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570" windowHeight="966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F&amp;O)'!$R$1:$R$332</definedName>
    <definedName name="_xlnm._FilterDatabase" localSheetId="1" hidden="1">'Future Intra'!$B$14:$P$14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3" i="6" l="1"/>
  <c r="M123" i="6" s="1"/>
  <c r="K132" i="6"/>
  <c r="M132" i="6" s="1"/>
  <c r="M70" i="6"/>
  <c r="K70" i="6"/>
  <c r="L40" i="6"/>
  <c r="K40" i="6"/>
  <c r="M40" i="6" s="1"/>
  <c r="L46" i="6"/>
  <c r="K46" i="6"/>
  <c r="L14" i="6"/>
  <c r="K14" i="6"/>
  <c r="M14" i="6" s="1"/>
  <c r="F23" i="6"/>
  <c r="L23" i="6" s="1"/>
  <c r="K23" i="6" l="1"/>
  <c r="M23" i="6" s="1"/>
  <c r="M46" i="6"/>
  <c r="K129" i="6"/>
  <c r="M129" i="6" s="1"/>
  <c r="K128" i="6"/>
  <c r="M128" i="6" s="1"/>
  <c r="L21" i="6"/>
  <c r="K21" i="6"/>
  <c r="M21" i="6" l="1"/>
  <c r="K131" i="6"/>
  <c r="M131" i="6" s="1"/>
  <c r="K122" i="6"/>
  <c r="M122" i="6" s="1"/>
  <c r="K119" i="6"/>
  <c r="M119" i="6" s="1"/>
  <c r="K124" i="6"/>
  <c r="M124" i="6" s="1"/>
  <c r="K126" i="6"/>
  <c r="M126" i="6" s="1"/>
  <c r="K125" i="6"/>
  <c r="M125" i="6" s="1"/>
  <c r="K65" i="6"/>
  <c r="M65" i="6" s="1"/>
  <c r="L43" i="6"/>
  <c r="K43" i="6"/>
  <c r="M43" i="6" s="1"/>
  <c r="P24" i="6" l="1"/>
  <c r="P22" i="6"/>
  <c r="P21" i="6"/>
  <c r="P19" i="6"/>
  <c r="P16" i="6"/>
  <c r="P13" i="6"/>
  <c r="P11" i="6"/>
  <c r="L12" i="6"/>
  <c r="H12" i="6"/>
  <c r="K12" i="6" s="1"/>
  <c r="K68" i="6"/>
  <c r="M68" i="6" s="1"/>
  <c r="L15" i="6"/>
  <c r="K15" i="6"/>
  <c r="M12" i="6" l="1"/>
  <c r="M15" i="6"/>
  <c r="K67" i="6"/>
  <c r="M67" i="6" s="1"/>
  <c r="K118" i="6"/>
  <c r="M118" i="6" s="1"/>
  <c r="K66" i="6" l="1"/>
  <c r="M66" i="6" s="1"/>
  <c r="M63" i="6"/>
  <c r="K121" i="6"/>
  <c r="M121" i="6" s="1"/>
  <c r="K120" i="6"/>
  <c r="M120" i="6" s="1"/>
  <c r="H10" i="6"/>
  <c r="K94" i="6"/>
  <c r="M94" i="6" s="1"/>
  <c r="K63" i="6"/>
  <c r="K62" i="6"/>
  <c r="M62" i="6" s="1"/>
  <c r="L44" i="6" l="1"/>
  <c r="K44" i="6"/>
  <c r="K117" i="6"/>
  <c r="M117" i="6" s="1"/>
  <c r="K116" i="6"/>
  <c r="M116" i="6" s="1"/>
  <c r="K115" i="6"/>
  <c r="M115" i="6" s="1"/>
  <c r="K61" i="6"/>
  <c r="M61" i="6" s="1"/>
  <c r="K113" i="6"/>
  <c r="M113" i="6" s="1"/>
  <c r="K114" i="6"/>
  <c r="M114" i="6" s="1"/>
  <c r="M44" i="6" l="1"/>
  <c r="K64" i="6"/>
  <c r="M64" i="6" s="1"/>
  <c r="K106" i="6"/>
  <c r="M106" i="6" s="1"/>
  <c r="K111" i="6"/>
  <c r="M111" i="6" s="1"/>
  <c r="K112" i="6"/>
  <c r="M112" i="6" s="1"/>
  <c r="K110" i="6"/>
  <c r="M110" i="6" s="1"/>
  <c r="K109" i="6"/>
  <c r="M109" i="6" s="1"/>
  <c r="L35" i="6"/>
  <c r="K35" i="6"/>
  <c r="F18" i="6"/>
  <c r="K18" i="6" s="1"/>
  <c r="M35" i="6" l="1"/>
  <c r="L18" i="6"/>
  <c r="M18" i="6" s="1"/>
  <c r="K108" i="6"/>
  <c r="M108" i="6" s="1"/>
  <c r="K107" i="6"/>
  <c r="M107" i="6" s="1"/>
  <c r="K103" i="6"/>
  <c r="M103" i="6" s="1"/>
  <c r="K102" i="6"/>
  <c r="M102" i="6" s="1"/>
  <c r="K104" i="6"/>
  <c r="M104" i="6" s="1"/>
  <c r="K105" i="6" l="1"/>
  <c r="M105" i="6" s="1"/>
  <c r="K101" i="6"/>
  <c r="M101" i="6" s="1"/>
  <c r="K100" i="6"/>
  <c r="M100" i="6" s="1"/>
  <c r="K60" i="6"/>
  <c r="M60" i="6" s="1"/>
  <c r="L41" i="6"/>
  <c r="K41" i="6"/>
  <c r="M41" i="6" s="1"/>
  <c r="K97" i="6"/>
  <c r="M97" i="6" s="1"/>
  <c r="L39" i="6" l="1"/>
  <c r="K39" i="6"/>
  <c r="K99" i="6"/>
  <c r="M99" i="6" s="1"/>
  <c r="K98" i="6"/>
  <c r="M98" i="6" s="1"/>
  <c r="K96" i="6"/>
  <c r="M96" i="6" s="1"/>
  <c r="K92" i="6"/>
  <c r="M92" i="6" s="1"/>
  <c r="K88" i="6"/>
  <c r="M88" i="6" s="1"/>
  <c r="K85" i="6"/>
  <c r="M85" i="6" s="1"/>
  <c r="M39" i="6" l="1"/>
  <c r="L38" i="6"/>
  <c r="K38" i="6"/>
  <c r="K95" i="6"/>
  <c r="M95" i="6" s="1"/>
  <c r="K93" i="6"/>
  <c r="M93" i="6" s="1"/>
  <c r="K91" i="6"/>
  <c r="M91" i="6" s="1"/>
  <c r="K90" i="6"/>
  <c r="M90" i="6" s="1"/>
  <c r="M38" i="6" l="1"/>
  <c r="K89" i="6"/>
  <c r="M89" i="6" s="1"/>
  <c r="K86" i="6"/>
  <c r="M86" i="6" s="1"/>
  <c r="K87" i="6" l="1"/>
  <c r="M87" i="6" s="1"/>
  <c r="L37" i="6"/>
  <c r="K37" i="6"/>
  <c r="K58" i="6"/>
  <c r="M58" i="6" s="1"/>
  <c r="K57" i="6"/>
  <c r="M57" i="6" s="1"/>
  <c r="K55" i="6"/>
  <c r="M55" i="6" s="1"/>
  <c r="L20" i="6"/>
  <c r="K20" i="6"/>
  <c r="L17" i="6"/>
  <c r="K17" i="6"/>
  <c r="M37" i="6" l="1"/>
  <c r="M17" i="6"/>
  <c r="M20" i="6"/>
  <c r="K84" i="6"/>
  <c r="M84" i="6" s="1"/>
  <c r="K83" i="6"/>
  <c r="M83" i="6" s="1"/>
  <c r="K77" i="6"/>
  <c r="M77" i="6" s="1"/>
  <c r="K59" i="6"/>
  <c r="M59" i="6" s="1"/>
  <c r="K81" i="6"/>
  <c r="M81" i="6" s="1"/>
  <c r="L36" i="6"/>
  <c r="K36" i="6"/>
  <c r="M36" i="6" l="1"/>
  <c r="K80" i="6"/>
  <c r="M80" i="6" s="1"/>
  <c r="K82" i="6" l="1"/>
  <c r="M82" i="6" s="1"/>
  <c r="L10" i="6" l="1"/>
  <c r="K10" i="6"/>
  <c r="M10" i="6" l="1"/>
  <c r="K318" i="6" l="1"/>
  <c r="L318" i="6" s="1"/>
  <c r="K324" i="6" l="1"/>
  <c r="L324" i="6" s="1"/>
  <c r="K307" i="6" l="1"/>
  <c r="L307" i="6" s="1"/>
  <c r="K321" i="6" l="1"/>
  <c r="L321" i="6" s="1"/>
  <c r="K313" i="6" l="1"/>
  <c r="L313" i="6" s="1"/>
  <c r="K323" i="6" l="1"/>
  <c r="L323" i="6" s="1"/>
  <c r="H319" i="6" l="1"/>
  <c r="K319" i="6" l="1"/>
  <c r="L319" i="6" s="1"/>
  <c r="K308" i="6"/>
  <c r="L308" i="6" s="1"/>
  <c r="K298" i="6"/>
  <c r="L298" i="6" s="1"/>
  <c r="K314" i="6" l="1"/>
  <c r="L314" i="6" s="1"/>
  <c r="K315" i="6" l="1"/>
  <c r="L315" i="6" s="1"/>
  <c r="K312" i="6" l="1"/>
  <c r="L312" i="6" s="1"/>
  <c r="K291" i="6"/>
  <c r="L291" i="6" s="1"/>
  <c r="K311" i="6"/>
  <c r="L311" i="6" s="1"/>
  <c r="K310" i="6"/>
  <c r="L310" i="6" s="1"/>
  <c r="K309" i="6"/>
  <c r="L309" i="6" s="1"/>
  <c r="K306" i="6"/>
  <c r="L306" i="6" s="1"/>
  <c r="K305" i="6"/>
  <c r="L305" i="6" s="1"/>
  <c r="K304" i="6"/>
  <c r="L304" i="6" s="1"/>
  <c r="K303" i="6"/>
  <c r="L303" i="6" s="1"/>
  <c r="K302" i="6"/>
  <c r="L302" i="6" s="1"/>
  <c r="K301" i="6"/>
  <c r="L301" i="6" s="1"/>
  <c r="K300" i="6"/>
  <c r="L300" i="6" s="1"/>
  <c r="K299" i="6"/>
  <c r="L299" i="6" s="1"/>
  <c r="K297" i="6"/>
  <c r="L297" i="6" s="1"/>
  <c r="K296" i="6"/>
  <c r="L296" i="6" s="1"/>
  <c r="K295" i="6"/>
  <c r="L295" i="6" s="1"/>
  <c r="K294" i="6"/>
  <c r="L294" i="6" s="1"/>
  <c r="K293" i="6"/>
  <c r="L293" i="6" s="1"/>
  <c r="K292" i="6"/>
  <c r="L292" i="6" s="1"/>
  <c r="K290" i="6"/>
  <c r="L290" i="6" s="1"/>
  <c r="K289" i="6"/>
  <c r="L289" i="6" s="1"/>
  <c r="K288" i="6"/>
  <c r="L288" i="6" s="1"/>
  <c r="F287" i="6"/>
  <c r="K287" i="6" s="1"/>
  <c r="L287" i="6" s="1"/>
  <c r="K286" i="6"/>
  <c r="L286" i="6" s="1"/>
  <c r="K285" i="6"/>
  <c r="L285" i="6" s="1"/>
  <c r="K284" i="6"/>
  <c r="L284" i="6" s="1"/>
  <c r="K283" i="6"/>
  <c r="L283" i="6" s="1"/>
  <c r="K282" i="6"/>
  <c r="L282" i="6" s="1"/>
  <c r="F281" i="6"/>
  <c r="K281" i="6" s="1"/>
  <c r="L281" i="6" s="1"/>
  <c r="F280" i="6"/>
  <c r="K280" i="6" s="1"/>
  <c r="L280" i="6" s="1"/>
  <c r="K279" i="6"/>
  <c r="L279" i="6" s="1"/>
  <c r="F278" i="6"/>
  <c r="K278" i="6" s="1"/>
  <c r="L278" i="6" s="1"/>
  <c r="K277" i="6"/>
  <c r="L277" i="6" s="1"/>
  <c r="K276" i="6"/>
  <c r="L276" i="6" s="1"/>
  <c r="K275" i="6"/>
  <c r="L275" i="6" s="1"/>
  <c r="K274" i="6"/>
  <c r="L274" i="6" s="1"/>
  <c r="K273" i="6"/>
  <c r="L273" i="6" s="1"/>
  <c r="K272" i="6"/>
  <c r="L272" i="6" s="1"/>
  <c r="K271" i="6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K262" i="6"/>
  <c r="L262" i="6" s="1"/>
  <c r="K260" i="6"/>
  <c r="L260" i="6" s="1"/>
  <c r="K259" i="6"/>
  <c r="L259" i="6" s="1"/>
  <c r="F258" i="6"/>
  <c r="K258" i="6" s="1"/>
  <c r="L258" i="6" s="1"/>
  <c r="K257" i="6"/>
  <c r="L257" i="6" s="1"/>
  <c r="K254" i="6"/>
  <c r="L254" i="6" s="1"/>
  <c r="K253" i="6"/>
  <c r="L253" i="6" s="1"/>
  <c r="K252" i="6"/>
  <c r="L252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2" i="6"/>
  <c r="L232" i="6" s="1"/>
  <c r="K230" i="6"/>
  <c r="L230" i="6" s="1"/>
  <c r="K228" i="6"/>
  <c r="L228" i="6" s="1"/>
  <c r="K226" i="6"/>
  <c r="L226" i="6" s="1"/>
  <c r="K225" i="6"/>
  <c r="L225" i="6" s="1"/>
  <c r="K224" i="6"/>
  <c r="L224" i="6" s="1"/>
  <c r="K222" i="6"/>
  <c r="L222" i="6" s="1"/>
  <c r="K221" i="6"/>
  <c r="L221" i="6" s="1"/>
  <c r="K220" i="6"/>
  <c r="L220" i="6" s="1"/>
  <c r="K219" i="6"/>
  <c r="K218" i="6"/>
  <c r="L218" i="6" s="1"/>
  <c r="K217" i="6"/>
  <c r="L217" i="6" s="1"/>
  <c r="K215" i="6"/>
  <c r="L215" i="6" s="1"/>
  <c r="K214" i="6"/>
  <c r="L214" i="6" s="1"/>
  <c r="K213" i="6"/>
  <c r="L213" i="6" s="1"/>
  <c r="K212" i="6"/>
  <c r="L212" i="6" s="1"/>
  <c r="K211" i="6"/>
  <c r="L211" i="6" s="1"/>
  <c r="F210" i="6"/>
  <c r="K210" i="6" s="1"/>
  <c r="L210" i="6" s="1"/>
  <c r="H209" i="6"/>
  <c r="K209" i="6" s="1"/>
  <c r="L209" i="6" s="1"/>
  <c r="K206" i="6"/>
  <c r="L206" i="6" s="1"/>
  <c r="K205" i="6"/>
  <c r="L205" i="6" s="1"/>
  <c r="K204" i="6"/>
  <c r="L204" i="6" s="1"/>
  <c r="K203" i="6"/>
  <c r="L203" i="6" s="1"/>
  <c r="K202" i="6"/>
  <c r="L202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H175" i="6"/>
  <c r="K175" i="6" s="1"/>
  <c r="L175" i="6" s="1"/>
  <c r="F174" i="6"/>
  <c r="K174" i="6" s="1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<sst xmlns="http://schemas.openxmlformats.org/spreadsheetml/2006/main" count="3264" uniqueCount="1241">
  <si>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</si>
  <si>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</si>
  <si>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</si>
  <si>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</si>
  <si>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</si>
  <si>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</si>
  <si>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</si>
  <si>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</si>
  <si>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</si>
  <si>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</si>
  <si>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</si>
  <si>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</si>
  <si>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</si>
  <si>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</si>
  <si>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</si>
  <si>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</si>
  <si>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</si>
  <si>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</si>
  <si>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</si>
  <si>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</si>
  <si>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</si>
  <si>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</si>
  <si>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</si>
  <si>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</si>
  <si>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</si>
  <si>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</si>
  <si>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</si>
  <si>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</si>
  <si>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</si>
  <si>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</si>
  <si>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</si>
  <si>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</si>
  <si>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</si>
  <si>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</si>
  <si>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</si>
  <si>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</si>
  <si>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</si>
  <si>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</si>
  <si>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</si>
  <si>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</si>
  <si>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</si>
  <si>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</si>
  <si>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</si>
  <si>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</si>
  <si>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</si>
  <si>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</si>
  <si>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</si>
  <si>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</si>
  <si>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</si>
  <si>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</si>
  <si>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</si>
  <si>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</si>
  <si>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</si>
  <si>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</si>
  <si>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</si>
  <si>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</si>
  <si>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</si>
  <si>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</si>
  <si>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</si>
  <si>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</si>
  <si>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</si>
  <si>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</si>
  <si>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</si>
  <si>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</si>
  <si>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</si>
  <si>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</si>
  <si>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</si>
  <si>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</si>
  <si>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</si>
  <si>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</si>
  <si>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</si>
  <si>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</si>
  <si>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</si>
  <si>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</si>
  <si>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</si>
  <si>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</si>
  <si>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</si>
  <si>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</si>
  <si>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</si>
  <si>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</si>
  <si>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</si>
  <si>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</si>
  <si>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</si>
  <si>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</si>
  <si>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</si>
  <si>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</si>
  <si>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</si>
  <si>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</si>
  <si>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</si>
  <si>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</si>
  <si>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</si>
  <si>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</si>
  <si>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</si>
  <si>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</si>
  <si>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</si>
  <si>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</si>
  <si>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</si>
  <si>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</si>
  <si>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</si>
  <si>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</si>
  <si>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</si>
  <si>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</si>
  <si>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</si>
  <si>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</si>
  <si>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</si>
  <si>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</si>
  <si>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</si>
  <si>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</si>
  <si>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</si>
  <si>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</si>
  <si>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</si>
  <si>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</si>
  <si>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</si>
  <si>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</si>
  <si>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</si>
  <si>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</si>
  <si>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</si>
  <si>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</si>
  <si>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</si>
  <si>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</si>
  <si>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</si>
  <si>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</si>
  <si>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</si>
  <si>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</si>
  <si>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</si>
  <si>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</si>
  <si>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</si>
  <si>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</si>
  <si>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</si>
  <si>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</si>
  <si>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</si>
  <si>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</si>
  <si>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</si>
  <si>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</si>
  <si>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</si>
  <si>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</si>
  <si>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</si>
  <si>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</si>
  <si>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</si>
  <si>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</si>
  <si>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</si>
  <si>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</si>
  <si>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</si>
  <si>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</si>
  <si>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</si>
  <si>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</si>
  <si>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</si>
  <si>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</si>
  <si>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</si>
  <si>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</si>
  <si>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</si>
  <si>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</si>
  <si>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</si>
  <si>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</si>
  <si>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</si>
  <si>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</si>
  <si>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</si>
  <si>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</si>
  <si>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</si>
  <si>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</si>
  <si>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</si>
  <si>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</si>
  <si>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</si>
  <si>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</si>
  <si>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</si>
  <si>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</si>
  <si>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</si>
  <si>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</si>
  <si>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</si>
  <si>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</si>
  <si>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</si>
  <si>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</si>
  <si>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</si>
  <si>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</si>
  <si>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</si>
  <si>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</si>
  <si>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</si>
  <si>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</si>
  <si>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</si>
  <si>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</si>
  <si>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</si>
  <si>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</si>
  <si>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</si>
  <si>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</si>
  <si>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</si>
  <si>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</si>
  <si>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</si>
  <si>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</si>
  <si>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</si>
  <si>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</si>
  <si>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</si>
  <si>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</si>
  <si>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</si>
  <si>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</si>
  <si>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</si>
  <si>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</si>
  <si>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</si>
  <si>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</si>
  <si>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</si>
  <si>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</si>
  <si>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</si>
  <si>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</si>
  <si>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</si>
  <si>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</si>
  <si>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</si>
  <si>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</si>
  <si>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</si>
  <si>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</si>
  <si>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</si>
  <si>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</si>
  <si>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</si>
  <si>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</si>
  <si>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</si>
  <si>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</si>
  <si>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</si>
  <si>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</si>
  <si>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</si>
  <si>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</si>
  <si>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</si>
  <si>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</si>
  <si>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</si>
  <si>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</si>
  <si>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</si>
  <si>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</si>
  <si>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</si>
  <si>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</si>
  <si>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</si>
  <si>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</si>
  <si>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</si>
  <si>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</si>
  <si>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</si>
  <si>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</si>
  <si>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</si>
  <si>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</si>
  <si>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</si>
  <si>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</si>
  <si>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</si>
  <si>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</si>
  <si>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</si>
  <si>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</si>
  <si>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</si>
  <si>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</si>
  <si>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</si>
  <si>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</si>
  <si>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</si>
  <si>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</si>
  <si>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</si>
  <si>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</si>
  <si>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</si>
  <si>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</si>
  <si>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</si>
  <si>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</si>
  <si>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</si>
  <si>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</si>
  <si>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</si>
  <si>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</si>
  <si>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</si>
  <si>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</si>
  <si>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</si>
  <si>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</si>
  <si>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</si>
  <si>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</si>
  <si>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</si>
  <si>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</si>
  <si>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</si>
  <si>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</si>
  <si>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</si>
  <si>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</si>
  <si>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</si>
  <si>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</si>
  <si>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</si>
  <si>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</si>
  <si>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</si>
  <si>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</si>
  <si>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</si>
  <si>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</si>
  <si>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</si>
  <si>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</si>
  <si>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</si>
  <si>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</si>
  <si>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</si>
  <si>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</si>
  <si>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</si>
  <si>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</si>
  <si>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</si>
  <si>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</si>
  <si>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</si>
  <si>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</si>
  <si>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</si>
  <si>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</si>
  <si>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</si>
  <si>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</si>
  <si>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</si>
  <si>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</si>
  <si>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</si>
  <si>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</si>
  <si>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</si>
  <si>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</si>
  <si>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</si>
  <si>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</si>
  <si>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</si>
  <si>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</si>
  <si>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</si>
  <si>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</si>
  <si>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</si>
  <si>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</si>
  <si>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</si>
  <si>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</si>
  <si>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</si>
  <si>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</si>
  <si>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</si>
  <si>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</si>
  <si>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</si>
  <si>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</si>
  <si>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</si>
  <si>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</si>
  <si>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</si>
  <si>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</si>
  <si>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</si>
  <si>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</si>
  <si>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</si>
  <si>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</si>
  <si>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</si>
  <si>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</si>
  <si>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</si>
  <si>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</si>
  <si>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</si>
  <si>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</si>
  <si>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</si>
  <si>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</si>
  <si>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</si>
  <si>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</si>
  <si>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</si>
  <si>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</si>
  <si>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</si>
  <si>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</si>
  <si>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</si>
  <si>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</si>
  <si>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</si>
  <si>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</si>
  <si>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</si>
  <si>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</si>
  <si>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</si>
  <si>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</si>
  <si>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</si>
  <si>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</si>
  <si>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</si>
  <si>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</si>
  <si>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</si>
  <si>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</si>
  <si>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</si>
  <si>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</si>
  <si>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</si>
  <si>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</si>
  <si>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</si>
  <si>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</si>
  <si>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</si>
  <si>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</si>
  <si>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</si>
  <si>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</si>
  <si>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</si>
  <si>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</si>
  <si>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</si>
  <si>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</si>
  <si>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</si>
  <si>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</si>
  <si>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</si>
  <si>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</si>
  <si>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</si>
  <si>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</si>
  <si>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</si>
  <si>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</si>
  <si>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</si>
  <si>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</si>
  <si>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</si>
  <si>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</si>
  <si>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</si>
  <si>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</si>
  <si>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</si>
  <si>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</si>
  <si>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</si>
  <si>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</si>
  <si>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</si>
  <si>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</si>
  <si>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</si>
  <si>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</si>
  <si>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</si>
  <si>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</si>
  <si>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</si>
  <si>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</si>
  <si>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</si>
  <si>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</si>
  <si>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</si>
  <si>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</si>
  <si>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</si>
  <si>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</si>
  <si>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</si>
  <si>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</si>
  <si>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</si>
  <si>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</si>
  <si>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</si>
  <si>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</si>
  <si>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</si>
  <si>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</si>
  <si>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</si>
  <si>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</si>
  <si>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</si>
  <si>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</si>
  <si>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</si>
  <si>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</si>
  <si>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</si>
  <si>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</si>
  <si>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</si>
  <si>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</si>
  <si>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</si>
  <si>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</si>
  <si>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</si>
  <si>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</si>
  <si>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</si>
  <si>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</si>
  <si>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</si>
  <si>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</si>
  <si>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</si>
  <si>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</si>
  <si>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</si>
  <si>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</si>
  <si>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</si>
  <si>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</si>
  <si>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</si>
  <si>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</si>
  <si>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</si>
  <si>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</si>
  <si>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</si>
  <si>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</si>
  <si>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</si>
  <si>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</si>
  <si>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</si>
  <si>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</si>
  <si>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</si>
  <si>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</si>
  <si>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</si>
  <si>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</si>
  <si>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</si>
  <si>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</si>
  <si>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</si>
  <si>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</si>
  <si>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</si>
  <si>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</si>
  <si>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</si>
  <si>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</si>
  <si>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</si>
  <si>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</si>
  <si>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</si>
  <si>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</si>
  <si>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</si>
  <si>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</si>
  <si>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</si>
  <si>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</si>
  <si>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</si>
  <si>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</si>
  <si>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</si>
  <si>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</si>
  <si>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</si>
  <si>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</si>
  <si>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</si>
  <si>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</si>
  <si>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</si>
  <si>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</si>
  <si>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</si>
  <si>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</si>
  <si>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</si>
  <si>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</si>
  <si>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</si>
  <si>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</si>
  <si>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</si>
  <si>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</si>
  <si>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</si>
  <si>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</si>
  <si>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</si>
  <si>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</si>
  <si>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</si>
  <si>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</si>
  <si>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</si>
  <si>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</si>
  <si>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</si>
  <si>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</si>
  <si>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</si>
  <si>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</si>
  <si>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</si>
  <si>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</si>
  <si>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</si>
  <si>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</si>
  <si>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</si>
  <si>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</si>
  <si>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</si>
  <si>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</si>
  <si>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</si>
  <si>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</si>
  <si>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</si>
  <si>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</si>
  <si>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</si>
  <si>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</si>
  <si>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</si>
  <si>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</si>
  <si>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</si>
  <si>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</si>
  <si>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</si>
  <si>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</si>
  <si>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</si>
  <si>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</si>
  <si>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</si>
  <si>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</si>
  <si>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</si>
  <si>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</si>
  <si>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</si>
  <si>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</si>
  <si>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</si>
  <si>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</si>
  <si>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</si>
  <si>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</si>
  <si>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</si>
  <si>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</si>
  <si>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</si>
  <si>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</si>
  <si>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</si>
  <si>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</si>
  <si>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</si>
  <si>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</si>
  <si>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</si>
  <si>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</si>
  <si>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</si>
  <si>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</si>
  <si>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</si>
  <si>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</si>
  <si>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</si>
  <si>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</si>
  <si>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</si>
  <si>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</si>
  <si>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</si>
  <si>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</si>
  <si>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</si>
  <si>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</si>
  <si>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</si>
  <si>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</si>
  <si>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</si>
  <si>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</si>
  <si>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</si>
  <si>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</si>
  <si>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</si>
  <si>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</si>
  <si>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</si>
  <si>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</si>
  <si>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</si>
  <si>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</si>
  <si>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</si>
  <si>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</si>
  <si>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</si>
  <si>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</si>
  <si>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</si>
  <si>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</si>
  <si>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</si>
  <si>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</si>
  <si>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</si>
  <si>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</si>
  <si>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</si>
  <si>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</si>
  <si>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</si>
  <si>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</si>
  <si>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</si>
  <si>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</si>
  <si>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</si>
  <si>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</si>
  <si>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</si>
  <si>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</si>
  <si>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</si>
  <si>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</si>
  <si>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</si>
  <si>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</si>
  <si>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</si>
  <si>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</si>
  <si>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</si>
  <si>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</si>
  <si>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</si>
  <si>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</si>
  <si>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</si>
  <si>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</si>
  <si>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</si>
  <si>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</si>
  <si>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</si>
  <si>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</si>
  <si>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</si>
  <si>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</si>
  <si>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</si>
  <si>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</si>
  <si>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</si>
  <si>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</si>
  <si>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</si>
  <si>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</si>
  <si>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</si>
  <si>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</si>
  <si>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</si>
  <si>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</si>
  <si>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</si>
  <si>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</si>
  <si>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</si>
  <si>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</si>
  <si>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</si>
  <si>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</si>
  <si>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</si>
  <si>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</si>
  <si>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</si>
  <si>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</si>
  <si>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</si>
  <si>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</si>
  <si>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</si>
  <si>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</si>
  <si>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</si>
  <si>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</si>
  <si>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</si>
  <si>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</si>
  <si>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</si>
  <si>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</si>
  <si>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</si>
  <si>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</si>
  <si>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</si>
  <si>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</si>
  <si>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</si>
  <si>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</si>
  <si>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</si>
  <si>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</si>
  <si>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</si>
  <si>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</si>
  <si>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</si>
  <si>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</si>
  <si>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</si>
  <si>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</si>
  <si>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</si>
  <si>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</si>
  <si>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</si>
  <si>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</si>
  <si>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</si>
  <si>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</si>
  <si>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</si>
  <si>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</si>
  <si>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</si>
  <si>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</si>
  <si>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</si>
  <si>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</si>
  <si>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</si>
  <si>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</si>
  <si>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</si>
  <si>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</si>
  <si>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</si>
  <si>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</si>
  <si>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</si>
  <si>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</si>
  <si>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</si>
  <si>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</si>
  <si>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</si>
  <si>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</si>
  <si>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</si>
  <si>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</si>
  <si>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</si>
  <si>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</si>
  <si>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</si>
  <si>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</si>
  <si>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</si>
  <si>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</si>
  <si>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</si>
  <si>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</si>
  <si>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</si>
  <si>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</si>
  <si>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</si>
  <si>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</si>
  <si>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</si>
  <si>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</si>
  <si>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</si>
  <si>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</si>
  <si>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</si>
  <si>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</si>
  <si>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</si>
  <si>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</si>
  <si>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</si>
  <si>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</si>
  <si>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</si>
  <si>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</si>
  <si>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</si>
  <si>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</si>
  <si>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</si>
  <si>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</si>
  <si>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</si>
  <si>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</si>
  <si>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</si>
  <si>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</si>
  <si>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</si>
  <si>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</si>
  <si>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</si>
  <si>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</si>
  <si>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</si>
  <si>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</si>
  <si>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</si>
  <si>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</si>
  <si>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</si>
  <si>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</si>
  <si>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</si>
  <si>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</si>
  <si>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</si>
  <si>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</si>
  <si>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</si>
  <si>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</si>
  <si>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</si>
  <si>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</si>
  <si>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</si>
  <si>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</si>
  <si>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</si>
  <si>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</si>
  <si>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</si>
  <si>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</si>
  <si>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</si>
  <si>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</si>
  <si>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</si>
  <si>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</si>
  <si>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</si>
  <si>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</si>
  <si>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</si>
  <si>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</si>
  <si>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</si>
  <si>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</si>
  <si>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</si>
  <si>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</si>
  <si>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</si>
  <si>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</si>
  <si>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</si>
  <si>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</si>
  <si>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</si>
  <si>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</si>
  <si>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</si>
  <si>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</si>
  <si>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</si>
  <si>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</si>
  <si>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</si>
  <si>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</si>
  <si>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</si>
  <si>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</si>
  <si>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</si>
  <si>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</si>
  <si>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</si>
  <si>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</si>
  <si>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</si>
  <si>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</si>
  <si>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</si>
  <si>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</si>
  <si>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</si>
  <si>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</si>
  <si>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</si>
  <si>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</si>
  <si>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</si>
  <si>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</si>
  <si>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</si>
  <si>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</si>
  <si>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</si>
  <si>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</si>
  <si>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</si>
  <si>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</si>
  <si>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</si>
  <si>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</si>
  <si>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</si>
  <si>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</si>
  <si>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</si>
  <si>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</si>
  <si>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</si>
  <si>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</si>
  <si>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</si>
  <si>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</si>
  <si>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</si>
  <si>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</si>
  <si>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</si>
  <si>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</si>
  <si>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</si>
  <si>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</si>
  <si>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</si>
  <si>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</si>
  <si>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</si>
  <si>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</si>
  <si>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</si>
  <si>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</si>
  <si>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</si>
  <si>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</si>
  <si>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</si>
  <si>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</si>
  <si>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</si>
  <si>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</si>
  <si>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</si>
  <si>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</si>
  <si>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</si>
  <si>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</si>
  <si>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</si>
  <si>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</si>
  <si>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</si>
  <si>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</si>
  <si>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</si>
  <si>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</si>
  <si>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</si>
  <si>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</si>
  <si>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</si>
  <si>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</si>
  <si>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</si>
  <si>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</si>
  <si>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</si>
  <si>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</si>
  <si>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</si>
  <si>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</si>
  <si>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</si>
  <si>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</si>
  <si>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</si>
  <si>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</si>
  <si>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</si>
  <si>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</si>
  <si>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</si>
  <si>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</si>
  <si>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</si>
  <si>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</si>
  <si>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</si>
  <si>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</si>
  <si>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</si>
  <si>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</si>
  <si>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</si>
  <si>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</si>
  <si>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</si>
  <si>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</si>
  <si>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</si>
  <si>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</si>
  <si>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</si>
  <si>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</si>
  <si>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</si>
  <si>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AMBIKCO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</si>
  <si>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</si>
  <si>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</si>
  <si>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</si>
  <si>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</si>
  <si>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</si>
  <si>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</si>
  <si>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</si>
  <si>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</si>
  <si>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</si>
  <si>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</si>
  <si>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</si>
  <si>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</si>
  <si>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</si>
  <si>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</si>
  <si>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</si>
  <si>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</si>
  <si>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</si>
  <si>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</si>
  <si>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</si>
  <si>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</si>
  <si>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</si>
  <si>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</si>
  <si>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</si>
  <si>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</si>
  <si>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</si>
  <si>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</si>
  <si>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3800-4000</t>
  </si>
  <si>
    <t>550-560</t>
  </si>
  <si>
    <t>Profiit of Rs.11/-</t>
  </si>
  <si>
    <t>LTIM</t>
  </si>
  <si>
    <t>SHRIRAMFIN</t>
  </si>
  <si>
    <t>NSE</t>
  </si>
  <si>
    <t>780-800</t>
  </si>
  <si>
    <t>870-900</t>
  </si>
  <si>
    <t>Buy&lt;&gt;</t>
  </si>
  <si>
    <t>3300-3400</t>
  </si>
  <si>
    <t>1580-1650</t>
  </si>
  <si>
    <t>360ONE</t>
  </si>
  <si>
    <t>825-850</t>
  </si>
  <si>
    <t>900-950</t>
  </si>
  <si>
    <t>570-600</t>
  </si>
  <si>
    <t>770-800</t>
  </si>
  <si>
    <t>Profit of Rs.20/-</t>
  </si>
  <si>
    <t>2450-2500</t>
  </si>
  <si>
    <t>520-550</t>
  </si>
  <si>
    <t>Sell</t>
  </si>
  <si>
    <t>315-335</t>
  </si>
  <si>
    <t>HAPPIESTMNDS</t>
  </si>
  <si>
    <t>960-1000</t>
  </si>
  <si>
    <t>IGL MAR FUT</t>
  </si>
  <si>
    <t>455-463</t>
  </si>
  <si>
    <t>BATAINDIA MAR FUT</t>
  </si>
  <si>
    <t>1420-1425</t>
  </si>
  <si>
    <t>1470-1480</t>
  </si>
  <si>
    <t>50-60</t>
  </si>
  <si>
    <t>180-185</t>
  </si>
  <si>
    <t>3110-3010</t>
  </si>
  <si>
    <t>1650-1700</t>
  </si>
  <si>
    <t>LT 2160 CE MAR</t>
  </si>
  <si>
    <t>60-70</t>
  </si>
  <si>
    <t>RELIANCE 2400 CE MAR</t>
  </si>
  <si>
    <t>RELIANCE 2460 CE MAR</t>
  </si>
  <si>
    <t>38-40</t>
  </si>
  <si>
    <t>19-21</t>
  </si>
  <si>
    <t>ACC 1900 CE MAR</t>
  </si>
  <si>
    <t xml:space="preserve">LT MAR FUT </t>
  </si>
  <si>
    <t>2170-2200</t>
  </si>
  <si>
    <t>585-595</t>
  </si>
  <si>
    <t>325-330</t>
  </si>
  <si>
    <t>1150-1170</t>
  </si>
  <si>
    <t>NIFTY 17400 CE 2-MAR</t>
  </si>
  <si>
    <t>110-140</t>
  </si>
  <si>
    <t>BHARTIARTL MAR FUT</t>
  </si>
  <si>
    <t>770-780</t>
  </si>
  <si>
    <t>Retail Research Technical Calls &amp; Fundamental Performance Report for the month of Mar-2023</t>
  </si>
  <si>
    <t>Profit of Rs.6.5/-</t>
  </si>
  <si>
    <t>Profit of Rs.15.5/-</t>
  </si>
  <si>
    <t>Profit of Rs.7/-</t>
  </si>
  <si>
    <t>SIEMENS MAR FUT</t>
  </si>
  <si>
    <t>3260-3290</t>
  </si>
  <si>
    <t>Profit of Rs.7.5/-</t>
  </si>
  <si>
    <t>Loss of Rs.19/-</t>
  </si>
  <si>
    <t>BANKNIFTY 40400 CE 2-MAR</t>
  </si>
  <si>
    <t>150-200</t>
  </si>
  <si>
    <t>Loss of Rs.47.5/-</t>
  </si>
  <si>
    <t>Profit of Rs.19/-</t>
  </si>
  <si>
    <t>Loss of Rs.10.50/-</t>
  </si>
  <si>
    <t>Profit of Rs.32/-</t>
  </si>
  <si>
    <t>1320-1350</t>
  </si>
  <si>
    <t>Profit of Rs.9.50/-</t>
  </si>
  <si>
    <t>740-750</t>
  </si>
  <si>
    <t>POLYCAB 3200 CE MAR</t>
  </si>
  <si>
    <t>Profit of Rs.31.50/-</t>
  </si>
  <si>
    <t>Profit of Rs.8.5/-</t>
  </si>
  <si>
    <t>NIFTY 18000 CE 29-MAR</t>
  </si>
  <si>
    <t>20.0-5</t>
  </si>
  <si>
    <t>40-5</t>
  </si>
  <si>
    <t>NIFTY 17750 PE 9-MAR</t>
  </si>
  <si>
    <t>100-130</t>
  </si>
  <si>
    <t xml:space="preserve">STARHEALTH </t>
  </si>
  <si>
    <t>600-615</t>
  </si>
  <si>
    <t>Profit of Rs.23/-</t>
  </si>
  <si>
    <t>IGL 460 CE MAR</t>
  </si>
  <si>
    <t>16-18</t>
  </si>
  <si>
    <t>BATAINDIA 1420 CE MAR</t>
  </si>
  <si>
    <t>45-50</t>
  </si>
  <si>
    <t>BANKNIFTY 41500 CE 9-MAR</t>
  </si>
  <si>
    <t>RELIANCE 2380 CE MAR</t>
  </si>
  <si>
    <t>80-90</t>
  </si>
  <si>
    <t>NIFTY 17650 CE 9-MAR</t>
  </si>
  <si>
    <t>90-110</t>
  </si>
  <si>
    <t>Profit of Rs.22/-</t>
  </si>
  <si>
    <t>BATAINDIA 1440 CE MAR</t>
  </si>
  <si>
    <t>45-60</t>
  </si>
  <si>
    <t>BANKNIFTY 41400 CE 9-MAR</t>
  </si>
  <si>
    <t>80-100</t>
  </si>
  <si>
    <t>Loss of Rs.46.5/-</t>
  </si>
  <si>
    <t>Loss of Rs.45/-</t>
  </si>
  <si>
    <t>Profit of Rs.16/-</t>
  </si>
  <si>
    <t>Loss of Rs.20/-</t>
  </si>
  <si>
    <t>NIFTY 17500 CE 16-MAR</t>
  </si>
  <si>
    <t>Profit of Rs.1.5/-</t>
  </si>
  <si>
    <t>60-75</t>
  </si>
  <si>
    <t>MARUTI 8600 CE MAR</t>
  </si>
  <si>
    <t>180-220</t>
  </si>
  <si>
    <t>Profit of Rs.25.5/-</t>
  </si>
  <si>
    <t>170-200</t>
  </si>
  <si>
    <t>RELIANCE MAR FUT</t>
  </si>
  <si>
    <t>2390-2420</t>
  </si>
  <si>
    <t>Loss of Rs.36/-</t>
  </si>
  <si>
    <t>Profit of Rs.9.5/-</t>
  </si>
  <si>
    <t>Loss of Rs.22/-</t>
  </si>
  <si>
    <t>Loss of Rs.50/-</t>
  </si>
  <si>
    <t>LALPATHLAB 1800 PE MAR</t>
  </si>
  <si>
    <t>50-65</t>
  </si>
  <si>
    <t>TECHM 1180 CE 29-MAR</t>
  </si>
  <si>
    <t>Profit of Rs.6/-</t>
  </si>
  <si>
    <t>ULTRACEMCO 7200 CE MAR</t>
  </si>
  <si>
    <t xml:space="preserve">BANKNIFTY 40100 CE 16-MAR </t>
  </si>
  <si>
    <t>400-500</t>
  </si>
  <si>
    <t>Loss of Rs.120/-</t>
  </si>
  <si>
    <t>Profit of Rs.4.50/-</t>
  </si>
  <si>
    <t>Loss of Rs.38/-</t>
  </si>
  <si>
    <t>Loss of Rs.28.5/-</t>
  </si>
  <si>
    <t>LUPIN MAR FUT</t>
  </si>
  <si>
    <t>680-690</t>
  </si>
  <si>
    <t>NIFTY MAR FUT</t>
  </si>
  <si>
    <t>17400-17500</t>
  </si>
  <si>
    <t>5625-5725</t>
  </si>
  <si>
    <t>6000-6300</t>
  </si>
  <si>
    <t>4200-4300</t>
  </si>
  <si>
    <t>MARUTI 8500 CE MAR</t>
  </si>
  <si>
    <t>200-240</t>
  </si>
  <si>
    <t>ONGC MAR FUT</t>
  </si>
  <si>
    <t>160-162</t>
  </si>
  <si>
    <t xml:space="preserve">NIFTY 17400 CE 29 MAR </t>
  </si>
  <si>
    <t>BANKNIFTY 39600 CE 16 MAR</t>
  </si>
  <si>
    <t>Profit of Rs.18/-</t>
  </si>
  <si>
    <t>Loss of Rs.52/-</t>
  </si>
  <si>
    <t>1160-1170</t>
  </si>
  <si>
    <t>1200-1220</t>
  </si>
  <si>
    <t>BANKNIFTY 39500 CE 16 MAR</t>
  </si>
  <si>
    <t>Loss of Rs.115/-</t>
  </si>
  <si>
    <t>M&amp;M 1180 CE MAR</t>
  </si>
  <si>
    <t>30-35</t>
  </si>
  <si>
    <t>Profit of Rs.4/-</t>
  </si>
  <si>
    <t>Profit of Rs.10/-</t>
  </si>
  <si>
    <t>MCDOWELL-N MAR FUT</t>
  </si>
  <si>
    <t>795-805</t>
  </si>
  <si>
    <t>MPHASIS MAR FUT</t>
  </si>
  <si>
    <t>1980-2020</t>
  </si>
  <si>
    <t>BEML</t>
  </si>
  <si>
    <t>LEMONTREE</t>
  </si>
  <si>
    <t>PPLPHARMA</t>
  </si>
  <si>
    <t>RAINBOW</t>
  </si>
  <si>
    <t>UCOBANK</t>
  </si>
  <si>
    <t>270-280.5</t>
  </si>
  <si>
    <t>315-320</t>
  </si>
  <si>
    <t>55-70</t>
  </si>
  <si>
    <t>NIFTY 16950 CE 16-MAR</t>
  </si>
  <si>
    <t>50-70</t>
  </si>
  <si>
    <t>Loss of Rs.3.25/-</t>
  </si>
  <si>
    <t>Loss of Rs.87/-</t>
  </si>
  <si>
    <t>ICICIBANK MAR FUT</t>
  </si>
  <si>
    <t>850-860</t>
  </si>
  <si>
    <t>BANKNIFTY 39500 CE 23-MAR</t>
  </si>
  <si>
    <t>500-600</t>
  </si>
  <si>
    <t>Loss of Rs.110/-</t>
  </si>
  <si>
    <t>25-30</t>
  </si>
  <si>
    <t>Profit of Rs.3.5/-</t>
  </si>
  <si>
    <t>BHARTIARTL 750 CE MAR</t>
  </si>
  <si>
    <t>15-18</t>
  </si>
  <si>
    <t>Profit of Rs.2.35/-</t>
  </si>
  <si>
    <t>540-550</t>
  </si>
  <si>
    <t>Profit of Rs.8/-</t>
  </si>
  <si>
    <t>670-680</t>
  </si>
  <si>
    <t>Loss of Rs.194/-</t>
  </si>
  <si>
    <t>Loss of Rs.14/-</t>
  </si>
  <si>
    <t>20-25</t>
  </si>
  <si>
    <t>MCDOWELL-N 780 CE MAR</t>
  </si>
  <si>
    <t>7.0-8.0</t>
  </si>
  <si>
    <t>15-20</t>
  </si>
  <si>
    <t>Loss of Rs.27.5/-</t>
  </si>
  <si>
    <t>140-160</t>
  </si>
  <si>
    <t>Loss of Rs.60/-</t>
  </si>
  <si>
    <t>NIFTY 16950 CE 23-MAR</t>
  </si>
  <si>
    <t>Profit of Rs.13/-</t>
  </si>
  <si>
    <t>MARUTI 8300 CE MAR</t>
  </si>
  <si>
    <t>160-190</t>
  </si>
  <si>
    <t>HINDUNILVR 2500 CE MAR</t>
  </si>
  <si>
    <t>40-50</t>
  </si>
  <si>
    <t>517-520</t>
  </si>
  <si>
    <t>SBLI</t>
  </si>
  <si>
    <t>DHANVARSHA ADVISORY SERVICES PRIVATE LIMITED</t>
  </si>
  <si>
    <t>GRAVITON RESEARCH CAPITAL LLP</t>
  </si>
  <si>
    <t>Profit of Rs.115/-</t>
  </si>
  <si>
    <t>LT 2220 CE MAR</t>
  </si>
  <si>
    <t>45-55</t>
  </si>
  <si>
    <t>NIFTY 17100 PE 23-MAR</t>
  </si>
  <si>
    <t>100-140</t>
  </si>
  <si>
    <t>Loss of Rs.16.5/-</t>
  </si>
  <si>
    <t>SHERWOOD SECURITIES PVT LTD</t>
  </si>
  <si>
    <t>MUDUPULAVEMULA SURENDRANADHA REDDY</t>
  </si>
  <si>
    <t>IZMO</t>
  </si>
  <si>
    <t>IZMO Limited</t>
  </si>
  <si>
    <t>57-58</t>
  </si>
  <si>
    <t>Loss of Rs.9/-</t>
  </si>
  <si>
    <t>Profit of Rs.14/-</t>
  </si>
  <si>
    <t>NIFTY 17200 CE 29-MAR</t>
  </si>
  <si>
    <t>120-140</t>
  </si>
  <si>
    <t>18-23</t>
  </si>
  <si>
    <t xml:space="preserve">LT 2220 CE MAR </t>
  </si>
  <si>
    <t>RELIANCE 2260 CE MAR</t>
  </si>
  <si>
    <t>NIFTY 17100 CE 23-MAR</t>
  </si>
  <si>
    <t>30-40</t>
  </si>
  <si>
    <t>2750-2780</t>
  </si>
  <si>
    <t>LABELKRAFT</t>
  </si>
  <si>
    <t>MNIL</t>
  </si>
  <si>
    <t>QE SECURITIES</t>
  </si>
  <si>
    <t>NIRAJ RAJNIKANT SHAH</t>
  </si>
  <si>
    <t>TATACONSUM APR FUT</t>
  </si>
  <si>
    <t>704-706</t>
  </si>
  <si>
    <t>725-735</t>
  </si>
  <si>
    <t>LUPIN APR FUT</t>
  </si>
  <si>
    <t>Part profit of Rs.6.76/-</t>
  </si>
  <si>
    <t>Loss of Rs.5.7/-</t>
  </si>
  <si>
    <t>NIFTY 17100 CE MAR</t>
  </si>
  <si>
    <t>110-130</t>
  </si>
  <si>
    <t>Loss of Rs.17/-</t>
  </si>
  <si>
    <t>NNM SECURITIES PVT LTD</t>
  </si>
  <si>
    <t>MADHGHNE ADVISORY PRIVATE LIMITED</t>
  </si>
  <si>
    <t>GOLKONDA</t>
  </si>
  <si>
    <t>VIJAY KUMAR GUPTA</t>
  </si>
  <si>
    <t>KESAR</t>
  </si>
  <si>
    <t>AG DYNAMIC FUNDS LIMITED</t>
  </si>
  <si>
    <t>MULTIPLIER SHARE &amp; STOCK ADVISORS PRIVATE LIMITED</t>
  </si>
  <si>
    <t>SUMANCHEPURI</t>
  </si>
  <si>
    <t>SEEMA</t>
  </si>
  <si>
    <t>SHALU KATARIA</t>
  </si>
  <si>
    <t>PCL</t>
  </si>
  <si>
    <t>RFLL</t>
  </si>
  <si>
    <t>VINUBHAI NANJIBHAI VEKARIA</t>
  </si>
  <si>
    <t>SANJIVIN</t>
  </si>
  <si>
    <t>WOODSTOCK SECURITIES PRIV ATE LTD</t>
  </si>
  <si>
    <t>SUDARSHAN</t>
  </si>
  <si>
    <t>SVJ</t>
  </si>
  <si>
    <t>DEEPAK KUMAR JAIN</t>
  </si>
  <si>
    <t>DUES MANAGER PRIVATE LIMITED</t>
  </si>
  <si>
    <t>AJOONI</t>
  </si>
  <si>
    <t>Ajooni Biotech Limited</t>
  </si>
  <si>
    <t>MONIFEST CAPITAL PRIVATE LIMITED</t>
  </si>
  <si>
    <t>BHARATWIRE</t>
  </si>
  <si>
    <t>Bharat Wire Ropes Ltd.</t>
  </si>
  <si>
    <t>CYBERMEDIA</t>
  </si>
  <si>
    <t>Cyber Media (India) Limit</t>
  </si>
  <si>
    <t>SANJAY DUTT</t>
  </si>
  <si>
    <t>RAJBALA DEVI</t>
  </si>
  <si>
    <t>QFIL</t>
  </si>
  <si>
    <t>Quality Foils (India) Ltd</t>
  </si>
  <si>
    <t>PARTH INFIN BROKERS PVT LTD</t>
  </si>
  <si>
    <t>ELANKUMARANPERIAKARUPPAN</t>
  </si>
  <si>
    <t>RAMESH CHEPURI</t>
  </si>
  <si>
    <t>SAMBHAVNATH INVESTMENTS AND FINANCES PRIVATE LIMITED</t>
  </si>
  <si>
    <t>JAIN SATISH PARASMAL</t>
  </si>
  <si>
    <t>Loss of Rs.46.25/-</t>
  </si>
  <si>
    <t>Loss of Rs.7/-</t>
  </si>
  <si>
    <t>Profit of Rs.3/-</t>
  </si>
  <si>
    <t>LALPATHLAB APR FUT</t>
  </si>
  <si>
    <t>1865-1875</t>
  </si>
  <si>
    <t>1800-1760</t>
  </si>
  <si>
    <t xml:space="preserve">M&amp;M APR FUT </t>
  </si>
  <si>
    <t>1151-1153</t>
  </si>
  <si>
    <t>1175-1185</t>
  </si>
  <si>
    <t>MARUTI 8500 CE APR</t>
  </si>
  <si>
    <t>Profit of Rs.21.5/-</t>
  </si>
  <si>
    <t>Loss of Rs.15/-</t>
  </si>
  <si>
    <t>126-130</t>
  </si>
  <si>
    <t>Profit of Rs.11.50/-</t>
  </si>
  <si>
    <t>AAATECH</t>
  </si>
  <si>
    <t>MIKER FINANCIAL CONSULTANTS PRIVATE LIMITED</t>
  </si>
  <si>
    <t>ALFAVIO</t>
  </si>
  <si>
    <t>ANKIT GUPTA</t>
  </si>
  <si>
    <t>ANSALBU</t>
  </si>
  <si>
    <t>LITTY THOMAS</t>
  </si>
  <si>
    <t>CLARA</t>
  </si>
  <si>
    <t>SHREE BAHUBALI INTERNATIONAL LTD</t>
  </si>
  <si>
    <t>SW CAPITAL PRIVATE LIMITED</t>
  </si>
  <si>
    <t>DAPS</t>
  </si>
  <si>
    <t>MAYURI SHRIPAL VORA</t>
  </si>
  <si>
    <t>DEEP</t>
  </si>
  <si>
    <t>FRANKLININD</t>
  </si>
  <si>
    <t>PRAVINBHAI LAKHABHAI PARMAR</t>
  </si>
  <si>
    <t>MANISH JETHABHAI BHASKAR</t>
  </si>
  <si>
    <t>NARMADABEN PRAVINBHAI PARMAR</t>
  </si>
  <si>
    <t>RATHOD HARSHADKUMAR</t>
  </si>
  <si>
    <t>PARESH GHANSHYAMBHAI PATEL</t>
  </si>
  <si>
    <t>CHANDRIKABEN SAIJA</t>
  </si>
  <si>
    <t>PARTH RAJANIKANT PANDYA</t>
  </si>
  <si>
    <t>JAYESH PRAVINCHANDRA SHETH</t>
  </si>
  <si>
    <t>JPTSEC</t>
  </si>
  <si>
    <t>SUSHIL N SHAH HUF</t>
  </si>
  <si>
    <t>SUSHIL NARENDRA SHAH</t>
  </si>
  <si>
    <t>ANAND KUMAR MOHANLAL</t>
  </si>
  <si>
    <t>KUNALBHARATHJAIN</t>
  </si>
  <si>
    <t>MADHAV</t>
  </si>
  <si>
    <t>VEENA PARAKH</t>
  </si>
  <si>
    <t>AJAY PARAKH</t>
  </si>
  <si>
    <t>MELSTAR</t>
  </si>
  <si>
    <t>BHAVESH DHIRESHBHAI SHAH</t>
  </si>
  <si>
    <t>VARSHABEN BHAVESHBHAI SHAH</t>
  </si>
  <si>
    <t>NIKSTECH</t>
  </si>
  <si>
    <t>KVT ENTERPRISE</t>
  </si>
  <si>
    <t>SHALIN SHAH .</t>
  </si>
  <si>
    <t>BHIMARAM NAVAJI GHANCHI</t>
  </si>
  <si>
    <t>OBCL</t>
  </si>
  <si>
    <t>VIRALI VICKY JHAVERI</t>
  </si>
  <si>
    <t>VICKY R JHAVERI (HUF)</t>
  </si>
  <si>
    <t>RAJASTHAN GLOBAL SECURITIES PRIVATE LIMITED</t>
  </si>
  <si>
    <t>SAHLIBHFI</t>
  </si>
  <si>
    <t>SHARIKA</t>
  </si>
  <si>
    <t>VIPUL DEEPAK SHAH</t>
  </si>
  <si>
    <t>VIPUL D SHAH (HUF)</t>
  </si>
  <si>
    <t>SRUSTEELS</t>
  </si>
  <si>
    <t>SAFAL CAPITAL (INDIA) LIMITED</t>
  </si>
  <si>
    <t>GOODPOINT COMMODITIES PVT LTD</t>
  </si>
  <si>
    <t>QUINCE BLOSSOM MULTITRADING PRIVATE LIMITED</t>
  </si>
  <si>
    <t>SHIVAAY TRADING COMPANY</t>
  </si>
  <si>
    <t>TOYAMSL</t>
  </si>
  <si>
    <t>PARIMAL JASWANTRAI MEHTA</t>
  </si>
  <si>
    <t>HANSRAJ COMMOSALES LLP</t>
  </si>
  <si>
    <t>VAGHANI</t>
  </si>
  <si>
    <t>KANTILAL MANILAL SAVLA</t>
  </si>
  <si>
    <t>63MOONS</t>
  </si>
  <si>
    <t>63 moons tech limited</t>
  </si>
  <si>
    <t>GAZANIA ADVISORY LLP</t>
  </si>
  <si>
    <t>ASIANHOTNR</t>
  </si>
  <si>
    <t>Asian Hotels (North) Ltd</t>
  </si>
  <si>
    <t>SHOWAN INVESTMENT PRIVATE LIMITED</t>
  </si>
  <si>
    <t>MAGPRO SECURITIES PVT LTD</t>
  </si>
  <si>
    <t>BTML</t>
  </si>
  <si>
    <t>Bodhi Tree Multimedia Ltd</t>
  </si>
  <si>
    <t>COMPANY SHIVAAY TRADING</t>
  </si>
  <si>
    <t>BURNPUR</t>
  </si>
  <si>
    <t>Burnpur Cement Limited</t>
  </si>
  <si>
    <t>PRITHVI  FINMART  PRIVATE LIMITED</t>
  </si>
  <si>
    <t>CAREERP</t>
  </si>
  <si>
    <t>Career Point Limited</t>
  </si>
  <si>
    <t>VIVEK MEHROTRA</t>
  </si>
  <si>
    <t>AGARWAL RAVINDER KUMAR</t>
  </si>
  <si>
    <t>XTX MARKETS LLP</t>
  </si>
  <si>
    <t>NK SECURITIES RESEARCH PRIVATE LIMITED</t>
  </si>
  <si>
    <t>LIBAS</t>
  </si>
  <si>
    <t>Libas Consu Products Ltd</t>
  </si>
  <si>
    <t>MHLXMIRU</t>
  </si>
  <si>
    <t>Mahalaxmi Rubtech Limited</t>
  </si>
  <si>
    <t>KRISHNA AWTAR KABRA</t>
  </si>
  <si>
    <t>MOREPENLAB</t>
  </si>
  <si>
    <t>Morepan Laboratories Ltd.</t>
  </si>
  <si>
    <t>KAMLESH  PUROHIT</t>
  </si>
  <si>
    <t>SCAPDVR</t>
  </si>
  <si>
    <t>Stampede Capital Limited</t>
  </si>
  <si>
    <t>L7 HITECH PRIVATE LIMITED</t>
  </si>
  <si>
    <t>SECURCRED</t>
  </si>
  <si>
    <t>SecUR Credentials Limited</t>
  </si>
  <si>
    <t>PALAK INTERMEDIATES PRIVATE LIMITED</t>
  </si>
  <si>
    <t>SJVN Ltd</t>
  </si>
  <si>
    <t>SBI MUTUAL FUND</t>
  </si>
  <si>
    <t>VERTEXPLUS</t>
  </si>
  <si>
    <t>Vertexplus Technologies L</t>
  </si>
  <si>
    <t>AARTI RAMESHDUTT GROVER</t>
  </si>
  <si>
    <t>AMIABLE</t>
  </si>
  <si>
    <t>Amiable Logistics (I) Ltd</t>
  </si>
  <si>
    <t>GYAN TRADERS LIMITED</t>
  </si>
  <si>
    <t>SAL REAL ESTATE PRIVATE LIMITED</t>
  </si>
  <si>
    <t>GOYALALUM</t>
  </si>
  <si>
    <t>Goyal Aluminiums Limited</t>
  </si>
  <si>
    <t>INDIAGLYCO</t>
  </si>
  <si>
    <t>India Glycols Ltd</t>
  </si>
  <si>
    <t>ABHISHEK KHAITAN</t>
  </si>
  <si>
    <t>PADMAVATI INVESTMENT</t>
  </si>
  <si>
    <t>SUPRIYA</t>
  </si>
  <si>
    <t>Supriya Lifescience Ltd</t>
  </si>
  <si>
    <t>DOVETAIL INDIA FUND CLASS 6 SHARES</t>
  </si>
  <si>
    <t>FORBES EMF</t>
  </si>
  <si>
    <t>Loss of Rs.197.5/-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</si>
</sst>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6" fillId="0" borderId="0" applyNumberFormat="0" applyFill="0" applyBorder="0" applyAlignment="0" applyProtection="0"/>
    <xf numFmtId="0" fontId="1" fillId="0" borderId="0"/>
  </cellStyleXfs>
  <cellXfs count="411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9" fontId="1" fillId="7" borderId="1" xfId="0" applyNumberFormat="1" applyFont="1" applyFill="1" applyBorder="1" applyAlignment="1">
      <alignment horizontal="center"/>
    </xf>
    <xf numFmtId="168" fontId="1" fillId="7" borderId="1" xfId="0" applyNumberFormat="1" applyFont="1" applyFill="1" applyBorder="1" applyAlignment="1">
      <alignment horizontal="center" vertical="center" wrapText="1"/>
    </xf>
    <xf numFmtId="15" fontId="1" fillId="7" borderId="1" xfId="0" applyNumberFormat="1" applyFont="1" applyFill="1" applyBorder="1"/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0" borderId="0" xfId="0" applyFont="1" applyFill="1"/>
    <xf numFmtId="0" fontId="0" fillId="11" borderId="0" xfId="0" applyFill="1"/>
    <xf numFmtId="165" fontId="31" fillId="10" borderId="20" xfId="0" applyNumberFormat="1" applyFont="1" applyFill="1" applyBorder="1" applyAlignment="1">
      <alignment horizontal="center" vertical="center"/>
    </xf>
    <xf numFmtId="0" fontId="31" fillId="10" borderId="0" xfId="0" applyFont="1" applyFill="1"/>
    <xf numFmtId="0" fontId="31" fillId="10" borderId="20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0" borderId="20" xfId="0" applyNumberFormat="1" applyFont="1" applyFill="1" applyBorder="1" applyAlignment="1">
      <alignment horizontal="center" vertical="center"/>
    </xf>
    <xf numFmtId="166" fontId="32" fillId="10" borderId="20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 wrapText="1"/>
    </xf>
    <xf numFmtId="167" fontId="1" fillId="13" borderId="1" xfId="0" applyNumberFormat="1" applyFont="1" applyFill="1" applyBorder="1" applyAlignment="1">
      <alignment horizontal="center" vertical="center"/>
    </xf>
    <xf numFmtId="167" fontId="1" fillId="13" borderId="1" xfId="0" applyNumberFormat="1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/>
    </xf>
    <xf numFmtId="0" fontId="32" fillId="12" borderId="20" xfId="0" applyFont="1" applyFill="1" applyBorder="1" applyAlignment="1">
      <alignment horizontal="center" vertical="center"/>
    </xf>
    <xf numFmtId="0" fontId="35" fillId="11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0" borderId="0" xfId="0" applyNumberFormat="1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1" fillId="10" borderId="20" xfId="0" applyFont="1" applyFill="1" applyBorder="1"/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0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2" fontId="32" fillId="12" borderId="21" xfId="0" applyNumberFormat="1" applyFont="1" applyFill="1" applyBorder="1" applyAlignment="1">
      <alignment horizontal="center" vertical="center"/>
    </xf>
    <xf numFmtId="10" fontId="32" fillId="12" borderId="21" xfId="0" applyNumberFormat="1" applyFont="1" applyFill="1" applyBorder="1" applyAlignment="1">
      <alignment horizontal="center" vertical="center" wrapText="1"/>
    </xf>
    <xf numFmtId="16" fontId="32" fillId="12" borderId="21" xfId="0" applyNumberFormat="1" applyFont="1" applyFill="1" applyBorder="1" applyAlignment="1">
      <alignment horizontal="center" vertical="center"/>
    </xf>
    <xf numFmtId="15" fontId="31" fillId="10" borderId="21" xfId="0" applyNumberFormat="1" applyFont="1" applyFill="1" applyBorder="1" applyAlignment="1">
      <alignment horizontal="center" vertical="center"/>
    </xf>
    <xf numFmtId="0" fontId="32" fillId="10" borderId="21" xfId="0" applyFont="1" applyFill="1" applyBorder="1"/>
    <xf numFmtId="43" fontId="31" fillId="10" borderId="21" xfId="0" applyNumberFormat="1" applyFont="1" applyFill="1" applyBorder="1" applyAlignment="1">
      <alignment horizontal="center" vertical="top"/>
    </xf>
    <xf numFmtId="0" fontId="31" fillId="10" borderId="21" xfId="0" applyFont="1" applyFill="1" applyBorder="1" applyAlignment="1">
      <alignment horizontal="center" vertical="top"/>
    </xf>
    <xf numFmtId="165" fontId="37" fillId="10" borderId="20" xfId="0" applyNumberFormat="1" applyFont="1" applyFill="1" applyBorder="1" applyAlignment="1">
      <alignment horizontal="center" vertical="center"/>
    </xf>
    <xf numFmtId="0" fontId="37" fillId="10" borderId="20" xfId="0" applyFont="1" applyFill="1" applyBorder="1"/>
    <xf numFmtId="0" fontId="37" fillId="10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1" fillId="11" borderId="0" xfId="0" applyFont="1" applyFill="1"/>
    <xf numFmtId="0" fontId="1" fillId="15" borderId="0" xfId="0" applyFont="1" applyFill="1"/>
    <xf numFmtId="0" fontId="0" fillId="16" borderId="0" xfId="0" applyFill="1"/>
    <xf numFmtId="0" fontId="31" fillId="11" borderId="20" xfId="0" applyFont="1" applyFill="1" applyBorder="1" applyAlignment="1">
      <alignment horizontal="center" vertical="center"/>
    </xf>
    <xf numFmtId="16" fontId="32" fillId="10" borderId="20" xfId="0" applyNumberFormat="1" applyFont="1" applyFill="1" applyBorder="1" applyAlignment="1">
      <alignment horizontal="center" vertical="center"/>
    </xf>
    <xf numFmtId="15" fontId="31" fillId="10" borderId="20" xfId="0" applyNumberFormat="1" applyFont="1" applyFill="1" applyBorder="1" applyAlignment="1">
      <alignment horizontal="center" vertical="center"/>
    </xf>
    <xf numFmtId="0" fontId="32" fillId="10" borderId="20" xfId="0" applyFont="1" applyFill="1" applyBorder="1"/>
    <xf numFmtId="43" fontId="31" fillId="10" borderId="20" xfId="0" applyNumberFormat="1" applyFont="1" applyFill="1" applyBorder="1" applyAlignment="1">
      <alignment horizontal="center" vertical="top"/>
    </xf>
    <xf numFmtId="0" fontId="31" fillId="10" borderId="20" xfId="0" applyFont="1" applyFill="1" applyBorder="1" applyAlignment="1">
      <alignment horizontal="center" vertical="top"/>
    </xf>
    <xf numFmtId="0" fontId="32" fillId="17" borderId="20" xfId="0" applyFont="1" applyFill="1" applyBorder="1" applyAlignment="1">
      <alignment horizontal="center" vertical="center"/>
    </xf>
    <xf numFmtId="165" fontId="31" fillId="18" borderId="20" xfId="0" applyNumberFormat="1" applyFont="1" applyFill="1" applyBorder="1" applyAlignment="1">
      <alignment horizontal="center" vertical="center"/>
    </xf>
    <xf numFmtId="0" fontId="31" fillId="18" borderId="20" xfId="0" applyFont="1" applyFill="1" applyBorder="1" applyAlignment="1">
      <alignment horizontal="center" vertical="center"/>
    </xf>
    <xf numFmtId="0" fontId="1" fillId="0" borderId="20" xfId="3" applyBorder="1"/>
    <xf numFmtId="2" fontId="1" fillId="0" borderId="20" xfId="3" applyNumberFormat="1" applyBorder="1"/>
    <xf numFmtId="2" fontId="32" fillId="12" borderId="20" xfId="0" applyNumberFormat="1" applyFont="1" applyFill="1" applyBorder="1" applyAlignment="1">
      <alignment horizontal="center" vertical="center"/>
    </xf>
    <xf numFmtId="10" fontId="32" fillId="12" borderId="20" xfId="0" applyNumberFormat="1" applyFont="1" applyFill="1" applyBorder="1" applyAlignment="1">
      <alignment horizontal="center" vertical="center" wrapText="1"/>
    </xf>
    <xf numFmtId="16" fontId="32" fillId="12" borderId="20" xfId="0" applyNumberFormat="1" applyFont="1" applyFill="1" applyBorder="1" applyAlignment="1">
      <alignment horizontal="center" vertical="center"/>
    </xf>
    <xf numFmtId="0" fontId="37" fillId="18" borderId="20" xfId="0" applyFont="1" applyFill="1" applyBorder="1" applyAlignment="1">
      <alignment horizontal="center" vertical="center"/>
    </xf>
    <xf numFmtId="2" fontId="37" fillId="18" borderId="20" xfId="0" applyNumberFormat="1" applyFont="1" applyFill="1" applyBorder="1" applyAlignment="1">
      <alignment horizontal="center" vertical="center"/>
    </xf>
    <xf numFmtId="166" fontId="37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 applyAlignment="1">
      <alignment horizontal="center" vertical="center"/>
    </xf>
    <xf numFmtId="0" fontId="31" fillId="18" borderId="20" xfId="0" applyFont="1" applyFill="1" applyBorder="1"/>
    <xf numFmtId="16" fontId="37" fillId="12" borderId="20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 wrapText="1"/>
    </xf>
    <xf numFmtId="0" fontId="31" fillId="19" borderId="20" xfId="0" applyFont="1" applyFill="1" applyBorder="1" applyAlignment="1">
      <alignment horizontal="center" vertical="center"/>
    </xf>
    <xf numFmtId="16" fontId="32" fillId="18" borderId="20" xfId="0" applyNumberFormat="1" applyFont="1" applyFill="1" applyBorder="1" applyAlignment="1">
      <alignment horizontal="center" vertical="center"/>
    </xf>
    <xf numFmtId="0" fontId="32" fillId="17" borderId="21" xfId="0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  <xf numFmtId="15" fontId="31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/>
    <xf numFmtId="43" fontId="31" fillId="18" borderId="20" xfId="0" applyNumberFormat="1" applyFont="1" applyFill="1" applyBorder="1" applyAlignment="1">
      <alignment horizontal="center" vertical="top"/>
    </xf>
    <xf numFmtId="0" fontId="31" fillId="18" borderId="20" xfId="0" applyFont="1" applyFill="1" applyBorder="1" applyAlignment="1">
      <alignment horizontal="center" vertical="top"/>
    </xf>
    <xf numFmtId="2" fontId="32" fillId="17" borderId="20" xfId="0" applyNumberFormat="1" applyFont="1" applyFill="1" applyBorder="1" applyAlignment="1">
      <alignment horizontal="center" vertical="center"/>
    </xf>
    <xf numFmtId="10" fontId="32" fillId="17" borderId="20" xfId="0" applyNumberFormat="1" applyFont="1" applyFill="1" applyBorder="1" applyAlignment="1">
      <alignment horizontal="center" vertical="center" wrapText="1"/>
    </xf>
    <xf numFmtId="16" fontId="32" fillId="17" borderId="20" xfId="0" applyNumberFormat="1" applyFont="1" applyFill="1" applyBorder="1" applyAlignment="1">
      <alignment horizontal="center" vertical="center"/>
    </xf>
    <xf numFmtId="0" fontId="31" fillId="20" borderId="20" xfId="0" applyFont="1" applyFill="1" applyBorder="1" applyAlignment="1">
      <alignment horizontal="center" vertical="center"/>
    </xf>
    <xf numFmtId="16" fontId="37" fillId="21" borderId="20" xfId="0" applyNumberFormat="1" applyFont="1" applyFill="1" applyBorder="1" applyAlignment="1">
      <alignment horizontal="center" vertical="center"/>
    </xf>
    <xf numFmtId="0" fontId="31" fillId="20" borderId="20" xfId="0" applyFont="1" applyFill="1" applyBorder="1"/>
    <xf numFmtId="0" fontId="32" fillId="20" borderId="20" xfId="0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0" fontId="37" fillId="20" borderId="20" xfId="0" applyFont="1" applyFill="1" applyBorder="1" applyAlignment="1">
      <alignment horizontal="center" vertical="center"/>
    </xf>
    <xf numFmtId="2" fontId="37" fillId="20" borderId="20" xfId="0" applyNumberFormat="1" applyFont="1" applyFill="1" applyBorder="1" applyAlignment="1">
      <alignment horizontal="center" vertical="center"/>
    </xf>
    <xf numFmtId="166" fontId="37" fillId="20" borderId="20" xfId="0" applyNumberFormat="1" applyFont="1" applyFill="1" applyBorder="1" applyAlignment="1">
      <alignment horizontal="center" vertical="center"/>
    </xf>
    <xf numFmtId="0" fontId="32" fillId="21" borderId="20" xfId="0" applyFont="1" applyFill="1" applyBorder="1" applyAlignment="1">
      <alignment horizontal="center" vertical="center"/>
    </xf>
    <xf numFmtId="165" fontId="31" fillId="20" borderId="20" xfId="0" applyNumberFormat="1" applyFont="1" applyFill="1" applyBorder="1" applyAlignment="1">
      <alignment horizontal="center" vertical="center"/>
    </xf>
    <xf numFmtId="0" fontId="31" fillId="22" borderId="20" xfId="0" applyFont="1" applyFill="1" applyBorder="1" applyAlignment="1">
      <alignment horizontal="center" vertical="center"/>
    </xf>
    <xf numFmtId="16" fontId="32" fillId="20" borderId="20" xfId="0" applyNumberFormat="1" applyFont="1" applyFill="1" applyBorder="1" applyAlignment="1">
      <alignment horizontal="center" vertical="center"/>
    </xf>
    <xf numFmtId="0" fontId="31" fillId="18" borderId="21" xfId="0" applyFont="1" applyFill="1" applyBorder="1" applyAlignment="1">
      <alignment horizontal="center" vertical="center"/>
    </xf>
    <xf numFmtId="15" fontId="31" fillId="18" borderId="21" xfId="0" applyNumberFormat="1" applyFont="1" applyFill="1" applyBorder="1" applyAlignment="1">
      <alignment horizontal="center" vertical="center"/>
    </xf>
    <xf numFmtId="0" fontId="32" fillId="18" borderId="21" xfId="0" applyFont="1" applyFill="1" applyBorder="1"/>
    <xf numFmtId="43" fontId="31" fillId="18" borderId="21" xfId="0" applyNumberFormat="1" applyFont="1" applyFill="1" applyBorder="1" applyAlignment="1">
      <alignment horizontal="center" vertical="top"/>
    </xf>
    <xf numFmtId="0" fontId="31" fillId="18" borderId="21" xfId="0" applyFont="1" applyFill="1" applyBorder="1" applyAlignment="1">
      <alignment horizontal="center" vertical="top"/>
    </xf>
    <xf numFmtId="2" fontId="32" fillId="17" borderId="21" xfId="0" applyNumberFormat="1" applyFont="1" applyFill="1" applyBorder="1" applyAlignment="1">
      <alignment horizontal="center" vertical="center"/>
    </xf>
    <xf numFmtId="2" fontId="37" fillId="10" borderId="20" xfId="0" applyNumberFormat="1" applyFont="1" applyFill="1" applyBorder="1" applyAlignment="1">
      <alignment horizontal="center" vertical="center"/>
    </xf>
    <xf numFmtId="166" fontId="37" fillId="10" borderId="20" xfId="0" applyNumberFormat="1" applyFont="1" applyFill="1" applyBorder="1" applyAlignment="1">
      <alignment horizontal="center" vertical="center"/>
    </xf>
    <xf numFmtId="2" fontId="32" fillId="18" borderId="20" xfId="0" applyNumberFormat="1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15" fontId="31" fillId="20" borderId="20" xfId="0" applyNumberFormat="1" applyFont="1" applyFill="1" applyBorder="1" applyAlignment="1">
      <alignment horizontal="center" vertical="center"/>
    </xf>
    <xf numFmtId="0" fontId="32" fillId="20" borderId="20" xfId="0" applyFont="1" applyFill="1" applyBorder="1"/>
    <xf numFmtId="43" fontId="31" fillId="20" borderId="20" xfId="0" applyNumberFormat="1" applyFont="1" applyFill="1" applyBorder="1" applyAlignment="1">
      <alignment horizontal="center" vertical="top"/>
    </xf>
    <xf numFmtId="0" fontId="31" fillId="20" borderId="20" xfId="0" applyFont="1" applyFill="1" applyBorder="1" applyAlignment="1">
      <alignment horizontal="center" vertical="top"/>
    </xf>
    <xf numFmtId="2" fontId="32" fillId="21" borderId="20" xfId="0" applyNumberFormat="1" applyFont="1" applyFill="1" applyBorder="1" applyAlignment="1">
      <alignment horizontal="center" vertical="center"/>
    </xf>
    <xf numFmtId="10" fontId="32" fillId="21" borderId="20" xfId="0" applyNumberFormat="1" applyFont="1" applyFill="1" applyBorder="1" applyAlignment="1">
      <alignment horizontal="center" vertical="center" wrapText="1"/>
    </xf>
    <xf numFmtId="16" fontId="32" fillId="21" borderId="20" xfId="0" applyNumberFormat="1" applyFont="1" applyFill="1" applyBorder="1" applyAlignment="1">
      <alignment horizontal="center" vertical="center"/>
    </xf>
    <xf numFmtId="16" fontId="37" fillId="0" borderId="20" xfId="0" applyNumberFormat="1" applyFont="1" applyBorder="1" applyAlignment="1">
      <alignment horizontal="center" vertical="center"/>
    </xf>
    <xf numFmtId="0" fontId="31" fillId="0" borderId="20" xfId="0" applyFont="1" applyBorder="1"/>
    <xf numFmtId="0" fontId="32" fillId="0" borderId="20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2" fontId="37" fillId="0" borderId="20" xfId="0" applyNumberFormat="1" applyFont="1" applyBorder="1" applyAlignment="1">
      <alignment horizontal="center" vertical="center"/>
    </xf>
    <xf numFmtId="166" fontId="37" fillId="0" borderId="20" xfId="0" applyNumberFormat="1" applyFont="1" applyBorder="1" applyAlignment="1">
      <alignment horizontal="center" vertical="center"/>
    </xf>
    <xf numFmtId="0" fontId="31" fillId="0" borderId="0" xfId="0" applyFont="1"/>
    <xf numFmtId="0" fontId="31" fillId="0" borderId="0" xfId="0" applyFont="1" applyAlignment="1">
      <alignment horizontal="center" vertical="center"/>
    </xf>
    <xf numFmtId="165" fontId="31" fillId="0" borderId="0" xfId="0" applyNumberFormat="1" applyFont="1" applyAlignment="1">
      <alignment horizontal="center" vertical="center"/>
    </xf>
    <xf numFmtId="0" fontId="31" fillId="19" borderId="20" xfId="0" applyFont="1" applyFill="1" applyBorder="1"/>
    <xf numFmtId="0" fontId="32" fillId="19" borderId="20" xfId="0" applyFont="1" applyFill="1" applyBorder="1" applyAlignment="1">
      <alignment horizontal="center" vertical="center"/>
    </xf>
    <xf numFmtId="0" fontId="31" fillId="20" borderId="21" xfId="0" applyFont="1" applyFill="1" applyBorder="1" applyAlignment="1">
      <alignment horizontal="center" vertical="center"/>
    </xf>
    <xf numFmtId="15" fontId="31" fillId="20" borderId="21" xfId="0" applyNumberFormat="1" applyFont="1" applyFill="1" applyBorder="1" applyAlignment="1">
      <alignment horizontal="center" vertical="center"/>
    </xf>
    <xf numFmtId="0" fontId="32" fillId="20" borderId="21" xfId="0" applyFont="1" applyFill="1" applyBorder="1"/>
    <xf numFmtId="43" fontId="31" fillId="20" borderId="21" xfId="0" applyNumberFormat="1" applyFont="1" applyFill="1" applyBorder="1" applyAlignment="1">
      <alignment horizontal="center" vertical="top"/>
    </xf>
    <xf numFmtId="0" fontId="31" fillId="20" borderId="21" xfId="0" applyFont="1" applyFill="1" applyBorder="1" applyAlignment="1">
      <alignment horizontal="center" vertical="top"/>
    </xf>
    <xf numFmtId="2" fontId="32" fillId="21" borderId="21" xfId="0" applyNumberFormat="1" applyFont="1" applyFill="1" applyBorder="1" applyAlignment="1">
      <alignment horizontal="center" vertical="center"/>
    </xf>
    <xf numFmtId="0" fontId="0" fillId="11" borderId="20" xfId="0" applyFill="1" applyBorder="1"/>
    <xf numFmtId="0" fontId="31" fillId="22" borderId="20" xfId="0" applyFont="1" applyFill="1" applyBorder="1"/>
    <xf numFmtId="0" fontId="31" fillId="11" borderId="20" xfId="0" applyFont="1" applyFill="1" applyBorder="1"/>
    <xf numFmtId="16" fontId="37" fillId="22" borderId="20" xfId="0" applyNumberFormat="1" applyFont="1" applyFill="1" applyBorder="1" applyAlignment="1">
      <alignment horizontal="center" vertical="center"/>
    </xf>
    <xf numFmtId="0" fontId="32" fillId="22" borderId="20" xfId="0" applyFont="1" applyFill="1" applyBorder="1" applyAlignment="1">
      <alignment horizontal="center" vertical="center"/>
    </xf>
    <xf numFmtId="0" fontId="37" fillId="22" borderId="20" xfId="0" applyFont="1" applyFill="1" applyBorder="1" applyAlignment="1">
      <alignment horizontal="center" vertical="center"/>
    </xf>
    <xf numFmtId="2" fontId="37" fillId="22" borderId="20" xfId="0" applyNumberFormat="1" applyFont="1" applyFill="1" applyBorder="1" applyAlignment="1">
      <alignment horizontal="center" vertical="center"/>
    </xf>
    <xf numFmtId="166" fontId="37" fillId="22" borderId="20" xfId="0" applyNumberFormat="1" applyFont="1" applyFill="1" applyBorder="1" applyAlignment="1">
      <alignment horizontal="center" vertical="center"/>
    </xf>
    <xf numFmtId="16" fontId="37" fillId="19" borderId="20" xfId="0" applyNumberFormat="1" applyFont="1" applyFill="1" applyBorder="1" applyAlignment="1">
      <alignment horizontal="center" vertical="center"/>
    </xf>
    <xf numFmtId="16" fontId="31" fillId="10" borderId="20" xfId="0" applyNumberFormat="1" applyFont="1" applyFill="1" applyBorder="1" applyAlignment="1">
      <alignment horizontal="center" vertical="center"/>
    </xf>
    <xf numFmtId="0" fontId="31" fillId="23" borderId="21" xfId="0" applyFont="1" applyFill="1" applyBorder="1" applyAlignment="1">
      <alignment horizontal="center" vertical="center"/>
    </xf>
    <xf numFmtId="165" fontId="31" fillId="23" borderId="21" xfId="0" applyNumberFormat="1" applyFont="1" applyFill="1" applyBorder="1" applyAlignment="1">
      <alignment horizontal="center" vertical="center"/>
    </xf>
    <xf numFmtId="15" fontId="31" fillId="23" borderId="21" xfId="0" applyNumberFormat="1" applyFont="1" applyFill="1" applyBorder="1" applyAlignment="1">
      <alignment horizontal="center" vertical="center"/>
    </xf>
    <xf numFmtId="0" fontId="32" fillId="23" borderId="21" xfId="0" applyFont="1" applyFill="1" applyBorder="1"/>
    <xf numFmtId="43" fontId="31" fillId="23" borderId="21" xfId="0" applyNumberFormat="1" applyFont="1" applyFill="1" applyBorder="1" applyAlignment="1">
      <alignment horizontal="center" vertical="top"/>
    </xf>
    <xf numFmtId="0" fontId="31" fillId="23" borderId="21" xfId="0" applyFont="1" applyFill="1" applyBorder="1" applyAlignment="1">
      <alignment horizontal="center" vertical="top"/>
    </xf>
    <xf numFmtId="0" fontId="32" fillId="24" borderId="20" xfId="0" applyFont="1" applyFill="1" applyBorder="1" applyAlignment="1">
      <alignment horizontal="center" vertical="center"/>
    </xf>
    <xf numFmtId="2" fontId="32" fillId="24" borderId="20" xfId="0" applyNumberFormat="1" applyFont="1" applyFill="1" applyBorder="1" applyAlignment="1">
      <alignment horizontal="center" vertical="center"/>
    </xf>
    <xf numFmtId="10" fontId="32" fillId="24" borderId="20" xfId="0" applyNumberFormat="1" applyFont="1" applyFill="1" applyBorder="1" applyAlignment="1">
      <alignment horizontal="center" vertical="center" wrapText="1"/>
    </xf>
    <xf numFmtId="0" fontId="32" fillId="24" borderId="21" xfId="0" applyFont="1" applyFill="1" applyBorder="1" applyAlignment="1">
      <alignment horizontal="center" vertical="center"/>
    </xf>
    <xf numFmtId="16" fontId="32" fillId="24" borderId="21" xfId="0" applyNumberFormat="1" applyFont="1" applyFill="1" applyBorder="1" applyAlignment="1">
      <alignment horizontal="center" vertical="center"/>
    </xf>
    <xf numFmtId="2" fontId="32" fillId="24" borderId="21" xfId="0" applyNumberFormat="1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165" fontId="31" fillId="25" borderId="21" xfId="0" applyNumberFormat="1" applyFont="1" applyFill="1" applyBorder="1" applyAlignment="1">
      <alignment horizontal="center" vertical="center"/>
    </xf>
    <xf numFmtId="15" fontId="31" fillId="25" borderId="20" xfId="0" applyNumberFormat="1" applyFont="1" applyFill="1" applyBorder="1" applyAlignment="1">
      <alignment horizontal="center" vertical="center"/>
    </xf>
    <xf numFmtId="0" fontId="32" fillId="25" borderId="20" xfId="0" applyFont="1" applyFill="1" applyBorder="1"/>
    <xf numFmtId="43" fontId="31" fillId="25" borderId="20" xfId="0" applyNumberFormat="1" applyFont="1" applyFill="1" applyBorder="1" applyAlignment="1">
      <alignment horizontal="center" vertical="top"/>
    </xf>
    <xf numFmtId="0" fontId="31" fillId="25" borderId="20" xfId="0" applyFont="1" applyFill="1" applyBorder="1" applyAlignment="1">
      <alignment horizontal="center" vertical="top"/>
    </xf>
    <xf numFmtId="0" fontId="32" fillId="26" borderId="20" xfId="0" applyFont="1" applyFill="1" applyBorder="1" applyAlignment="1">
      <alignment horizontal="center" vertical="center"/>
    </xf>
    <xf numFmtId="2" fontId="32" fillId="26" borderId="20" xfId="0" applyNumberFormat="1" applyFont="1" applyFill="1" applyBorder="1" applyAlignment="1">
      <alignment horizontal="center" vertical="center"/>
    </xf>
    <xf numFmtId="10" fontId="32" fillId="26" borderId="20" xfId="0" applyNumberFormat="1" applyFont="1" applyFill="1" applyBorder="1" applyAlignment="1">
      <alignment horizontal="center" vertical="center" wrapText="1"/>
    </xf>
    <xf numFmtId="16" fontId="32" fillId="26" borderId="20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  <xf numFmtId="0" fontId="37" fillId="22" borderId="22" xfId="0" applyFont="1" applyFill="1" applyBorder="1" applyAlignment="1">
      <alignment horizontal="center" vertical="center"/>
    </xf>
    <xf numFmtId="0" fontId="37" fillId="22" borderId="21" xfId="0" applyFont="1" applyFill="1" applyBorder="1" applyAlignment="1">
      <alignment horizontal="center" vertical="center"/>
    </xf>
    <xf numFmtId="0" fontId="32" fillId="22" borderId="22" xfId="0" applyFont="1" applyFill="1" applyBorder="1" applyAlignment="1">
      <alignment horizontal="center" vertical="center"/>
    </xf>
    <xf numFmtId="0" fontId="32" fillId="22" borderId="21" xfId="0" applyFont="1" applyFill="1" applyBorder="1" applyAlignment="1">
      <alignment horizontal="center" vertical="center"/>
    </xf>
    <xf numFmtId="165" fontId="31" fillId="22" borderId="22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165" fontId="31" fillId="10" borderId="22" xfId="0" applyNumberFormat="1" applyFont="1" applyFill="1" applyBorder="1" applyAlignment="1">
      <alignment horizontal="center" vertic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1" borderId="22" xfId="0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0" fontId="32" fillId="12" borderId="22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31" fillId="22" borderId="22" xfId="0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center" vertical="center"/>
    </xf>
    <xf numFmtId="165" fontId="31" fillId="20" borderId="22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</cellXfs>
  <cellStyles count="4">
    <cellStyle name="Hyperlink" xfId="2" builtinId="8"/>
    <cellStyle name="Normal" xfId="0" builtinId="0"/>
    <cellStyle name="Normal 7" xfId="1"/>
    <cellStyle name="Normal 7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211</xdr:row>
      <xdr:rowOff>0</xdr:rowOff>
    </xdr:from>
    <xdr:to>
      <xdr:col>11</xdr:col>
      <xdr:colOff>123825</xdr:colOff>
      <xdr:row>225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C21" sqref="C21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45013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7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7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8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7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7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C17" sqref="C17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40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45013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85" t="s">
        <v>16</v>
      </c>
      <c r="B9" s="387" t="s">
        <v>17</v>
      </c>
      <c r="C9" s="387" t="s">
        <v>18</v>
      </c>
      <c r="D9" s="387" t="s">
        <v>19</v>
      </c>
      <c r="E9" s="23" t="s">
        <v>20</v>
      </c>
      <c r="F9" s="23" t="s">
        <v>21</v>
      </c>
      <c r="G9" s="382" t="s">
        <v>22</v>
      </c>
      <c r="H9" s="383"/>
      <c r="I9" s="384"/>
      <c r="J9" s="382" t="s">
        <v>23</v>
      </c>
      <c r="K9" s="383"/>
      <c r="L9" s="384"/>
      <c r="M9" s="23"/>
      <c r="N9" s="24"/>
      <c r="O9" s="24"/>
      <c r="P9" s="24"/>
    </row>
    <row r="10" spans="1:16" ht="59.25" customHeight="1">
      <c r="A10" s="386"/>
      <c r="B10" s="388"/>
      <c r="C10" s="388"/>
      <c r="D10" s="388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45014</v>
      </c>
      <c r="E11" s="32">
        <v>17037.400000000001</v>
      </c>
      <c r="F11" s="32">
        <v>17034.25</v>
      </c>
      <c r="G11" s="33">
        <v>16943.95</v>
      </c>
      <c r="H11" s="33">
        <v>16850.5</v>
      </c>
      <c r="I11" s="33">
        <v>16760.2</v>
      </c>
      <c r="J11" s="33">
        <v>17127.7</v>
      </c>
      <c r="K11" s="33">
        <v>17218.000000000004</v>
      </c>
      <c r="L11" s="33">
        <v>17311.45</v>
      </c>
      <c r="M11" s="34">
        <v>17124.55</v>
      </c>
      <c r="N11" s="34">
        <v>16940.8</v>
      </c>
      <c r="O11" s="35">
        <v>16919500</v>
      </c>
      <c r="P11" s="36">
        <v>4.3928645632364729E-3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45014</v>
      </c>
      <c r="E12" s="37">
        <v>39486.400000000001</v>
      </c>
      <c r="F12" s="37">
        <v>39524.533333333333</v>
      </c>
      <c r="G12" s="38">
        <v>39299.066666666666</v>
      </c>
      <c r="H12" s="38">
        <v>39111.73333333333</v>
      </c>
      <c r="I12" s="38">
        <v>38886.266666666663</v>
      </c>
      <c r="J12" s="38">
        <v>39711.866666666669</v>
      </c>
      <c r="K12" s="38">
        <v>39937.333333333328</v>
      </c>
      <c r="L12" s="38">
        <v>40124.666666666672</v>
      </c>
      <c r="M12" s="28">
        <v>39750</v>
      </c>
      <c r="N12" s="28">
        <v>39337.199999999997</v>
      </c>
      <c r="O12" s="39">
        <v>5902275</v>
      </c>
      <c r="P12" s="40">
        <v>3.2407731327619378E-2</v>
      </c>
    </row>
    <row r="13" spans="1:16" ht="12.75" customHeight="1">
      <c r="A13" s="28">
        <v>3</v>
      </c>
      <c r="B13" s="29" t="s">
        <v>35</v>
      </c>
      <c r="C13" s="30" t="s">
        <v>767</v>
      </c>
      <c r="D13" s="31">
        <v>45013</v>
      </c>
      <c r="E13" s="37">
        <v>17603.25</v>
      </c>
      <c r="F13" s="37">
        <v>17635.333333333332</v>
      </c>
      <c r="G13" s="38">
        <v>17531.466666666664</v>
      </c>
      <c r="H13" s="38">
        <v>17459.683333333331</v>
      </c>
      <c r="I13" s="38">
        <v>17355.816666666662</v>
      </c>
      <c r="J13" s="38">
        <v>17707.116666666665</v>
      </c>
      <c r="K13" s="38">
        <v>17810.983333333334</v>
      </c>
      <c r="L13" s="38">
        <v>17882.766666666666</v>
      </c>
      <c r="M13" s="28">
        <v>17739.2</v>
      </c>
      <c r="N13" s="28">
        <v>17563.55</v>
      </c>
      <c r="O13" s="39">
        <v>27160</v>
      </c>
      <c r="P13" s="40">
        <v>-8.9812332439678288E-2</v>
      </c>
    </row>
    <row r="14" spans="1:16" ht="12.75" customHeight="1">
      <c r="A14" s="28">
        <v>4</v>
      </c>
      <c r="B14" s="29" t="s">
        <v>35</v>
      </c>
      <c r="C14" s="30" t="s">
        <v>792</v>
      </c>
      <c r="D14" s="31">
        <v>45013</v>
      </c>
      <c r="E14" s="37">
        <v>6992.1</v>
      </c>
      <c r="F14" s="37">
        <v>2330.7000000000003</v>
      </c>
      <c r="G14" s="38">
        <v>4661.4000000000005</v>
      </c>
      <c r="H14" s="38">
        <v>2330.7000000000003</v>
      </c>
      <c r="I14" s="38">
        <v>4661.4000000000005</v>
      </c>
      <c r="J14" s="38">
        <v>4661.4000000000005</v>
      </c>
      <c r="K14" s="38">
        <v>2330.7000000000003</v>
      </c>
      <c r="L14" s="38">
        <v>4661.4000000000005</v>
      </c>
      <c r="M14" s="28">
        <v>0</v>
      </c>
      <c r="N14" s="28">
        <v>0</v>
      </c>
      <c r="O14" s="39">
        <v>0</v>
      </c>
      <c r="P14" s="40" t="e">
        <v>#DIV/0!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45014</v>
      </c>
      <c r="E15" s="37">
        <v>494.1</v>
      </c>
      <c r="F15" s="37">
        <v>492.06666666666666</v>
      </c>
      <c r="G15" s="38">
        <v>485.13333333333333</v>
      </c>
      <c r="H15" s="38">
        <v>476.16666666666669</v>
      </c>
      <c r="I15" s="38">
        <v>469.23333333333335</v>
      </c>
      <c r="J15" s="38">
        <v>501.0333333333333</v>
      </c>
      <c r="K15" s="38">
        <v>507.96666666666658</v>
      </c>
      <c r="L15" s="38">
        <v>516.93333333333328</v>
      </c>
      <c r="M15" s="28">
        <v>499</v>
      </c>
      <c r="N15" s="28">
        <v>483.1</v>
      </c>
      <c r="O15" s="39">
        <v>4331600</v>
      </c>
      <c r="P15" s="40">
        <v>-5.6994818652849742E-2</v>
      </c>
    </row>
    <row r="16" spans="1:16" ht="12.75" customHeight="1">
      <c r="A16" s="28">
        <v>6</v>
      </c>
      <c r="B16" s="29" t="s">
        <v>70</v>
      </c>
      <c r="C16" s="30" t="s">
        <v>285</v>
      </c>
      <c r="D16" s="31">
        <v>45014</v>
      </c>
      <c r="E16" s="37">
        <v>3336.5</v>
      </c>
      <c r="F16" s="37">
        <v>3343.5833333333335</v>
      </c>
      <c r="G16" s="38">
        <v>3309.916666666667</v>
      </c>
      <c r="H16" s="38">
        <v>3283.3333333333335</v>
      </c>
      <c r="I16" s="38">
        <v>3249.666666666667</v>
      </c>
      <c r="J16" s="38">
        <v>3370.166666666667</v>
      </c>
      <c r="K16" s="38">
        <v>3403.8333333333339</v>
      </c>
      <c r="L16" s="38">
        <v>3430.416666666667</v>
      </c>
      <c r="M16" s="28">
        <v>3377.25</v>
      </c>
      <c r="N16" s="28">
        <v>3317</v>
      </c>
      <c r="O16" s="39">
        <v>1639500</v>
      </c>
      <c r="P16" s="40">
        <v>-2.2943980929678188E-2</v>
      </c>
    </row>
    <row r="17" spans="1:16" ht="12.75" customHeight="1">
      <c r="A17" s="28">
        <v>7</v>
      </c>
      <c r="B17" s="29" t="s">
        <v>47</v>
      </c>
      <c r="C17" s="30" t="s">
        <v>234</v>
      </c>
      <c r="D17" s="31">
        <v>45014</v>
      </c>
      <c r="E17" s="37">
        <v>21531.4</v>
      </c>
      <c r="F17" s="37">
        <v>21473.166666666668</v>
      </c>
      <c r="G17" s="38">
        <v>21264.033333333336</v>
      </c>
      <c r="H17" s="38">
        <v>20996.666666666668</v>
      </c>
      <c r="I17" s="38">
        <v>20787.533333333336</v>
      </c>
      <c r="J17" s="38">
        <v>21740.533333333336</v>
      </c>
      <c r="K17" s="38">
        <v>21949.666666666668</v>
      </c>
      <c r="L17" s="38">
        <v>22217.033333333336</v>
      </c>
      <c r="M17" s="28">
        <v>21682.3</v>
      </c>
      <c r="N17" s="28">
        <v>21205.8</v>
      </c>
      <c r="O17" s="39">
        <v>45560</v>
      </c>
      <c r="P17" s="40">
        <v>1.2444444444444444E-2</v>
      </c>
    </row>
    <row r="18" spans="1:16" ht="12.75" customHeight="1">
      <c r="A18" s="28">
        <v>8</v>
      </c>
      <c r="B18" s="29" t="s">
        <v>44</v>
      </c>
      <c r="C18" s="30" t="s">
        <v>238</v>
      </c>
      <c r="D18" s="31">
        <v>45014</v>
      </c>
      <c r="E18" s="37">
        <v>145.9</v>
      </c>
      <c r="F18" s="37">
        <v>144.25</v>
      </c>
      <c r="G18" s="38">
        <v>141</v>
      </c>
      <c r="H18" s="38">
        <v>136.1</v>
      </c>
      <c r="I18" s="38">
        <v>132.85</v>
      </c>
      <c r="J18" s="38">
        <v>149.15</v>
      </c>
      <c r="K18" s="38">
        <v>152.4</v>
      </c>
      <c r="L18" s="38">
        <v>157.30000000000001</v>
      </c>
      <c r="M18" s="28">
        <v>147.5</v>
      </c>
      <c r="N18" s="28">
        <v>139.35</v>
      </c>
      <c r="O18" s="39">
        <v>33793200</v>
      </c>
      <c r="P18" s="40">
        <v>-7.2751518743517554E-2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45014</v>
      </c>
      <c r="E19" s="37">
        <v>209.8</v>
      </c>
      <c r="F19" s="37">
        <v>209.65</v>
      </c>
      <c r="G19" s="38">
        <v>207.75</v>
      </c>
      <c r="H19" s="38">
        <v>205.7</v>
      </c>
      <c r="I19" s="38">
        <v>203.79999999999998</v>
      </c>
      <c r="J19" s="38">
        <v>211.70000000000002</v>
      </c>
      <c r="K19" s="38">
        <v>213.60000000000005</v>
      </c>
      <c r="L19" s="38">
        <v>215.65000000000003</v>
      </c>
      <c r="M19" s="28">
        <v>211.55</v>
      </c>
      <c r="N19" s="28">
        <v>207.6</v>
      </c>
      <c r="O19" s="39">
        <v>25542400</v>
      </c>
      <c r="P19" s="40">
        <v>-3.211822660098522E-2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45014</v>
      </c>
      <c r="E20" s="37">
        <v>1691.7</v>
      </c>
      <c r="F20" s="37">
        <v>1694.1166666666668</v>
      </c>
      <c r="G20" s="38">
        <v>1679.7333333333336</v>
      </c>
      <c r="H20" s="38">
        <v>1667.7666666666669</v>
      </c>
      <c r="I20" s="38">
        <v>1653.3833333333337</v>
      </c>
      <c r="J20" s="38">
        <v>1706.0833333333335</v>
      </c>
      <c r="K20" s="38">
        <v>1720.4666666666667</v>
      </c>
      <c r="L20" s="38">
        <v>1732.4333333333334</v>
      </c>
      <c r="M20" s="28">
        <v>1708.5</v>
      </c>
      <c r="N20" s="28">
        <v>1682.15</v>
      </c>
      <c r="O20" s="39">
        <v>4921500</v>
      </c>
      <c r="P20" s="40">
        <v>5.6704980842911881E-3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45014</v>
      </c>
      <c r="E21" s="37">
        <v>1725.45</v>
      </c>
      <c r="F21" s="37">
        <v>1722.25</v>
      </c>
      <c r="G21" s="38">
        <v>1685.3</v>
      </c>
      <c r="H21" s="38">
        <v>1645.1499999999999</v>
      </c>
      <c r="I21" s="38">
        <v>1608.1999999999998</v>
      </c>
      <c r="J21" s="38">
        <v>1762.4</v>
      </c>
      <c r="K21" s="38">
        <v>1799.35</v>
      </c>
      <c r="L21" s="38">
        <v>1839.5000000000002</v>
      </c>
      <c r="M21" s="28">
        <v>1759.2</v>
      </c>
      <c r="N21" s="28">
        <v>1682.1</v>
      </c>
      <c r="O21" s="39">
        <v>16022000</v>
      </c>
      <c r="P21" s="40">
        <v>-9.0608281535083657E-3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45014</v>
      </c>
      <c r="E22" s="37">
        <v>630.65</v>
      </c>
      <c r="F22" s="37">
        <v>634.75</v>
      </c>
      <c r="G22" s="38">
        <v>623.15</v>
      </c>
      <c r="H22" s="38">
        <v>615.65</v>
      </c>
      <c r="I22" s="38">
        <v>604.04999999999995</v>
      </c>
      <c r="J22" s="38">
        <v>642.25</v>
      </c>
      <c r="K22" s="38">
        <v>653.84999999999991</v>
      </c>
      <c r="L22" s="38">
        <v>661.35</v>
      </c>
      <c r="M22" s="28">
        <v>646.35</v>
      </c>
      <c r="N22" s="28">
        <v>627.25</v>
      </c>
      <c r="O22" s="39">
        <v>38844375</v>
      </c>
      <c r="P22" s="40">
        <v>6.4400830770716937E-4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45014</v>
      </c>
      <c r="E23" s="37">
        <v>3237.65</v>
      </c>
      <c r="F23" s="37">
        <v>3221.4333333333329</v>
      </c>
      <c r="G23" s="38">
        <v>3176.1666666666661</v>
      </c>
      <c r="H23" s="38">
        <v>3114.6833333333329</v>
      </c>
      <c r="I23" s="38">
        <v>3069.4166666666661</v>
      </c>
      <c r="J23" s="38">
        <v>3282.9166666666661</v>
      </c>
      <c r="K23" s="38">
        <v>3328.1833333333334</v>
      </c>
      <c r="L23" s="38">
        <v>3389.6666666666661</v>
      </c>
      <c r="M23" s="28">
        <v>3266.7</v>
      </c>
      <c r="N23" s="28">
        <v>3159.95</v>
      </c>
      <c r="O23" s="39">
        <v>505400</v>
      </c>
      <c r="P23" s="40">
        <v>2.3800079333597779E-3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45014</v>
      </c>
      <c r="E24" s="37">
        <v>370.25</v>
      </c>
      <c r="F24" s="37">
        <v>370.93333333333334</v>
      </c>
      <c r="G24" s="38">
        <v>367.06666666666666</v>
      </c>
      <c r="H24" s="38">
        <v>363.88333333333333</v>
      </c>
      <c r="I24" s="38">
        <v>360.01666666666665</v>
      </c>
      <c r="J24" s="38">
        <v>374.11666666666667</v>
      </c>
      <c r="K24" s="38">
        <v>377.98333333333335</v>
      </c>
      <c r="L24" s="38">
        <v>381.16666666666669</v>
      </c>
      <c r="M24" s="28">
        <v>374.8</v>
      </c>
      <c r="N24" s="28">
        <v>367.75</v>
      </c>
      <c r="O24" s="39">
        <v>62919000</v>
      </c>
      <c r="P24" s="40">
        <v>-4.6131503260529085E-3</v>
      </c>
    </row>
    <row r="25" spans="1:16" ht="12.75" customHeight="1">
      <c r="A25" s="28">
        <v>15</v>
      </c>
      <c r="B25" s="204" t="s">
        <v>44</v>
      </c>
      <c r="C25" s="30" t="s">
        <v>53</v>
      </c>
      <c r="D25" s="31">
        <v>45014</v>
      </c>
      <c r="E25" s="37">
        <v>4324.55</v>
      </c>
      <c r="F25" s="37">
        <v>4340.5333333333338</v>
      </c>
      <c r="G25" s="38">
        <v>4262.9166666666679</v>
      </c>
      <c r="H25" s="38">
        <v>4201.2833333333338</v>
      </c>
      <c r="I25" s="38">
        <v>4123.6666666666679</v>
      </c>
      <c r="J25" s="38">
        <v>4402.1666666666679</v>
      </c>
      <c r="K25" s="38">
        <v>4479.7833333333347</v>
      </c>
      <c r="L25" s="38">
        <v>4541.4166666666679</v>
      </c>
      <c r="M25" s="28">
        <v>4418.1499999999996</v>
      </c>
      <c r="N25" s="28">
        <v>4278.8999999999996</v>
      </c>
      <c r="O25" s="39">
        <v>1457250</v>
      </c>
      <c r="P25" s="40">
        <v>-2.091206853111615E-2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45014</v>
      </c>
      <c r="E26" s="37">
        <v>308.14999999999998</v>
      </c>
      <c r="F26" s="37">
        <v>307.5333333333333</v>
      </c>
      <c r="G26" s="38">
        <v>304.81666666666661</v>
      </c>
      <c r="H26" s="38">
        <v>301.48333333333329</v>
      </c>
      <c r="I26" s="38">
        <v>298.76666666666659</v>
      </c>
      <c r="J26" s="38">
        <v>310.86666666666662</v>
      </c>
      <c r="K26" s="38">
        <v>313.58333333333331</v>
      </c>
      <c r="L26" s="38">
        <v>316.91666666666663</v>
      </c>
      <c r="M26" s="28">
        <v>310.25</v>
      </c>
      <c r="N26" s="28">
        <v>304.2</v>
      </c>
      <c r="O26" s="39">
        <v>14675500</v>
      </c>
      <c r="P26" s="40">
        <v>-2.1470245040840139E-2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45014</v>
      </c>
      <c r="E27" s="37">
        <v>134.94999999999999</v>
      </c>
      <c r="F27" s="37">
        <v>135.23333333333332</v>
      </c>
      <c r="G27" s="38">
        <v>133.36666666666665</v>
      </c>
      <c r="H27" s="38">
        <v>131.78333333333333</v>
      </c>
      <c r="I27" s="38">
        <v>129.91666666666666</v>
      </c>
      <c r="J27" s="38">
        <v>136.81666666666663</v>
      </c>
      <c r="K27" s="38">
        <v>138.68333333333331</v>
      </c>
      <c r="L27" s="38">
        <v>140.26666666666662</v>
      </c>
      <c r="M27" s="28">
        <v>137.1</v>
      </c>
      <c r="N27" s="28">
        <v>133.65</v>
      </c>
      <c r="O27" s="39">
        <v>65965000</v>
      </c>
      <c r="P27" s="40">
        <v>1.0029092022661154E-2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45014</v>
      </c>
      <c r="E28" s="37">
        <v>2813.2</v>
      </c>
      <c r="F28" s="37">
        <v>2807.75</v>
      </c>
      <c r="G28" s="38">
        <v>2792.3</v>
      </c>
      <c r="H28" s="38">
        <v>2771.4</v>
      </c>
      <c r="I28" s="38">
        <v>2755.9500000000003</v>
      </c>
      <c r="J28" s="38">
        <v>2828.65</v>
      </c>
      <c r="K28" s="38">
        <v>2844.1</v>
      </c>
      <c r="L28" s="38">
        <v>2865</v>
      </c>
      <c r="M28" s="28">
        <v>2823.2</v>
      </c>
      <c r="N28" s="28">
        <v>2786.85</v>
      </c>
      <c r="O28" s="39">
        <v>6258200</v>
      </c>
      <c r="P28" s="40">
        <v>-5.3402841794081184E-3</v>
      </c>
    </row>
    <row r="29" spans="1:16" ht="12.75" customHeight="1">
      <c r="A29" s="28">
        <v>19</v>
      </c>
      <c r="B29" s="29" t="s">
        <v>44</v>
      </c>
      <c r="C29" s="30" t="s">
        <v>298</v>
      </c>
      <c r="D29" s="31">
        <v>45014</v>
      </c>
      <c r="E29" s="37">
        <v>1327.2</v>
      </c>
      <c r="F29" s="37">
        <v>1332.45</v>
      </c>
      <c r="G29" s="38">
        <v>1319.1000000000001</v>
      </c>
      <c r="H29" s="38">
        <v>1311</v>
      </c>
      <c r="I29" s="38">
        <v>1297.6500000000001</v>
      </c>
      <c r="J29" s="38">
        <v>1340.5500000000002</v>
      </c>
      <c r="K29" s="38">
        <v>1353.9</v>
      </c>
      <c r="L29" s="38">
        <v>1362.0000000000002</v>
      </c>
      <c r="M29" s="28">
        <v>1345.8</v>
      </c>
      <c r="N29" s="28">
        <v>1324.35</v>
      </c>
      <c r="O29" s="39">
        <v>2298154</v>
      </c>
      <c r="P29" s="40">
        <v>5.1023833501174891E-2</v>
      </c>
    </row>
    <row r="30" spans="1:16" ht="12.75" customHeight="1">
      <c r="A30" s="28">
        <v>20</v>
      </c>
      <c r="B30" s="29" t="s">
        <v>44</v>
      </c>
      <c r="C30" s="30" t="s">
        <v>299</v>
      </c>
      <c r="D30" s="31">
        <v>45014</v>
      </c>
      <c r="E30" s="37">
        <v>7007.6</v>
      </c>
      <c r="F30" s="37">
        <v>6992.666666666667</v>
      </c>
      <c r="G30" s="38">
        <v>6925.3333333333339</v>
      </c>
      <c r="H30" s="38">
        <v>6843.0666666666666</v>
      </c>
      <c r="I30" s="38">
        <v>6775.7333333333336</v>
      </c>
      <c r="J30" s="38">
        <v>7074.9333333333343</v>
      </c>
      <c r="K30" s="38">
        <v>7142.2666666666682</v>
      </c>
      <c r="L30" s="38">
        <v>7224.5333333333347</v>
      </c>
      <c r="M30" s="28">
        <v>7060</v>
      </c>
      <c r="N30" s="28">
        <v>6910.4</v>
      </c>
      <c r="O30" s="39">
        <v>150600</v>
      </c>
      <c r="P30" s="40">
        <v>-4.9554013875123884E-3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45014</v>
      </c>
      <c r="E31" s="37">
        <v>567.70000000000005</v>
      </c>
      <c r="F31" s="37">
        <v>566.2833333333333</v>
      </c>
      <c r="G31" s="38">
        <v>559.56666666666661</v>
      </c>
      <c r="H31" s="38">
        <v>551.43333333333328</v>
      </c>
      <c r="I31" s="38">
        <v>544.71666666666658</v>
      </c>
      <c r="J31" s="38">
        <v>574.41666666666663</v>
      </c>
      <c r="K31" s="38">
        <v>581.13333333333333</v>
      </c>
      <c r="L31" s="38">
        <v>589.26666666666665</v>
      </c>
      <c r="M31" s="28">
        <v>573</v>
      </c>
      <c r="N31" s="28">
        <v>558.15</v>
      </c>
      <c r="O31" s="39">
        <v>13856000</v>
      </c>
      <c r="P31" s="40">
        <v>-5.3122756640344576E-3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45014</v>
      </c>
      <c r="E32" s="37">
        <v>511.75</v>
      </c>
      <c r="F32" s="37">
        <v>510.51666666666671</v>
      </c>
      <c r="G32" s="38">
        <v>501.38333333333344</v>
      </c>
      <c r="H32" s="38">
        <v>491.01666666666671</v>
      </c>
      <c r="I32" s="38">
        <v>481.88333333333344</v>
      </c>
      <c r="J32" s="38">
        <v>520.88333333333344</v>
      </c>
      <c r="K32" s="38">
        <v>530.01666666666677</v>
      </c>
      <c r="L32" s="38">
        <v>540.38333333333344</v>
      </c>
      <c r="M32" s="28">
        <v>519.65</v>
      </c>
      <c r="N32" s="28">
        <v>500.15</v>
      </c>
      <c r="O32" s="39">
        <v>14228000</v>
      </c>
      <c r="P32" s="40">
        <v>2.7069948747563705E-2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45014</v>
      </c>
      <c r="E33" s="37">
        <v>835</v>
      </c>
      <c r="F33" s="37">
        <v>836.66666666666663</v>
      </c>
      <c r="G33" s="38">
        <v>829.7833333333333</v>
      </c>
      <c r="H33" s="38">
        <v>824.56666666666672</v>
      </c>
      <c r="I33" s="38">
        <v>817.68333333333339</v>
      </c>
      <c r="J33" s="38">
        <v>841.88333333333321</v>
      </c>
      <c r="K33" s="38">
        <v>848.76666666666665</v>
      </c>
      <c r="L33" s="38">
        <v>853.98333333333312</v>
      </c>
      <c r="M33" s="28">
        <v>843.55</v>
      </c>
      <c r="N33" s="28">
        <v>831.45</v>
      </c>
      <c r="O33" s="39">
        <v>52729200</v>
      </c>
      <c r="P33" s="40">
        <v>3.5636003676730539E-2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45014</v>
      </c>
      <c r="E34" s="37">
        <v>3817.2</v>
      </c>
      <c r="F34" s="37">
        <v>3826.0166666666664</v>
      </c>
      <c r="G34" s="38">
        <v>3801.1333333333328</v>
      </c>
      <c r="H34" s="38">
        <v>3785.0666666666662</v>
      </c>
      <c r="I34" s="38">
        <v>3760.1833333333325</v>
      </c>
      <c r="J34" s="38">
        <v>3842.083333333333</v>
      </c>
      <c r="K34" s="38">
        <v>3866.9666666666662</v>
      </c>
      <c r="L34" s="38">
        <v>3883.0333333333333</v>
      </c>
      <c r="M34" s="28">
        <v>3850.9</v>
      </c>
      <c r="N34" s="28">
        <v>3809.95</v>
      </c>
      <c r="O34" s="39">
        <v>1469750</v>
      </c>
      <c r="P34" s="40">
        <v>-2.7621567978828979E-2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45014</v>
      </c>
      <c r="E35" s="37">
        <v>1243.1500000000001</v>
      </c>
      <c r="F35" s="37">
        <v>1241.7333333333333</v>
      </c>
      <c r="G35" s="38">
        <v>1229.4666666666667</v>
      </c>
      <c r="H35" s="38">
        <v>1215.7833333333333</v>
      </c>
      <c r="I35" s="38">
        <v>1203.5166666666667</v>
      </c>
      <c r="J35" s="38">
        <v>1255.4166666666667</v>
      </c>
      <c r="K35" s="38">
        <v>1267.6833333333336</v>
      </c>
      <c r="L35" s="38">
        <v>1281.3666666666668</v>
      </c>
      <c r="M35" s="28">
        <v>1254</v>
      </c>
      <c r="N35" s="28">
        <v>1228.05</v>
      </c>
      <c r="O35" s="39">
        <v>10285500</v>
      </c>
      <c r="P35" s="40">
        <v>-2.2848185445563367E-2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45014</v>
      </c>
      <c r="E36" s="37">
        <v>5613.15</v>
      </c>
      <c r="F36" s="37">
        <v>5646.9333333333334</v>
      </c>
      <c r="G36" s="38">
        <v>5567.666666666667</v>
      </c>
      <c r="H36" s="38">
        <v>5522.1833333333334</v>
      </c>
      <c r="I36" s="38">
        <v>5442.916666666667</v>
      </c>
      <c r="J36" s="38">
        <v>5692.416666666667</v>
      </c>
      <c r="K36" s="38">
        <v>5771.6833333333334</v>
      </c>
      <c r="L36" s="38">
        <v>5817.166666666667</v>
      </c>
      <c r="M36" s="28">
        <v>5726.2</v>
      </c>
      <c r="N36" s="28">
        <v>5601.45</v>
      </c>
      <c r="O36" s="39">
        <v>5678875</v>
      </c>
      <c r="P36" s="40">
        <v>2.7199963823822015E-2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45014</v>
      </c>
      <c r="E37" s="37">
        <v>1944.5</v>
      </c>
      <c r="F37" s="37">
        <v>1948.8333333333333</v>
      </c>
      <c r="G37" s="38">
        <v>1917.6166666666666</v>
      </c>
      <c r="H37" s="38">
        <v>1890.7333333333333</v>
      </c>
      <c r="I37" s="38">
        <v>1859.5166666666667</v>
      </c>
      <c r="J37" s="38">
        <v>1975.7166666666665</v>
      </c>
      <c r="K37" s="38">
        <v>2006.9333333333332</v>
      </c>
      <c r="L37" s="38">
        <v>2033.8166666666664</v>
      </c>
      <c r="M37" s="28">
        <v>1980.05</v>
      </c>
      <c r="N37" s="28">
        <v>1921.95</v>
      </c>
      <c r="O37" s="39">
        <v>1645800</v>
      </c>
      <c r="P37" s="40">
        <v>2.7148474068526492E-2</v>
      </c>
    </row>
    <row r="38" spans="1:16" ht="12.75" customHeight="1">
      <c r="A38" s="28">
        <v>28</v>
      </c>
      <c r="B38" s="29" t="s">
        <v>44</v>
      </c>
      <c r="C38" s="30" t="s">
        <v>305</v>
      </c>
      <c r="D38" s="31">
        <v>45014</v>
      </c>
      <c r="E38" s="37">
        <v>365.3</v>
      </c>
      <c r="F38" s="37">
        <v>367.7</v>
      </c>
      <c r="G38" s="38">
        <v>361.59999999999997</v>
      </c>
      <c r="H38" s="38">
        <v>357.9</v>
      </c>
      <c r="I38" s="38">
        <v>351.79999999999995</v>
      </c>
      <c r="J38" s="38">
        <v>371.4</v>
      </c>
      <c r="K38" s="38">
        <v>377.5</v>
      </c>
      <c r="L38" s="38">
        <v>381.2</v>
      </c>
      <c r="M38" s="28">
        <v>373.8</v>
      </c>
      <c r="N38" s="28">
        <v>364</v>
      </c>
      <c r="O38" s="39">
        <v>6091200</v>
      </c>
      <c r="P38" s="40">
        <v>2.2562449637389202E-2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45014</v>
      </c>
      <c r="E39" s="37">
        <v>198.4</v>
      </c>
      <c r="F39" s="37">
        <v>200.6</v>
      </c>
      <c r="G39" s="38">
        <v>195.35</v>
      </c>
      <c r="H39" s="38">
        <v>192.3</v>
      </c>
      <c r="I39" s="38">
        <v>187.05</v>
      </c>
      <c r="J39" s="38">
        <v>203.64999999999998</v>
      </c>
      <c r="K39" s="38">
        <v>208.89999999999998</v>
      </c>
      <c r="L39" s="38">
        <v>211.94999999999996</v>
      </c>
      <c r="M39" s="28">
        <v>205.85</v>
      </c>
      <c r="N39" s="28">
        <v>197.55</v>
      </c>
      <c r="O39" s="39">
        <v>46110600</v>
      </c>
      <c r="P39" s="40">
        <v>-6.6318171178903016E-4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45014</v>
      </c>
      <c r="E40" s="37">
        <v>161.65</v>
      </c>
      <c r="F40" s="37">
        <v>160.79999999999998</v>
      </c>
      <c r="G40" s="38">
        <v>158.99999999999997</v>
      </c>
      <c r="H40" s="38">
        <v>156.35</v>
      </c>
      <c r="I40" s="38">
        <v>154.54999999999998</v>
      </c>
      <c r="J40" s="38">
        <v>163.44999999999996</v>
      </c>
      <c r="K40" s="38">
        <v>165.24999999999997</v>
      </c>
      <c r="L40" s="38">
        <v>167.89999999999995</v>
      </c>
      <c r="M40" s="28">
        <v>162.6</v>
      </c>
      <c r="N40" s="28">
        <v>158.15</v>
      </c>
      <c r="O40" s="39">
        <v>91874250</v>
      </c>
      <c r="P40" s="40">
        <v>-2.7794973381205894E-2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45014</v>
      </c>
      <c r="E41" s="37">
        <v>1400.95</v>
      </c>
      <c r="F41" s="37">
        <v>1401.0833333333333</v>
      </c>
      <c r="G41" s="38">
        <v>1383.0666666666666</v>
      </c>
      <c r="H41" s="38">
        <v>1365.1833333333334</v>
      </c>
      <c r="I41" s="38">
        <v>1347.1666666666667</v>
      </c>
      <c r="J41" s="38">
        <v>1418.9666666666665</v>
      </c>
      <c r="K41" s="38">
        <v>1436.9833333333333</v>
      </c>
      <c r="L41" s="38">
        <v>1454.8666666666663</v>
      </c>
      <c r="M41" s="28">
        <v>1419.1</v>
      </c>
      <c r="N41" s="28">
        <v>1383.2</v>
      </c>
      <c r="O41" s="39">
        <v>2818750</v>
      </c>
      <c r="P41" s="40">
        <v>-2.6128266033254157E-2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45014</v>
      </c>
      <c r="E42" s="37">
        <v>92.1</v>
      </c>
      <c r="F42" s="37">
        <v>92.600000000000009</v>
      </c>
      <c r="G42" s="38">
        <v>91.250000000000014</v>
      </c>
      <c r="H42" s="38">
        <v>90.4</v>
      </c>
      <c r="I42" s="38">
        <v>89.050000000000011</v>
      </c>
      <c r="J42" s="38">
        <v>93.450000000000017</v>
      </c>
      <c r="K42" s="38">
        <v>94.800000000000011</v>
      </c>
      <c r="L42" s="38">
        <v>95.65000000000002</v>
      </c>
      <c r="M42" s="28">
        <v>93.95</v>
      </c>
      <c r="N42" s="28">
        <v>91.75</v>
      </c>
      <c r="O42" s="39">
        <v>109474200</v>
      </c>
      <c r="P42" s="40">
        <v>1.2440695835529784E-2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45014</v>
      </c>
      <c r="E43" s="37">
        <v>577.45000000000005</v>
      </c>
      <c r="F43" s="37">
        <v>576.53333333333342</v>
      </c>
      <c r="G43" s="38">
        <v>570.61666666666679</v>
      </c>
      <c r="H43" s="38">
        <v>563.78333333333342</v>
      </c>
      <c r="I43" s="38">
        <v>557.86666666666679</v>
      </c>
      <c r="J43" s="38">
        <v>583.36666666666679</v>
      </c>
      <c r="K43" s="38">
        <v>589.28333333333353</v>
      </c>
      <c r="L43" s="38">
        <v>596.11666666666679</v>
      </c>
      <c r="M43" s="28">
        <v>582.45000000000005</v>
      </c>
      <c r="N43" s="28">
        <v>569.70000000000005</v>
      </c>
      <c r="O43" s="39">
        <v>7916700</v>
      </c>
      <c r="P43" s="40">
        <v>-7.0155038759689925E-2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45014</v>
      </c>
      <c r="E44" s="37">
        <v>760.15</v>
      </c>
      <c r="F44" s="37">
        <v>763.41666666666663</v>
      </c>
      <c r="G44" s="38">
        <v>755.48333333333323</v>
      </c>
      <c r="H44" s="38">
        <v>750.81666666666661</v>
      </c>
      <c r="I44" s="38">
        <v>742.88333333333321</v>
      </c>
      <c r="J44" s="38">
        <v>768.08333333333326</v>
      </c>
      <c r="K44" s="38">
        <v>776.01666666666665</v>
      </c>
      <c r="L44" s="38">
        <v>780.68333333333328</v>
      </c>
      <c r="M44" s="28">
        <v>771.35</v>
      </c>
      <c r="N44" s="28">
        <v>758.75</v>
      </c>
      <c r="O44" s="39">
        <v>7830000</v>
      </c>
      <c r="P44" s="40">
        <v>2.6615969581749048E-2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45014</v>
      </c>
      <c r="E45" s="37">
        <v>763.75</v>
      </c>
      <c r="F45" s="37">
        <v>764.4</v>
      </c>
      <c r="G45" s="38">
        <v>759.44999999999993</v>
      </c>
      <c r="H45" s="38">
        <v>755.15</v>
      </c>
      <c r="I45" s="38">
        <v>750.19999999999993</v>
      </c>
      <c r="J45" s="38">
        <v>768.69999999999993</v>
      </c>
      <c r="K45" s="38">
        <v>773.65</v>
      </c>
      <c r="L45" s="38">
        <v>777.94999999999993</v>
      </c>
      <c r="M45" s="28">
        <v>769.35</v>
      </c>
      <c r="N45" s="28">
        <v>760.1</v>
      </c>
      <c r="O45" s="39">
        <v>40388300</v>
      </c>
      <c r="P45" s="40">
        <v>5.7486219867048331E-3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45014</v>
      </c>
      <c r="E46" s="37">
        <v>71.2</v>
      </c>
      <c r="F46" s="37">
        <v>71.399999999999991</v>
      </c>
      <c r="G46" s="38">
        <v>70.499999999999986</v>
      </c>
      <c r="H46" s="38">
        <v>69.8</v>
      </c>
      <c r="I46" s="38">
        <v>68.899999999999991</v>
      </c>
      <c r="J46" s="38">
        <v>72.09999999999998</v>
      </c>
      <c r="K46" s="38">
        <v>72.999999999999986</v>
      </c>
      <c r="L46" s="38">
        <v>73.699999999999974</v>
      </c>
      <c r="M46" s="28">
        <v>72.3</v>
      </c>
      <c r="N46" s="28">
        <v>70.7</v>
      </c>
      <c r="O46" s="39">
        <v>70528500</v>
      </c>
      <c r="P46" s="40">
        <v>-3.574504737295435E-2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45014</v>
      </c>
      <c r="E47" s="37">
        <v>206.6</v>
      </c>
      <c r="F47" s="37">
        <v>204.43333333333331</v>
      </c>
      <c r="G47" s="38">
        <v>201.11666666666662</v>
      </c>
      <c r="H47" s="38">
        <v>195.6333333333333</v>
      </c>
      <c r="I47" s="38">
        <v>192.31666666666661</v>
      </c>
      <c r="J47" s="38">
        <v>209.91666666666663</v>
      </c>
      <c r="K47" s="38">
        <v>213.23333333333329</v>
      </c>
      <c r="L47" s="38">
        <v>218.71666666666664</v>
      </c>
      <c r="M47" s="28">
        <v>207.75</v>
      </c>
      <c r="N47" s="28">
        <v>198.95</v>
      </c>
      <c r="O47" s="39">
        <v>38485900</v>
      </c>
      <c r="P47" s="40">
        <v>-5.0286622396276744E-2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45014</v>
      </c>
      <c r="E48" s="37">
        <v>18405.8</v>
      </c>
      <c r="F48" s="37">
        <v>18445.266666666666</v>
      </c>
      <c r="G48" s="38">
        <v>18265.533333333333</v>
      </c>
      <c r="H48" s="38">
        <v>18125.266666666666</v>
      </c>
      <c r="I48" s="38">
        <v>17945.533333333333</v>
      </c>
      <c r="J48" s="38">
        <v>18585.533333333333</v>
      </c>
      <c r="K48" s="38">
        <v>18765.266666666663</v>
      </c>
      <c r="L48" s="38">
        <v>18905.533333333333</v>
      </c>
      <c r="M48" s="28">
        <v>18625</v>
      </c>
      <c r="N48" s="28">
        <v>18305</v>
      </c>
      <c r="O48" s="39">
        <v>154900</v>
      </c>
      <c r="P48" s="40">
        <v>7.4947952810548224E-2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45014</v>
      </c>
      <c r="E49" s="37">
        <v>345.5</v>
      </c>
      <c r="F49" s="37">
        <v>345.73333333333329</v>
      </c>
      <c r="G49" s="38">
        <v>343.91666666666657</v>
      </c>
      <c r="H49" s="38">
        <v>342.33333333333326</v>
      </c>
      <c r="I49" s="38">
        <v>340.51666666666654</v>
      </c>
      <c r="J49" s="38">
        <v>347.31666666666661</v>
      </c>
      <c r="K49" s="38">
        <v>349.13333333333333</v>
      </c>
      <c r="L49" s="38">
        <v>350.71666666666664</v>
      </c>
      <c r="M49" s="28">
        <v>347.55</v>
      </c>
      <c r="N49" s="28">
        <v>344.15</v>
      </c>
      <c r="O49" s="39">
        <v>15255000</v>
      </c>
      <c r="P49" s="40">
        <v>-5.9817030260380013E-3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45014</v>
      </c>
      <c r="E50" s="37">
        <v>4218.1000000000004</v>
      </c>
      <c r="F50" s="37">
        <v>4219.5666666666666</v>
      </c>
      <c r="G50" s="38">
        <v>4196.833333333333</v>
      </c>
      <c r="H50" s="38">
        <v>4175.5666666666666</v>
      </c>
      <c r="I50" s="38">
        <v>4152.833333333333</v>
      </c>
      <c r="J50" s="38">
        <v>4240.833333333333</v>
      </c>
      <c r="K50" s="38">
        <v>4263.5666666666666</v>
      </c>
      <c r="L50" s="38">
        <v>4284.833333333333</v>
      </c>
      <c r="M50" s="28">
        <v>4242.3</v>
      </c>
      <c r="N50" s="28">
        <v>4198.3</v>
      </c>
      <c r="O50" s="39">
        <v>1422800</v>
      </c>
      <c r="P50" s="40">
        <v>-2.787646898059579E-2</v>
      </c>
    </row>
    <row r="51" spans="1:16" ht="12.75" customHeight="1">
      <c r="A51" s="28">
        <v>41</v>
      </c>
      <c r="B51" s="29" t="s">
        <v>86</v>
      </c>
      <c r="C51" s="30" t="s">
        <v>310</v>
      </c>
      <c r="D51" s="31">
        <v>45014</v>
      </c>
      <c r="E51" s="37">
        <v>261.89999999999998</v>
      </c>
      <c r="F51" s="37">
        <v>263.25</v>
      </c>
      <c r="G51" s="38">
        <v>259.64999999999998</v>
      </c>
      <c r="H51" s="38">
        <v>257.39999999999998</v>
      </c>
      <c r="I51" s="38">
        <v>253.79999999999995</v>
      </c>
      <c r="J51" s="38">
        <v>265.5</v>
      </c>
      <c r="K51" s="38">
        <v>269.10000000000002</v>
      </c>
      <c r="L51" s="38">
        <v>271.35000000000002</v>
      </c>
      <c r="M51" s="28">
        <v>266.85000000000002</v>
      </c>
      <c r="N51" s="28">
        <v>261</v>
      </c>
      <c r="O51" s="39">
        <v>7554000</v>
      </c>
      <c r="P51" s="40">
        <v>8.5447263017356476E-3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45014</v>
      </c>
      <c r="E52" s="37">
        <v>277.35000000000002</v>
      </c>
      <c r="F52" s="37">
        <v>276.33333333333337</v>
      </c>
      <c r="G52" s="38">
        <v>273.36666666666673</v>
      </c>
      <c r="H52" s="38">
        <v>269.38333333333338</v>
      </c>
      <c r="I52" s="38">
        <v>266.41666666666674</v>
      </c>
      <c r="J52" s="38">
        <v>280.31666666666672</v>
      </c>
      <c r="K52" s="38">
        <v>283.28333333333342</v>
      </c>
      <c r="L52" s="38">
        <v>287.26666666666671</v>
      </c>
      <c r="M52" s="28">
        <v>279.3</v>
      </c>
      <c r="N52" s="28">
        <v>272.35000000000002</v>
      </c>
      <c r="O52" s="39">
        <v>42387300</v>
      </c>
      <c r="P52" s="40">
        <v>-3.8404998162440279E-2</v>
      </c>
    </row>
    <row r="53" spans="1:16" ht="12.75" customHeight="1">
      <c r="A53" s="28">
        <v>43</v>
      </c>
      <c r="B53" s="29" t="s">
        <v>63</v>
      </c>
      <c r="C53" s="30" t="s">
        <v>317</v>
      </c>
      <c r="D53" s="31">
        <v>45014</v>
      </c>
      <c r="E53" s="37">
        <v>519.6</v>
      </c>
      <c r="F53" s="37">
        <v>520.80000000000007</v>
      </c>
      <c r="G53" s="38">
        <v>510.90000000000009</v>
      </c>
      <c r="H53" s="38">
        <v>502.20000000000005</v>
      </c>
      <c r="I53" s="38">
        <v>492.30000000000007</v>
      </c>
      <c r="J53" s="38">
        <v>529.50000000000011</v>
      </c>
      <c r="K53" s="38">
        <v>539.4</v>
      </c>
      <c r="L53" s="38">
        <v>548.10000000000014</v>
      </c>
      <c r="M53" s="28">
        <v>530.70000000000005</v>
      </c>
      <c r="N53" s="28">
        <v>512.1</v>
      </c>
      <c r="O53" s="39">
        <v>3763500</v>
      </c>
      <c r="P53" s="40">
        <v>-3.7166375654776755E-2</v>
      </c>
    </row>
    <row r="54" spans="1:16" ht="12.75" customHeight="1">
      <c r="A54" s="28">
        <v>44</v>
      </c>
      <c r="B54" s="29" t="s">
        <v>44</v>
      </c>
      <c r="C54" s="30" t="s">
        <v>328</v>
      </c>
      <c r="D54" s="31">
        <v>45014</v>
      </c>
      <c r="E54" s="37">
        <v>255.75</v>
      </c>
      <c r="F54" s="37">
        <v>257.98333333333335</v>
      </c>
      <c r="G54" s="38">
        <v>252.4666666666667</v>
      </c>
      <c r="H54" s="38">
        <v>249.18333333333334</v>
      </c>
      <c r="I54" s="38">
        <v>243.66666666666669</v>
      </c>
      <c r="J54" s="38">
        <v>261.26666666666671</v>
      </c>
      <c r="K54" s="38">
        <v>266.78333333333336</v>
      </c>
      <c r="L54" s="38">
        <v>270.06666666666672</v>
      </c>
      <c r="M54" s="28">
        <v>263.5</v>
      </c>
      <c r="N54" s="28">
        <v>254.7</v>
      </c>
      <c r="O54" s="39">
        <v>5236500</v>
      </c>
      <c r="P54" s="40">
        <v>1.434308663224326E-3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45014</v>
      </c>
      <c r="E55" s="37">
        <v>717.65</v>
      </c>
      <c r="F55" s="37">
        <v>720.01666666666677</v>
      </c>
      <c r="G55" s="38">
        <v>709.08333333333348</v>
      </c>
      <c r="H55" s="38">
        <v>700.51666666666677</v>
      </c>
      <c r="I55" s="38">
        <v>689.58333333333348</v>
      </c>
      <c r="J55" s="38">
        <v>728.58333333333348</v>
      </c>
      <c r="K55" s="38">
        <v>739.51666666666665</v>
      </c>
      <c r="L55" s="38">
        <v>748.08333333333348</v>
      </c>
      <c r="M55" s="28">
        <v>730.95</v>
      </c>
      <c r="N55" s="28">
        <v>711.45</v>
      </c>
      <c r="O55" s="39">
        <v>10407500</v>
      </c>
      <c r="P55" s="40">
        <v>2.1845851742758958E-2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45014</v>
      </c>
      <c r="E56" s="37">
        <v>890.05</v>
      </c>
      <c r="F56" s="37">
        <v>886.20000000000016</v>
      </c>
      <c r="G56" s="38">
        <v>880.8000000000003</v>
      </c>
      <c r="H56" s="38">
        <v>871.55000000000018</v>
      </c>
      <c r="I56" s="38">
        <v>866.15000000000032</v>
      </c>
      <c r="J56" s="38">
        <v>895.45000000000027</v>
      </c>
      <c r="K56" s="38">
        <v>900.85000000000014</v>
      </c>
      <c r="L56" s="38">
        <v>910.10000000000025</v>
      </c>
      <c r="M56" s="28">
        <v>891.6</v>
      </c>
      <c r="N56" s="28">
        <v>876.95</v>
      </c>
      <c r="O56" s="39">
        <v>15116400</v>
      </c>
      <c r="P56" s="40">
        <v>-3.9960369881109646E-2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45014</v>
      </c>
      <c r="E57" s="37">
        <v>209.15</v>
      </c>
      <c r="F57" s="37">
        <v>209.36666666666665</v>
      </c>
      <c r="G57" s="38">
        <v>207.98333333333329</v>
      </c>
      <c r="H57" s="38">
        <v>206.81666666666663</v>
      </c>
      <c r="I57" s="38">
        <v>205.43333333333328</v>
      </c>
      <c r="J57" s="38">
        <v>210.5333333333333</v>
      </c>
      <c r="K57" s="38">
        <v>211.91666666666669</v>
      </c>
      <c r="L57" s="38">
        <v>213.08333333333331</v>
      </c>
      <c r="M57" s="28">
        <v>210.75</v>
      </c>
      <c r="N57" s="28">
        <v>208.2</v>
      </c>
      <c r="O57" s="39">
        <v>43373400</v>
      </c>
      <c r="P57" s="40">
        <v>1.8743217914570384E-2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45014</v>
      </c>
      <c r="E58" s="37">
        <v>3648.65</v>
      </c>
      <c r="F58" s="37">
        <v>3672.15</v>
      </c>
      <c r="G58" s="38">
        <v>3614.25</v>
      </c>
      <c r="H58" s="38">
        <v>3579.85</v>
      </c>
      <c r="I58" s="38">
        <v>3521.95</v>
      </c>
      <c r="J58" s="38">
        <v>3706.55</v>
      </c>
      <c r="K58" s="38">
        <v>3764.4500000000007</v>
      </c>
      <c r="L58" s="38">
        <v>3798.8500000000004</v>
      </c>
      <c r="M58" s="28">
        <v>3730.05</v>
      </c>
      <c r="N58" s="28">
        <v>3637.75</v>
      </c>
      <c r="O58" s="39">
        <v>736050</v>
      </c>
      <c r="P58" s="40">
        <v>-5.6346153846153844E-2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45014</v>
      </c>
      <c r="E59" s="37">
        <v>1506.65</v>
      </c>
      <c r="F59" s="37">
        <v>1505.8666666666668</v>
      </c>
      <c r="G59" s="38">
        <v>1495.7833333333335</v>
      </c>
      <c r="H59" s="38">
        <v>1484.9166666666667</v>
      </c>
      <c r="I59" s="38">
        <v>1474.8333333333335</v>
      </c>
      <c r="J59" s="38">
        <v>1516.7333333333336</v>
      </c>
      <c r="K59" s="38">
        <v>1526.8166666666666</v>
      </c>
      <c r="L59" s="38">
        <v>1537.6833333333336</v>
      </c>
      <c r="M59" s="28">
        <v>1515.95</v>
      </c>
      <c r="N59" s="28">
        <v>1495</v>
      </c>
      <c r="O59" s="39">
        <v>2063600</v>
      </c>
      <c r="P59" s="40">
        <v>4.9857549857549859E-2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45014</v>
      </c>
      <c r="E60" s="37">
        <v>580.20000000000005</v>
      </c>
      <c r="F60" s="37">
        <v>579.51666666666677</v>
      </c>
      <c r="G60" s="38">
        <v>572.58333333333348</v>
      </c>
      <c r="H60" s="38">
        <v>564.9666666666667</v>
      </c>
      <c r="I60" s="38">
        <v>558.03333333333342</v>
      </c>
      <c r="J60" s="38">
        <v>587.13333333333355</v>
      </c>
      <c r="K60" s="38">
        <v>594.06666666666672</v>
      </c>
      <c r="L60" s="38">
        <v>601.68333333333362</v>
      </c>
      <c r="M60" s="28">
        <v>586.45000000000005</v>
      </c>
      <c r="N60" s="28">
        <v>571.9</v>
      </c>
      <c r="O60" s="39">
        <v>8907000</v>
      </c>
      <c r="P60" s="40">
        <v>-8.7914533719118636E-3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45014</v>
      </c>
      <c r="E61" s="37">
        <v>881.05</v>
      </c>
      <c r="F61" s="37">
        <v>880.06666666666661</v>
      </c>
      <c r="G61" s="38">
        <v>873.08333333333326</v>
      </c>
      <c r="H61" s="38">
        <v>865.11666666666667</v>
      </c>
      <c r="I61" s="38">
        <v>858.13333333333333</v>
      </c>
      <c r="J61" s="38">
        <v>888.03333333333319</v>
      </c>
      <c r="K61" s="38">
        <v>895.01666666666654</v>
      </c>
      <c r="L61" s="38">
        <v>902.98333333333312</v>
      </c>
      <c r="M61" s="28">
        <v>887.05</v>
      </c>
      <c r="N61" s="28">
        <v>872.1</v>
      </c>
      <c r="O61" s="39">
        <v>1738800</v>
      </c>
      <c r="P61" s="40">
        <v>-4.0185471406491501E-2</v>
      </c>
    </row>
    <row r="62" spans="1:16" ht="12.75" customHeight="1">
      <c r="A62" s="28">
        <v>52</v>
      </c>
      <c r="B62" s="29" t="s">
        <v>70</v>
      </c>
      <c r="C62" s="30" t="s">
        <v>246</v>
      </c>
      <c r="D62" s="31">
        <v>45014</v>
      </c>
      <c r="E62" s="37">
        <v>296.10000000000002</v>
      </c>
      <c r="F62" s="37">
        <v>296.59999999999997</v>
      </c>
      <c r="G62" s="38">
        <v>291.24999999999994</v>
      </c>
      <c r="H62" s="38">
        <v>286.39999999999998</v>
      </c>
      <c r="I62" s="38">
        <v>281.04999999999995</v>
      </c>
      <c r="J62" s="38">
        <v>301.44999999999993</v>
      </c>
      <c r="K62" s="38">
        <v>306.79999999999995</v>
      </c>
      <c r="L62" s="38">
        <v>311.64999999999992</v>
      </c>
      <c r="M62" s="28">
        <v>301.95</v>
      </c>
      <c r="N62" s="28">
        <v>291.75</v>
      </c>
      <c r="O62" s="39">
        <v>6819000</v>
      </c>
      <c r="P62" s="40">
        <v>2.1573033707865168E-2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45014</v>
      </c>
      <c r="E63" s="37">
        <v>124.45</v>
      </c>
      <c r="F63" s="37">
        <v>124.28333333333335</v>
      </c>
      <c r="G63" s="38">
        <v>122.4666666666667</v>
      </c>
      <c r="H63" s="38">
        <v>120.48333333333335</v>
      </c>
      <c r="I63" s="38">
        <v>118.6666666666667</v>
      </c>
      <c r="J63" s="38">
        <v>126.26666666666669</v>
      </c>
      <c r="K63" s="38">
        <v>128.08333333333331</v>
      </c>
      <c r="L63" s="38">
        <v>130.06666666666669</v>
      </c>
      <c r="M63" s="28">
        <v>126.1</v>
      </c>
      <c r="N63" s="28">
        <v>122.3</v>
      </c>
      <c r="O63" s="39">
        <v>15850000</v>
      </c>
      <c r="P63" s="40">
        <v>1.8964963034394086E-2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45014</v>
      </c>
      <c r="E64" s="37">
        <v>1589.15</v>
      </c>
      <c r="F64" s="37">
        <v>1599.4833333333333</v>
      </c>
      <c r="G64" s="38">
        <v>1574.7166666666667</v>
      </c>
      <c r="H64" s="38">
        <v>1560.2833333333333</v>
      </c>
      <c r="I64" s="38">
        <v>1535.5166666666667</v>
      </c>
      <c r="J64" s="38">
        <v>1613.9166666666667</v>
      </c>
      <c r="K64" s="38">
        <v>1638.6833333333336</v>
      </c>
      <c r="L64" s="38">
        <v>1653.1166666666668</v>
      </c>
      <c r="M64" s="28">
        <v>1624.25</v>
      </c>
      <c r="N64" s="28">
        <v>1585.05</v>
      </c>
      <c r="O64" s="39">
        <v>3555000</v>
      </c>
      <c r="P64" s="40">
        <v>1.6880486158001352E-4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45014</v>
      </c>
      <c r="E65" s="37">
        <v>542.35</v>
      </c>
      <c r="F65" s="37">
        <v>541.65</v>
      </c>
      <c r="G65" s="38">
        <v>537.04999999999995</v>
      </c>
      <c r="H65" s="38">
        <v>531.75</v>
      </c>
      <c r="I65" s="38">
        <v>527.15</v>
      </c>
      <c r="J65" s="38">
        <v>546.94999999999993</v>
      </c>
      <c r="K65" s="38">
        <v>551.55000000000007</v>
      </c>
      <c r="L65" s="38">
        <v>556.84999999999991</v>
      </c>
      <c r="M65" s="28">
        <v>546.25</v>
      </c>
      <c r="N65" s="28">
        <v>536.35</v>
      </c>
      <c r="O65" s="39">
        <v>10598750</v>
      </c>
      <c r="P65" s="40">
        <v>-4.9289989437859404E-3</v>
      </c>
    </row>
    <row r="66" spans="1:16" ht="12.75" customHeight="1">
      <c r="A66" s="28">
        <v>56</v>
      </c>
      <c r="B66" s="29" t="s">
        <v>42</v>
      </c>
      <c r="C66" s="30" t="s">
        <v>247</v>
      </c>
      <c r="D66" s="31">
        <v>45014</v>
      </c>
      <c r="E66" s="37">
        <v>1871.15</v>
      </c>
      <c r="F66" s="37">
        <v>1858.9833333333333</v>
      </c>
      <c r="G66" s="38">
        <v>1839.3666666666668</v>
      </c>
      <c r="H66" s="38">
        <v>1807.5833333333335</v>
      </c>
      <c r="I66" s="38">
        <v>1787.9666666666669</v>
      </c>
      <c r="J66" s="38">
        <v>1890.7666666666667</v>
      </c>
      <c r="K66" s="38">
        <v>1910.383333333333</v>
      </c>
      <c r="L66" s="38">
        <v>1942.1666666666665</v>
      </c>
      <c r="M66" s="28">
        <v>1878.6</v>
      </c>
      <c r="N66" s="28">
        <v>1827.2</v>
      </c>
      <c r="O66" s="39">
        <v>1857000</v>
      </c>
      <c r="P66" s="40">
        <v>-1.1708355508249068E-2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45014</v>
      </c>
      <c r="E67" s="37">
        <v>1794.5</v>
      </c>
      <c r="F67" s="37">
        <v>1788.25</v>
      </c>
      <c r="G67" s="38">
        <v>1768.5</v>
      </c>
      <c r="H67" s="38">
        <v>1742.5</v>
      </c>
      <c r="I67" s="38">
        <v>1722.75</v>
      </c>
      <c r="J67" s="38">
        <v>1814.25</v>
      </c>
      <c r="K67" s="38">
        <v>1834</v>
      </c>
      <c r="L67" s="38">
        <v>1860</v>
      </c>
      <c r="M67" s="28">
        <v>1808</v>
      </c>
      <c r="N67" s="28">
        <v>1762.25</v>
      </c>
      <c r="O67" s="39">
        <v>2082750</v>
      </c>
      <c r="P67" s="40">
        <v>0.15579911209766925</v>
      </c>
    </row>
    <row r="68" spans="1:16" ht="12.75" customHeight="1">
      <c r="A68" s="28">
        <v>58</v>
      </c>
      <c r="B68" s="29" t="s">
        <v>44</v>
      </c>
      <c r="C68" s="30" t="s">
        <v>336</v>
      </c>
      <c r="D68" s="31">
        <v>45014</v>
      </c>
      <c r="E68" s="37">
        <v>181.8</v>
      </c>
      <c r="F68" s="37">
        <v>183.20000000000002</v>
      </c>
      <c r="G68" s="38">
        <v>179.90000000000003</v>
      </c>
      <c r="H68" s="38">
        <v>178.00000000000003</v>
      </c>
      <c r="I68" s="38">
        <v>174.70000000000005</v>
      </c>
      <c r="J68" s="38">
        <v>185.10000000000002</v>
      </c>
      <c r="K68" s="38">
        <v>188.40000000000003</v>
      </c>
      <c r="L68" s="38">
        <v>190.3</v>
      </c>
      <c r="M68" s="28">
        <v>186.5</v>
      </c>
      <c r="N68" s="28">
        <v>181.3</v>
      </c>
      <c r="O68" s="39">
        <v>17194800</v>
      </c>
      <c r="P68" s="40">
        <v>-2.2600668470475888E-2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45014</v>
      </c>
      <c r="E69" s="37">
        <v>2838.6</v>
      </c>
      <c r="F69" s="37">
        <v>2840.9333333333329</v>
      </c>
      <c r="G69" s="38">
        <v>2813.8166666666657</v>
      </c>
      <c r="H69" s="38">
        <v>2789.0333333333328</v>
      </c>
      <c r="I69" s="38">
        <v>2761.9166666666656</v>
      </c>
      <c r="J69" s="38">
        <v>2865.7166666666658</v>
      </c>
      <c r="K69" s="38">
        <v>2892.8333333333335</v>
      </c>
      <c r="L69" s="38">
        <v>2917.6166666666659</v>
      </c>
      <c r="M69" s="28">
        <v>2868.05</v>
      </c>
      <c r="N69" s="28">
        <v>2816.15</v>
      </c>
      <c r="O69" s="39">
        <v>3029850</v>
      </c>
      <c r="P69" s="40">
        <v>1.0101515227284093E-2</v>
      </c>
    </row>
    <row r="70" spans="1:16" ht="12.75" customHeight="1">
      <c r="A70" s="28">
        <v>60</v>
      </c>
      <c r="B70" s="29" t="s">
        <v>44</v>
      </c>
      <c r="C70" s="30" t="s">
        <v>249</v>
      </c>
      <c r="D70" s="31">
        <v>45014</v>
      </c>
      <c r="E70" s="37">
        <v>2815.75</v>
      </c>
      <c r="F70" s="37">
        <v>2839.5833333333335</v>
      </c>
      <c r="G70" s="38">
        <v>2781.3666666666668</v>
      </c>
      <c r="H70" s="38">
        <v>2746.9833333333331</v>
      </c>
      <c r="I70" s="38">
        <v>2688.7666666666664</v>
      </c>
      <c r="J70" s="38">
        <v>2873.9666666666672</v>
      </c>
      <c r="K70" s="38">
        <v>2932.1833333333334</v>
      </c>
      <c r="L70" s="38">
        <v>2966.5666666666675</v>
      </c>
      <c r="M70" s="28">
        <v>2897.8</v>
      </c>
      <c r="N70" s="28">
        <v>2805.2</v>
      </c>
      <c r="O70" s="39">
        <v>680250</v>
      </c>
      <c r="P70" s="40">
        <v>6.8455134135060125E-3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45014</v>
      </c>
      <c r="E71" s="37">
        <v>350.15</v>
      </c>
      <c r="F71" s="37">
        <v>352.56666666666666</v>
      </c>
      <c r="G71" s="38">
        <v>347.13333333333333</v>
      </c>
      <c r="H71" s="38">
        <v>344.11666666666667</v>
      </c>
      <c r="I71" s="38">
        <v>338.68333333333334</v>
      </c>
      <c r="J71" s="38">
        <v>355.58333333333331</v>
      </c>
      <c r="K71" s="38">
        <v>361.01666666666659</v>
      </c>
      <c r="L71" s="38">
        <v>364.0333333333333</v>
      </c>
      <c r="M71" s="28">
        <v>358</v>
      </c>
      <c r="N71" s="28">
        <v>349.55</v>
      </c>
      <c r="O71" s="39">
        <v>43673850</v>
      </c>
      <c r="P71" s="40">
        <v>7.5565798919409075E-5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45014</v>
      </c>
      <c r="E72" s="37">
        <v>4502.6000000000004</v>
      </c>
      <c r="F72" s="37">
        <v>4501.8666666666668</v>
      </c>
      <c r="G72" s="38">
        <v>4474.7333333333336</v>
      </c>
      <c r="H72" s="38">
        <v>4446.8666666666668</v>
      </c>
      <c r="I72" s="38">
        <v>4419.7333333333336</v>
      </c>
      <c r="J72" s="38">
        <v>4529.7333333333336</v>
      </c>
      <c r="K72" s="38">
        <v>4556.8666666666668</v>
      </c>
      <c r="L72" s="38">
        <v>4584.7333333333336</v>
      </c>
      <c r="M72" s="28">
        <v>4529</v>
      </c>
      <c r="N72" s="28">
        <v>4474</v>
      </c>
      <c r="O72" s="39">
        <v>2407625</v>
      </c>
      <c r="P72" s="40">
        <v>9.1161523550060252E-3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45014</v>
      </c>
      <c r="E73" s="37">
        <v>2896.4</v>
      </c>
      <c r="F73" s="37">
        <v>2900.9833333333336</v>
      </c>
      <c r="G73" s="38">
        <v>2871.416666666667</v>
      </c>
      <c r="H73" s="38">
        <v>2846.4333333333334</v>
      </c>
      <c r="I73" s="38">
        <v>2816.8666666666668</v>
      </c>
      <c r="J73" s="38">
        <v>2925.9666666666672</v>
      </c>
      <c r="K73" s="38">
        <v>2955.5333333333338</v>
      </c>
      <c r="L73" s="38">
        <v>2980.5166666666673</v>
      </c>
      <c r="M73" s="28">
        <v>2930.55</v>
      </c>
      <c r="N73" s="28">
        <v>2876</v>
      </c>
      <c r="O73" s="39">
        <v>3444175</v>
      </c>
      <c r="P73" s="40">
        <v>-5.7088006466606044E-3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45014</v>
      </c>
      <c r="E74" s="37">
        <v>1843.8</v>
      </c>
      <c r="F74" s="37">
        <v>1834.5666666666666</v>
      </c>
      <c r="G74" s="38">
        <v>1815.2333333333331</v>
      </c>
      <c r="H74" s="38">
        <v>1786.6666666666665</v>
      </c>
      <c r="I74" s="38">
        <v>1767.333333333333</v>
      </c>
      <c r="J74" s="38">
        <v>1863.1333333333332</v>
      </c>
      <c r="K74" s="38">
        <v>1882.4666666666667</v>
      </c>
      <c r="L74" s="38">
        <v>1911.0333333333333</v>
      </c>
      <c r="M74" s="28">
        <v>1853.9</v>
      </c>
      <c r="N74" s="28">
        <v>1806</v>
      </c>
      <c r="O74" s="39">
        <v>1535875</v>
      </c>
      <c r="P74" s="40">
        <v>-4.6928327645051192E-2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45014</v>
      </c>
      <c r="E75" s="37">
        <v>173.3</v>
      </c>
      <c r="F75" s="37">
        <v>173.65</v>
      </c>
      <c r="G75" s="38">
        <v>171.8</v>
      </c>
      <c r="H75" s="38">
        <v>170.3</v>
      </c>
      <c r="I75" s="38">
        <v>168.45000000000002</v>
      </c>
      <c r="J75" s="38">
        <v>175.15</v>
      </c>
      <c r="K75" s="38">
        <v>176.99999999999997</v>
      </c>
      <c r="L75" s="38">
        <v>178.5</v>
      </c>
      <c r="M75" s="28">
        <v>175.5</v>
      </c>
      <c r="N75" s="28">
        <v>172.15</v>
      </c>
      <c r="O75" s="39">
        <v>17960400</v>
      </c>
      <c r="P75" s="40">
        <v>4.4292329373867524E-3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45014</v>
      </c>
      <c r="E76" s="37">
        <v>125.95</v>
      </c>
      <c r="F76" s="37">
        <v>126.28333333333335</v>
      </c>
      <c r="G76" s="38">
        <v>125.2166666666667</v>
      </c>
      <c r="H76" s="38">
        <v>124.48333333333335</v>
      </c>
      <c r="I76" s="38">
        <v>123.4166666666667</v>
      </c>
      <c r="J76" s="38">
        <v>127.01666666666669</v>
      </c>
      <c r="K76" s="38">
        <v>128.08333333333331</v>
      </c>
      <c r="L76" s="38">
        <v>128.81666666666669</v>
      </c>
      <c r="M76" s="28">
        <v>127.35</v>
      </c>
      <c r="N76" s="28">
        <v>125.55</v>
      </c>
      <c r="O76" s="39">
        <v>66645000</v>
      </c>
      <c r="P76" s="40">
        <v>-1.2886025327704954E-2</v>
      </c>
    </row>
    <row r="77" spans="1:16" ht="12.75" customHeight="1">
      <c r="A77" s="28">
        <v>67</v>
      </c>
      <c r="B77" s="29" t="s">
        <v>86</v>
      </c>
      <c r="C77" s="30" t="s">
        <v>348</v>
      </c>
      <c r="D77" s="31">
        <v>45014</v>
      </c>
      <c r="E77" s="37">
        <v>111</v>
      </c>
      <c r="F77" s="37">
        <v>110.39999999999999</v>
      </c>
      <c r="G77" s="38">
        <v>109.29999999999998</v>
      </c>
      <c r="H77" s="38">
        <v>107.6</v>
      </c>
      <c r="I77" s="38">
        <v>106.49999999999999</v>
      </c>
      <c r="J77" s="38">
        <v>112.09999999999998</v>
      </c>
      <c r="K77" s="38">
        <v>113.19999999999997</v>
      </c>
      <c r="L77" s="38">
        <v>114.89999999999998</v>
      </c>
      <c r="M77" s="28">
        <v>111.5</v>
      </c>
      <c r="N77" s="28">
        <v>108.7</v>
      </c>
      <c r="O77" s="39">
        <v>11362000</v>
      </c>
      <c r="P77" s="40">
        <v>-5.8189655172413791E-2</v>
      </c>
    </row>
    <row r="78" spans="1:16" ht="12.75" customHeight="1">
      <c r="A78" s="28">
        <v>68</v>
      </c>
      <c r="B78" s="29" t="s">
        <v>79</v>
      </c>
      <c r="C78" s="30" t="s">
        <v>103</v>
      </c>
      <c r="D78" s="31">
        <v>45014</v>
      </c>
      <c r="E78" s="37">
        <v>104</v>
      </c>
      <c r="F78" s="37">
        <v>103.64999999999999</v>
      </c>
      <c r="G78" s="38">
        <v>102.89999999999998</v>
      </c>
      <c r="H78" s="38">
        <v>101.79999999999998</v>
      </c>
      <c r="I78" s="38">
        <v>101.04999999999997</v>
      </c>
      <c r="J78" s="38">
        <v>104.74999999999999</v>
      </c>
      <c r="K78" s="38">
        <v>105.50000000000001</v>
      </c>
      <c r="L78" s="38">
        <v>106.6</v>
      </c>
      <c r="M78" s="28">
        <v>104.4</v>
      </c>
      <c r="N78" s="28">
        <v>102.55</v>
      </c>
      <c r="O78" s="39">
        <v>87757650</v>
      </c>
      <c r="P78" s="40">
        <v>-6.0074480595844769E-2</v>
      </c>
    </row>
    <row r="79" spans="1:16" ht="12.75" customHeight="1">
      <c r="A79" s="28">
        <v>69</v>
      </c>
      <c r="B79" s="29" t="s">
        <v>47</v>
      </c>
      <c r="C79" s="30" t="s">
        <v>104</v>
      </c>
      <c r="D79" s="31">
        <v>45014</v>
      </c>
      <c r="E79" s="37">
        <v>441.05</v>
      </c>
      <c r="F79" s="37">
        <v>436.68333333333334</v>
      </c>
      <c r="G79" s="38">
        <v>430.11666666666667</v>
      </c>
      <c r="H79" s="38">
        <v>419.18333333333334</v>
      </c>
      <c r="I79" s="38">
        <v>412.61666666666667</v>
      </c>
      <c r="J79" s="38">
        <v>447.61666666666667</v>
      </c>
      <c r="K79" s="38">
        <v>454.18333333333339</v>
      </c>
      <c r="L79" s="38">
        <v>465.11666666666667</v>
      </c>
      <c r="M79" s="28">
        <v>443.25</v>
      </c>
      <c r="N79" s="28">
        <v>425.75</v>
      </c>
      <c r="O79" s="39">
        <v>5775350</v>
      </c>
      <c r="P79" s="40">
        <v>1.1427120365667851E-2</v>
      </c>
    </row>
    <row r="80" spans="1:16" ht="12.75" customHeight="1">
      <c r="A80" s="28">
        <v>70</v>
      </c>
      <c r="B80" s="29" t="s">
        <v>105</v>
      </c>
      <c r="C80" s="30" t="s">
        <v>106</v>
      </c>
      <c r="D80" s="31">
        <v>45014</v>
      </c>
      <c r="E80" s="37">
        <v>38.549999999999997</v>
      </c>
      <c r="F80" s="37">
        <v>38.599999999999994</v>
      </c>
      <c r="G80" s="38">
        <v>38.29999999999999</v>
      </c>
      <c r="H80" s="38">
        <v>38.049999999999997</v>
      </c>
      <c r="I80" s="38">
        <v>37.749999999999993</v>
      </c>
      <c r="J80" s="38">
        <v>38.849999999999987</v>
      </c>
      <c r="K80" s="38">
        <v>39.15</v>
      </c>
      <c r="L80" s="38">
        <v>39.399999999999984</v>
      </c>
      <c r="M80" s="28">
        <v>38.9</v>
      </c>
      <c r="N80" s="28">
        <v>38.35</v>
      </c>
      <c r="O80" s="39">
        <v>158512500</v>
      </c>
      <c r="P80" s="40">
        <v>3.679175864606328E-2</v>
      </c>
    </row>
    <row r="81" spans="1:16" ht="12.75" customHeight="1">
      <c r="A81" s="28">
        <v>71</v>
      </c>
      <c r="B81" s="29" t="s">
        <v>44</v>
      </c>
      <c r="C81" s="30" t="s">
        <v>363</v>
      </c>
      <c r="D81" s="31">
        <v>45014</v>
      </c>
      <c r="E81" s="37">
        <v>500.6</v>
      </c>
      <c r="F81" s="37">
        <v>505.2166666666667</v>
      </c>
      <c r="G81" s="38">
        <v>492.73333333333335</v>
      </c>
      <c r="H81" s="38">
        <v>484.86666666666667</v>
      </c>
      <c r="I81" s="38">
        <v>472.38333333333333</v>
      </c>
      <c r="J81" s="38">
        <v>513.08333333333337</v>
      </c>
      <c r="K81" s="38">
        <v>525.56666666666672</v>
      </c>
      <c r="L81" s="38">
        <v>533.43333333333339</v>
      </c>
      <c r="M81" s="28">
        <v>517.70000000000005</v>
      </c>
      <c r="N81" s="28">
        <v>497.35</v>
      </c>
      <c r="O81" s="39">
        <v>8187400</v>
      </c>
      <c r="P81" s="40">
        <v>-5.3695514845230573E-3</v>
      </c>
    </row>
    <row r="82" spans="1:16" ht="12.75" customHeight="1">
      <c r="A82" s="28">
        <v>72</v>
      </c>
      <c r="B82" s="29" t="s">
        <v>56</v>
      </c>
      <c r="C82" s="30" t="s">
        <v>107</v>
      </c>
      <c r="D82" s="31">
        <v>45014</v>
      </c>
      <c r="E82" s="37">
        <v>962.7</v>
      </c>
      <c r="F82" s="37">
        <v>961.91666666666663</v>
      </c>
      <c r="G82" s="38">
        <v>951.83333333333326</v>
      </c>
      <c r="H82" s="38">
        <v>940.96666666666658</v>
      </c>
      <c r="I82" s="38">
        <v>930.88333333333321</v>
      </c>
      <c r="J82" s="38">
        <v>972.7833333333333</v>
      </c>
      <c r="K82" s="38">
        <v>982.86666666666656</v>
      </c>
      <c r="L82" s="38">
        <v>993.73333333333335</v>
      </c>
      <c r="M82" s="28">
        <v>972</v>
      </c>
      <c r="N82" s="28">
        <v>951.05</v>
      </c>
      <c r="O82" s="39">
        <v>6075000</v>
      </c>
      <c r="P82" s="40">
        <v>4.1845309552392386E-2</v>
      </c>
    </row>
    <row r="83" spans="1:16" ht="12.75" customHeight="1">
      <c r="A83" s="28">
        <v>73</v>
      </c>
      <c r="B83" s="29" t="s">
        <v>96</v>
      </c>
      <c r="C83" s="30" t="s">
        <v>108</v>
      </c>
      <c r="D83" s="31">
        <v>45014</v>
      </c>
      <c r="E83" s="37">
        <v>1028.5</v>
      </c>
      <c r="F83" s="37">
        <v>1028.7833333333333</v>
      </c>
      <c r="G83" s="38">
        <v>1016.7166666666667</v>
      </c>
      <c r="H83" s="38">
        <v>1004.9333333333334</v>
      </c>
      <c r="I83" s="38">
        <v>992.86666666666679</v>
      </c>
      <c r="J83" s="38">
        <v>1040.5666666666666</v>
      </c>
      <c r="K83" s="38">
        <v>1052.6333333333332</v>
      </c>
      <c r="L83" s="38">
        <v>1064.4166666666665</v>
      </c>
      <c r="M83" s="28">
        <v>1040.8499999999999</v>
      </c>
      <c r="N83" s="28">
        <v>1017</v>
      </c>
      <c r="O83" s="39">
        <v>4934675</v>
      </c>
      <c r="P83" s="40">
        <v>-1.0324356878602769E-3</v>
      </c>
    </row>
    <row r="84" spans="1:16" ht="12.75" customHeight="1">
      <c r="A84" s="28">
        <v>74</v>
      </c>
      <c r="B84" s="29" t="s">
        <v>47</v>
      </c>
      <c r="C84" s="205" t="s">
        <v>109</v>
      </c>
      <c r="D84" s="31">
        <v>45014</v>
      </c>
      <c r="E84" s="37">
        <v>284.75</v>
      </c>
      <c r="F84" s="37">
        <v>283.40000000000003</v>
      </c>
      <c r="G84" s="38">
        <v>280.45000000000005</v>
      </c>
      <c r="H84" s="38">
        <v>276.15000000000003</v>
      </c>
      <c r="I84" s="38">
        <v>273.20000000000005</v>
      </c>
      <c r="J84" s="38">
        <v>287.70000000000005</v>
      </c>
      <c r="K84" s="38">
        <v>290.64999999999998</v>
      </c>
      <c r="L84" s="38">
        <v>294.95000000000005</v>
      </c>
      <c r="M84" s="28">
        <v>286.35000000000002</v>
      </c>
      <c r="N84" s="28">
        <v>279.10000000000002</v>
      </c>
      <c r="O84" s="39">
        <v>6628000</v>
      </c>
      <c r="P84" s="40">
        <v>3.3303057826218588E-3</v>
      </c>
    </row>
    <row r="85" spans="1:16" ht="12.75" customHeight="1">
      <c r="A85" s="28">
        <v>75</v>
      </c>
      <c r="B85" s="29" t="s">
        <v>42</v>
      </c>
      <c r="C85" s="30" t="s">
        <v>110</v>
      </c>
      <c r="D85" s="31">
        <v>45014</v>
      </c>
      <c r="E85" s="37">
        <v>1634.7</v>
      </c>
      <c r="F85" s="37">
        <v>1626.2333333333333</v>
      </c>
      <c r="G85" s="38">
        <v>1603.4666666666667</v>
      </c>
      <c r="H85" s="38">
        <v>1572.2333333333333</v>
      </c>
      <c r="I85" s="38">
        <v>1549.4666666666667</v>
      </c>
      <c r="J85" s="38">
        <v>1657.4666666666667</v>
      </c>
      <c r="K85" s="38">
        <v>1680.2333333333336</v>
      </c>
      <c r="L85" s="38">
        <v>1711.4666666666667</v>
      </c>
      <c r="M85" s="28">
        <v>1649</v>
      </c>
      <c r="N85" s="28">
        <v>1595</v>
      </c>
      <c r="O85" s="39">
        <v>11343000</v>
      </c>
      <c r="P85" s="40">
        <v>7.8500886300329198E-3</v>
      </c>
    </row>
    <row r="86" spans="1:16" ht="12.75" customHeight="1">
      <c r="A86" s="28">
        <v>76</v>
      </c>
      <c r="B86" s="29" t="s">
        <v>79</v>
      </c>
      <c r="C86" s="30" t="s">
        <v>111</v>
      </c>
      <c r="D86" s="31">
        <v>45014</v>
      </c>
      <c r="E86" s="37">
        <v>480.9</v>
      </c>
      <c r="F86" s="37">
        <v>482.2166666666667</v>
      </c>
      <c r="G86" s="38">
        <v>475.43333333333339</v>
      </c>
      <c r="H86" s="38">
        <v>469.9666666666667</v>
      </c>
      <c r="I86" s="38">
        <v>463.18333333333339</v>
      </c>
      <c r="J86" s="38">
        <v>487.68333333333339</v>
      </c>
      <c r="K86" s="38">
        <v>494.4666666666667</v>
      </c>
      <c r="L86" s="38">
        <v>499.93333333333339</v>
      </c>
      <c r="M86" s="28">
        <v>489</v>
      </c>
      <c r="N86" s="28">
        <v>476.75</v>
      </c>
      <c r="O86" s="39">
        <v>4108750</v>
      </c>
      <c r="P86" s="40">
        <v>-6.9486404833836862E-3</v>
      </c>
    </row>
    <row r="87" spans="1:16" ht="12.75" customHeight="1">
      <c r="A87" s="28">
        <v>77</v>
      </c>
      <c r="B87" s="29" t="s">
        <v>44</v>
      </c>
      <c r="C87" s="30" t="s">
        <v>257</v>
      </c>
      <c r="D87" s="31">
        <v>45014</v>
      </c>
      <c r="E87" s="37">
        <v>2639</v>
      </c>
      <c r="F87" s="37">
        <v>2605.9833333333331</v>
      </c>
      <c r="G87" s="38">
        <v>2567.0666666666662</v>
      </c>
      <c r="H87" s="38">
        <v>2495.1333333333332</v>
      </c>
      <c r="I87" s="38">
        <v>2456.2166666666662</v>
      </c>
      <c r="J87" s="38">
        <v>2677.9166666666661</v>
      </c>
      <c r="K87" s="38">
        <v>2716.833333333333</v>
      </c>
      <c r="L87" s="38">
        <v>2788.766666666666</v>
      </c>
      <c r="M87" s="28">
        <v>2644.9</v>
      </c>
      <c r="N87" s="28">
        <v>2534.0500000000002</v>
      </c>
      <c r="O87" s="39">
        <v>3493200</v>
      </c>
      <c r="P87" s="40">
        <v>-0.10458320516764072</v>
      </c>
    </row>
    <row r="88" spans="1:16" ht="12.75" customHeight="1">
      <c r="A88" s="28">
        <v>78</v>
      </c>
      <c r="B88" s="29" t="s">
        <v>70</v>
      </c>
      <c r="C88" s="30" t="s">
        <v>112</v>
      </c>
      <c r="D88" s="31">
        <v>45014</v>
      </c>
      <c r="E88" s="37">
        <v>1171.8</v>
      </c>
      <c r="F88" s="37">
        <v>1176.6666666666665</v>
      </c>
      <c r="G88" s="38">
        <v>1163.4833333333331</v>
      </c>
      <c r="H88" s="38">
        <v>1155.1666666666665</v>
      </c>
      <c r="I88" s="38">
        <v>1141.9833333333331</v>
      </c>
      <c r="J88" s="38">
        <v>1184.9833333333331</v>
      </c>
      <c r="K88" s="38">
        <v>1198.1666666666665</v>
      </c>
      <c r="L88" s="38">
        <v>1206.4833333333331</v>
      </c>
      <c r="M88" s="28">
        <v>1189.8499999999999</v>
      </c>
      <c r="N88" s="28">
        <v>1168.3499999999999</v>
      </c>
      <c r="O88" s="39">
        <v>4895500</v>
      </c>
      <c r="P88" s="40">
        <v>-5.5860247816372135E-3</v>
      </c>
    </row>
    <row r="89" spans="1:16" ht="12.75" customHeight="1">
      <c r="A89" s="28">
        <v>79</v>
      </c>
      <c r="B89" s="29" t="s">
        <v>86</v>
      </c>
      <c r="C89" s="30" t="s">
        <v>113</v>
      </c>
      <c r="D89" s="31">
        <v>45014</v>
      </c>
      <c r="E89" s="37">
        <v>1054.9000000000001</v>
      </c>
      <c r="F89" s="37">
        <v>1056.1499999999999</v>
      </c>
      <c r="G89" s="38">
        <v>1045.6999999999998</v>
      </c>
      <c r="H89" s="38">
        <v>1036.5</v>
      </c>
      <c r="I89" s="38">
        <v>1026.05</v>
      </c>
      <c r="J89" s="38">
        <v>1065.3499999999997</v>
      </c>
      <c r="K89" s="38">
        <v>1075.8</v>
      </c>
      <c r="L89" s="38">
        <v>1084.9999999999995</v>
      </c>
      <c r="M89" s="28">
        <v>1066.5999999999999</v>
      </c>
      <c r="N89" s="28">
        <v>1046.95</v>
      </c>
      <c r="O89" s="39">
        <v>11260900</v>
      </c>
      <c r="P89" s="40">
        <v>-3.195330364664821E-2</v>
      </c>
    </row>
    <row r="90" spans="1:16" ht="12.75" customHeight="1">
      <c r="A90" s="28">
        <v>80</v>
      </c>
      <c r="B90" s="29" t="s">
        <v>63</v>
      </c>
      <c r="C90" s="30" t="s">
        <v>114</v>
      </c>
      <c r="D90" s="31">
        <v>45014</v>
      </c>
      <c r="E90" s="37">
        <v>2567.1</v>
      </c>
      <c r="F90" s="37">
        <v>2570.7333333333331</v>
      </c>
      <c r="G90" s="38">
        <v>2555.8166666666662</v>
      </c>
      <c r="H90" s="38">
        <v>2544.5333333333328</v>
      </c>
      <c r="I90" s="38">
        <v>2529.6166666666659</v>
      </c>
      <c r="J90" s="38">
        <v>2582.0166666666664</v>
      </c>
      <c r="K90" s="38">
        <v>2596.9333333333334</v>
      </c>
      <c r="L90" s="38">
        <v>2608.2166666666667</v>
      </c>
      <c r="M90" s="28">
        <v>2585.65</v>
      </c>
      <c r="N90" s="28">
        <v>2559.4499999999998</v>
      </c>
      <c r="O90" s="39">
        <v>23959800</v>
      </c>
      <c r="P90" s="40">
        <v>2.7651607756346744E-2</v>
      </c>
    </row>
    <row r="91" spans="1:16" ht="12.75" customHeight="1">
      <c r="A91" s="28">
        <v>81</v>
      </c>
      <c r="B91" s="29" t="s">
        <v>63</v>
      </c>
      <c r="C91" s="30" t="s">
        <v>115</v>
      </c>
      <c r="D91" s="31">
        <v>45014</v>
      </c>
      <c r="E91" s="37">
        <v>1684.35</v>
      </c>
      <c r="F91" s="37">
        <v>1669.0333333333335</v>
      </c>
      <c r="G91" s="38">
        <v>1649.3166666666671</v>
      </c>
      <c r="H91" s="38">
        <v>1614.2833333333335</v>
      </c>
      <c r="I91" s="38">
        <v>1594.5666666666671</v>
      </c>
      <c r="J91" s="38">
        <v>1704.0666666666671</v>
      </c>
      <c r="K91" s="38">
        <v>1723.7833333333338</v>
      </c>
      <c r="L91" s="38">
        <v>1758.8166666666671</v>
      </c>
      <c r="M91" s="28">
        <v>1688.75</v>
      </c>
      <c r="N91" s="28">
        <v>1634</v>
      </c>
      <c r="O91" s="39">
        <v>3586500</v>
      </c>
      <c r="P91" s="40">
        <v>-2.0724115334207076E-2</v>
      </c>
    </row>
    <row r="92" spans="1:16" ht="12.75" customHeight="1">
      <c r="A92" s="28">
        <v>82</v>
      </c>
      <c r="B92" s="29" t="s">
        <v>58</v>
      </c>
      <c r="C92" s="30" t="s">
        <v>116</v>
      </c>
      <c r="D92" s="31">
        <v>45014</v>
      </c>
      <c r="E92" s="37">
        <v>1569.3</v>
      </c>
      <c r="F92" s="37">
        <v>1571.1333333333332</v>
      </c>
      <c r="G92" s="38">
        <v>1561.7166666666665</v>
      </c>
      <c r="H92" s="38">
        <v>1554.1333333333332</v>
      </c>
      <c r="I92" s="38">
        <v>1544.7166666666665</v>
      </c>
      <c r="J92" s="38">
        <v>1578.7166666666665</v>
      </c>
      <c r="K92" s="38">
        <v>1588.1333333333334</v>
      </c>
      <c r="L92" s="38">
        <v>1595.7166666666665</v>
      </c>
      <c r="M92" s="28">
        <v>1580.55</v>
      </c>
      <c r="N92" s="28">
        <v>1563.55</v>
      </c>
      <c r="O92" s="39">
        <v>75950050</v>
      </c>
      <c r="P92" s="40">
        <v>2.4100058798336224E-3</v>
      </c>
    </row>
    <row r="93" spans="1:16" ht="12.75" customHeight="1">
      <c r="A93" s="28">
        <v>83</v>
      </c>
      <c r="B93" s="29" t="s">
        <v>63</v>
      </c>
      <c r="C93" s="30" t="s">
        <v>117</v>
      </c>
      <c r="D93" s="31">
        <v>45014</v>
      </c>
      <c r="E93" s="37">
        <v>493.45</v>
      </c>
      <c r="F93" s="37">
        <v>493.68333333333334</v>
      </c>
      <c r="G93" s="38">
        <v>488.26666666666665</v>
      </c>
      <c r="H93" s="38">
        <v>483.08333333333331</v>
      </c>
      <c r="I93" s="38">
        <v>477.66666666666663</v>
      </c>
      <c r="J93" s="38">
        <v>498.86666666666667</v>
      </c>
      <c r="K93" s="38">
        <v>504.2833333333333</v>
      </c>
      <c r="L93" s="38">
        <v>509.4666666666667</v>
      </c>
      <c r="M93" s="28">
        <v>499.1</v>
      </c>
      <c r="N93" s="28">
        <v>488.5</v>
      </c>
      <c r="O93" s="39">
        <v>20887900</v>
      </c>
      <c r="P93" s="40">
        <v>1.8465759206499946E-3</v>
      </c>
    </row>
    <row r="94" spans="1:16" ht="12.75" customHeight="1">
      <c r="A94" s="28">
        <v>84</v>
      </c>
      <c r="B94" s="29" t="s">
        <v>49</v>
      </c>
      <c r="C94" s="30" t="s">
        <v>118</v>
      </c>
      <c r="D94" s="31">
        <v>45014</v>
      </c>
      <c r="E94" s="37">
        <v>2314.9</v>
      </c>
      <c r="F94" s="37">
        <v>2314.8666666666663</v>
      </c>
      <c r="G94" s="38">
        <v>2298.7333333333327</v>
      </c>
      <c r="H94" s="38">
        <v>2282.5666666666662</v>
      </c>
      <c r="I94" s="38">
        <v>2266.4333333333325</v>
      </c>
      <c r="J94" s="38">
        <v>2331.0333333333328</v>
      </c>
      <c r="K94" s="38">
        <v>2347.166666666667</v>
      </c>
      <c r="L94" s="38">
        <v>2363.333333333333</v>
      </c>
      <c r="M94" s="28">
        <v>2331</v>
      </c>
      <c r="N94" s="28">
        <v>2298.6999999999998</v>
      </c>
      <c r="O94" s="39">
        <v>2952900</v>
      </c>
      <c r="P94" s="40">
        <v>-1.2639181462533854E-2</v>
      </c>
    </row>
    <row r="95" spans="1:16" ht="12.75" customHeight="1">
      <c r="A95" s="28">
        <v>85</v>
      </c>
      <c r="B95" s="29" t="s">
        <v>119</v>
      </c>
      <c r="C95" s="30" t="s">
        <v>120</v>
      </c>
      <c r="D95" s="31">
        <v>45014</v>
      </c>
      <c r="E95" s="37">
        <v>391.15</v>
      </c>
      <c r="F95" s="37">
        <v>392.41666666666669</v>
      </c>
      <c r="G95" s="38">
        <v>387.98333333333335</v>
      </c>
      <c r="H95" s="38">
        <v>384.81666666666666</v>
      </c>
      <c r="I95" s="38">
        <v>380.38333333333333</v>
      </c>
      <c r="J95" s="38">
        <v>395.58333333333337</v>
      </c>
      <c r="K95" s="38">
        <v>400.01666666666665</v>
      </c>
      <c r="L95" s="38">
        <v>403.18333333333339</v>
      </c>
      <c r="M95" s="28">
        <v>396.85</v>
      </c>
      <c r="N95" s="28">
        <v>389.25</v>
      </c>
      <c r="O95" s="39">
        <v>26644800</v>
      </c>
      <c r="P95" s="40">
        <v>-4.2174131857070959E-2</v>
      </c>
    </row>
    <row r="96" spans="1:16" ht="12.75" customHeight="1">
      <c r="A96" s="28">
        <v>86</v>
      </c>
      <c r="B96" s="29" t="s">
        <v>119</v>
      </c>
      <c r="C96" s="30" t="s">
        <v>372</v>
      </c>
      <c r="D96" s="31">
        <v>45014</v>
      </c>
      <c r="E96" s="37">
        <v>96.3</v>
      </c>
      <c r="F96" s="37">
        <v>96.383333333333326</v>
      </c>
      <c r="G96" s="38">
        <v>94.966666666666654</v>
      </c>
      <c r="H96" s="38">
        <v>93.633333333333326</v>
      </c>
      <c r="I96" s="38">
        <v>92.216666666666654</v>
      </c>
      <c r="J96" s="38">
        <v>97.716666666666654</v>
      </c>
      <c r="K96" s="38">
        <v>99.13333333333334</v>
      </c>
      <c r="L96" s="38">
        <v>100.46666666666665</v>
      </c>
      <c r="M96" s="28">
        <v>97.8</v>
      </c>
      <c r="N96" s="28">
        <v>95.05</v>
      </c>
      <c r="O96" s="39">
        <v>20486400</v>
      </c>
      <c r="P96" s="40">
        <v>-7.9033007903300794E-3</v>
      </c>
    </row>
    <row r="97" spans="1:16" ht="12.75" customHeight="1">
      <c r="A97" s="28">
        <v>87</v>
      </c>
      <c r="B97" s="29" t="s">
        <v>79</v>
      </c>
      <c r="C97" s="30" t="s">
        <v>121</v>
      </c>
      <c r="D97" s="31">
        <v>45014</v>
      </c>
      <c r="E97" s="37">
        <v>237.3</v>
      </c>
      <c r="F97" s="37">
        <v>238.83333333333334</v>
      </c>
      <c r="G97" s="38">
        <v>235.01666666666668</v>
      </c>
      <c r="H97" s="38">
        <v>232.73333333333335</v>
      </c>
      <c r="I97" s="38">
        <v>228.91666666666669</v>
      </c>
      <c r="J97" s="38">
        <v>241.11666666666667</v>
      </c>
      <c r="K97" s="38">
        <v>244.93333333333334</v>
      </c>
      <c r="L97" s="38">
        <v>247.21666666666667</v>
      </c>
      <c r="M97" s="28">
        <v>242.65</v>
      </c>
      <c r="N97" s="28">
        <v>236.55</v>
      </c>
      <c r="O97" s="39">
        <v>20884500</v>
      </c>
      <c r="P97" s="40">
        <v>3.3676333021515438E-2</v>
      </c>
    </row>
    <row r="98" spans="1:16" ht="12.75" customHeight="1">
      <c r="A98" s="28">
        <v>88</v>
      </c>
      <c r="B98" s="29" t="s">
        <v>56</v>
      </c>
      <c r="C98" s="30" t="s">
        <v>122</v>
      </c>
      <c r="D98" s="31">
        <v>45014</v>
      </c>
      <c r="E98" s="37">
        <v>2500.5</v>
      </c>
      <c r="F98" s="37">
        <v>2491.2833333333333</v>
      </c>
      <c r="G98" s="38">
        <v>2476.2166666666667</v>
      </c>
      <c r="H98" s="38">
        <v>2451.9333333333334</v>
      </c>
      <c r="I98" s="38">
        <v>2436.8666666666668</v>
      </c>
      <c r="J98" s="38">
        <v>2515.5666666666666</v>
      </c>
      <c r="K98" s="38">
        <v>2530.6333333333332</v>
      </c>
      <c r="L98" s="38">
        <v>2554.9166666666665</v>
      </c>
      <c r="M98" s="28">
        <v>2506.35</v>
      </c>
      <c r="N98" s="28">
        <v>2467</v>
      </c>
      <c r="O98" s="39">
        <v>9552600</v>
      </c>
      <c r="P98" s="40">
        <v>-3.0370393562728954E-3</v>
      </c>
    </row>
    <row r="99" spans="1:16" ht="12.75" customHeight="1">
      <c r="A99" s="28">
        <v>89</v>
      </c>
      <c r="B99" s="29" t="s">
        <v>44</v>
      </c>
      <c r="C99" s="30" t="s">
        <v>373</v>
      </c>
      <c r="D99" s="31">
        <v>45014</v>
      </c>
      <c r="E99" s="37">
        <v>35564.050000000003</v>
      </c>
      <c r="F99" s="37">
        <v>35652.699999999997</v>
      </c>
      <c r="G99" s="38">
        <v>35155.299999999996</v>
      </c>
      <c r="H99" s="38">
        <v>34746.549999999996</v>
      </c>
      <c r="I99" s="38">
        <v>34249.149999999994</v>
      </c>
      <c r="J99" s="38">
        <v>36061.449999999997</v>
      </c>
      <c r="K99" s="38">
        <v>36558.849999999991</v>
      </c>
      <c r="L99" s="38">
        <v>36967.599999999999</v>
      </c>
      <c r="M99" s="28">
        <v>36150.1</v>
      </c>
      <c r="N99" s="28">
        <v>35243.949999999997</v>
      </c>
      <c r="O99" s="39">
        <v>20010</v>
      </c>
      <c r="P99" s="40">
        <v>-5.5909412597310686E-2</v>
      </c>
    </row>
    <row r="100" spans="1:16" ht="12.75" customHeight="1">
      <c r="A100" s="28">
        <v>90</v>
      </c>
      <c r="B100" s="29" t="s">
        <v>63</v>
      </c>
      <c r="C100" s="30" t="s">
        <v>123</v>
      </c>
      <c r="D100" s="31">
        <v>45014</v>
      </c>
      <c r="E100" s="37">
        <v>93.25</v>
      </c>
      <c r="F100" s="37">
        <v>93.55</v>
      </c>
      <c r="G100" s="38">
        <v>92.199999999999989</v>
      </c>
      <c r="H100" s="38">
        <v>91.149999999999991</v>
      </c>
      <c r="I100" s="38">
        <v>89.799999999999983</v>
      </c>
      <c r="J100" s="38">
        <v>94.6</v>
      </c>
      <c r="K100" s="38">
        <v>95.949999999999989</v>
      </c>
      <c r="L100" s="38">
        <v>97</v>
      </c>
      <c r="M100" s="28">
        <v>94.9</v>
      </c>
      <c r="N100" s="28">
        <v>92.5</v>
      </c>
      <c r="O100" s="39">
        <v>44276000</v>
      </c>
      <c r="P100" s="40">
        <v>-6.3773999830838202E-2</v>
      </c>
    </row>
    <row r="101" spans="1:16" ht="12.75" customHeight="1">
      <c r="A101" s="28">
        <v>91</v>
      </c>
      <c r="B101" s="29" t="s">
        <v>58</v>
      </c>
      <c r="C101" s="30" t="s">
        <v>124</v>
      </c>
      <c r="D101" s="31">
        <v>45014</v>
      </c>
      <c r="E101" s="37">
        <v>848.65</v>
      </c>
      <c r="F101" s="37">
        <v>850.48333333333323</v>
      </c>
      <c r="G101" s="38">
        <v>843.31666666666649</v>
      </c>
      <c r="H101" s="38">
        <v>837.98333333333323</v>
      </c>
      <c r="I101" s="38">
        <v>830.81666666666649</v>
      </c>
      <c r="J101" s="38">
        <v>855.81666666666649</v>
      </c>
      <c r="K101" s="38">
        <v>862.98333333333323</v>
      </c>
      <c r="L101" s="38">
        <v>868.31666666666649</v>
      </c>
      <c r="M101" s="28">
        <v>857.65</v>
      </c>
      <c r="N101" s="28">
        <v>845.15</v>
      </c>
      <c r="O101" s="39">
        <v>65213400</v>
      </c>
      <c r="P101" s="40">
        <v>-5.6249933289927315E-3</v>
      </c>
    </row>
    <row r="102" spans="1:16" ht="12.75" customHeight="1">
      <c r="A102" s="28">
        <v>92</v>
      </c>
      <c r="B102" s="29" t="s">
        <v>63</v>
      </c>
      <c r="C102" s="30" t="s">
        <v>125</v>
      </c>
      <c r="D102" s="31">
        <v>45014</v>
      </c>
      <c r="E102" s="37">
        <v>1078.45</v>
      </c>
      <c r="F102" s="37">
        <v>1077.1000000000001</v>
      </c>
      <c r="G102" s="38">
        <v>1067.8000000000002</v>
      </c>
      <c r="H102" s="38">
        <v>1057.1500000000001</v>
      </c>
      <c r="I102" s="38">
        <v>1047.8500000000001</v>
      </c>
      <c r="J102" s="38">
        <v>1087.7500000000002</v>
      </c>
      <c r="K102" s="38">
        <v>1097.05</v>
      </c>
      <c r="L102" s="38">
        <v>1107.7000000000003</v>
      </c>
      <c r="M102" s="28">
        <v>1086.4000000000001</v>
      </c>
      <c r="N102" s="28">
        <v>1066.45</v>
      </c>
      <c r="O102" s="39">
        <v>3769750</v>
      </c>
      <c r="P102" s="40">
        <v>-2.0430701270016567E-2</v>
      </c>
    </row>
    <row r="103" spans="1:16" ht="12.75" customHeight="1">
      <c r="A103" s="28">
        <v>93</v>
      </c>
      <c r="B103" s="29" t="s">
        <v>63</v>
      </c>
      <c r="C103" s="30" t="s">
        <v>126</v>
      </c>
      <c r="D103" s="31">
        <v>45014</v>
      </c>
      <c r="E103" s="37">
        <v>419.8</v>
      </c>
      <c r="F103" s="37">
        <v>419.59999999999997</v>
      </c>
      <c r="G103" s="38">
        <v>417.24999999999994</v>
      </c>
      <c r="H103" s="38">
        <v>414.7</v>
      </c>
      <c r="I103" s="38">
        <v>412.34999999999997</v>
      </c>
      <c r="J103" s="38">
        <v>422.14999999999992</v>
      </c>
      <c r="K103" s="38">
        <v>424.49999999999994</v>
      </c>
      <c r="L103" s="38">
        <v>427.0499999999999</v>
      </c>
      <c r="M103" s="28">
        <v>421.95</v>
      </c>
      <c r="N103" s="28">
        <v>417.05</v>
      </c>
      <c r="O103" s="39">
        <v>16161000</v>
      </c>
      <c r="P103" s="40">
        <v>-8.4466349422161788E-2</v>
      </c>
    </row>
    <row r="104" spans="1:16" ht="12.75" customHeight="1">
      <c r="A104" s="28">
        <v>94</v>
      </c>
      <c r="B104" s="29" t="s">
        <v>74</v>
      </c>
      <c r="C104" s="30" t="s">
        <v>127</v>
      </c>
      <c r="D104" s="31">
        <v>45014</v>
      </c>
      <c r="E104" s="37">
        <v>6.1</v>
      </c>
      <c r="F104" s="37">
        <v>6.1499999999999995</v>
      </c>
      <c r="G104" s="38">
        <v>5.9999999999999991</v>
      </c>
      <c r="H104" s="38">
        <v>5.8999999999999995</v>
      </c>
      <c r="I104" s="38">
        <v>5.7499999999999991</v>
      </c>
      <c r="J104" s="38">
        <v>6.2499999999999991</v>
      </c>
      <c r="K104" s="38">
        <v>6.3999999999999995</v>
      </c>
      <c r="L104" s="38">
        <v>6.4999999999999991</v>
      </c>
      <c r="M104" s="28">
        <v>6.3</v>
      </c>
      <c r="N104" s="28">
        <v>6.05</v>
      </c>
      <c r="O104" s="39">
        <v>577360000</v>
      </c>
      <c r="P104" s="40">
        <v>-2.7817067421027818E-2</v>
      </c>
    </row>
    <row r="105" spans="1:16" ht="12.75" customHeight="1">
      <c r="A105" s="28">
        <v>95</v>
      </c>
      <c r="B105" s="29" t="s">
        <v>63</v>
      </c>
      <c r="C105" s="30" t="s">
        <v>377</v>
      </c>
      <c r="D105" s="31">
        <v>45014</v>
      </c>
      <c r="E105" s="37">
        <v>77.7</v>
      </c>
      <c r="F105" s="37">
        <v>77.849999999999994</v>
      </c>
      <c r="G105" s="38">
        <v>76.449999999999989</v>
      </c>
      <c r="H105" s="38">
        <v>75.199999999999989</v>
      </c>
      <c r="I105" s="38">
        <v>73.799999999999983</v>
      </c>
      <c r="J105" s="38">
        <v>79.099999999999994</v>
      </c>
      <c r="K105" s="38">
        <v>80.5</v>
      </c>
      <c r="L105" s="38">
        <v>81.75</v>
      </c>
      <c r="M105" s="28">
        <v>79.25</v>
      </c>
      <c r="N105" s="28">
        <v>76.599999999999994</v>
      </c>
      <c r="O105" s="39">
        <v>182620000</v>
      </c>
      <c r="P105" s="40">
        <v>4.4199210932586198E-2</v>
      </c>
    </row>
    <row r="106" spans="1:16" ht="12.75" customHeight="1">
      <c r="A106" s="28">
        <v>96</v>
      </c>
      <c r="B106" s="29" t="s">
        <v>58</v>
      </c>
      <c r="C106" s="30" t="s">
        <v>128</v>
      </c>
      <c r="D106" s="31">
        <v>45014</v>
      </c>
      <c r="E106" s="37">
        <v>53.25</v>
      </c>
      <c r="F106" s="37">
        <v>53.516666666666673</v>
      </c>
      <c r="G106" s="38">
        <v>52.533333333333346</v>
      </c>
      <c r="H106" s="38">
        <v>51.81666666666667</v>
      </c>
      <c r="I106" s="38">
        <v>50.833333333333343</v>
      </c>
      <c r="J106" s="38">
        <v>54.233333333333348</v>
      </c>
      <c r="K106" s="38">
        <v>55.216666666666683</v>
      </c>
      <c r="L106" s="38">
        <v>55.933333333333351</v>
      </c>
      <c r="M106" s="28">
        <v>54.5</v>
      </c>
      <c r="N106" s="28">
        <v>52.8</v>
      </c>
      <c r="O106" s="39">
        <v>199350000</v>
      </c>
      <c r="P106" s="40">
        <v>2.0580555982183998E-2</v>
      </c>
    </row>
    <row r="107" spans="1:16" ht="12.75" customHeight="1">
      <c r="A107" s="28">
        <v>97</v>
      </c>
      <c r="B107" s="29" t="s">
        <v>44</v>
      </c>
      <c r="C107" s="30" t="s">
        <v>386</v>
      </c>
      <c r="D107" s="31">
        <v>45014</v>
      </c>
      <c r="E107" s="37">
        <v>134.25</v>
      </c>
      <c r="F107" s="37">
        <v>137.13333333333333</v>
      </c>
      <c r="G107" s="38">
        <v>130.86666666666665</v>
      </c>
      <c r="H107" s="38">
        <v>127.48333333333332</v>
      </c>
      <c r="I107" s="38">
        <v>121.21666666666664</v>
      </c>
      <c r="J107" s="38">
        <v>140.51666666666665</v>
      </c>
      <c r="K107" s="38">
        <v>146.7833333333333</v>
      </c>
      <c r="L107" s="38">
        <v>150.16666666666666</v>
      </c>
      <c r="M107" s="28">
        <v>143.4</v>
      </c>
      <c r="N107" s="28">
        <v>133.75</v>
      </c>
      <c r="O107" s="39">
        <v>41985000</v>
      </c>
      <c r="P107" s="40">
        <v>6.2037564029595905E-2</v>
      </c>
    </row>
    <row r="108" spans="1:16" ht="12.75" customHeight="1">
      <c r="A108" s="28">
        <v>98</v>
      </c>
      <c r="B108" s="29" t="s">
        <v>79</v>
      </c>
      <c r="C108" s="30" t="s">
        <v>129</v>
      </c>
      <c r="D108" s="31">
        <v>45014</v>
      </c>
      <c r="E108" s="37">
        <v>431.1</v>
      </c>
      <c r="F108" s="37">
        <v>432.13333333333338</v>
      </c>
      <c r="G108" s="38">
        <v>427.91666666666674</v>
      </c>
      <c r="H108" s="38">
        <v>424.73333333333335</v>
      </c>
      <c r="I108" s="38">
        <v>420.51666666666671</v>
      </c>
      <c r="J108" s="38">
        <v>435.31666666666678</v>
      </c>
      <c r="K108" s="38">
        <v>439.53333333333336</v>
      </c>
      <c r="L108" s="38">
        <v>442.71666666666681</v>
      </c>
      <c r="M108" s="28">
        <v>436.35</v>
      </c>
      <c r="N108" s="28">
        <v>428.95</v>
      </c>
      <c r="O108" s="39">
        <v>12733875</v>
      </c>
      <c r="P108" s="40">
        <v>-4.2889623811492354E-2</v>
      </c>
    </row>
    <row r="109" spans="1:16" ht="12.75" customHeight="1">
      <c r="A109" s="28">
        <v>99</v>
      </c>
      <c r="B109" s="29" t="s">
        <v>105</v>
      </c>
      <c r="C109" s="30" t="s">
        <v>130</v>
      </c>
      <c r="D109" s="31">
        <v>45014</v>
      </c>
      <c r="E109" s="37">
        <v>306.05</v>
      </c>
      <c r="F109" s="37">
        <v>306.46666666666664</v>
      </c>
      <c r="G109" s="38">
        <v>302.98333333333329</v>
      </c>
      <c r="H109" s="38">
        <v>299.91666666666663</v>
      </c>
      <c r="I109" s="38">
        <v>296.43333333333328</v>
      </c>
      <c r="J109" s="38">
        <v>309.5333333333333</v>
      </c>
      <c r="K109" s="38">
        <v>313.01666666666665</v>
      </c>
      <c r="L109" s="38">
        <v>316.08333333333331</v>
      </c>
      <c r="M109" s="28">
        <v>309.95</v>
      </c>
      <c r="N109" s="28">
        <v>303.39999999999998</v>
      </c>
      <c r="O109" s="39">
        <v>22874000</v>
      </c>
      <c r="P109" s="40">
        <v>3.1475468975468976E-2</v>
      </c>
    </row>
    <row r="110" spans="1:16" ht="12.75" customHeight="1">
      <c r="A110" s="28">
        <v>100</v>
      </c>
      <c r="B110" s="29" t="s">
        <v>42</v>
      </c>
      <c r="C110" s="30" t="s">
        <v>383</v>
      </c>
      <c r="D110" s="31">
        <v>45014</v>
      </c>
      <c r="E110" s="37">
        <v>172.7</v>
      </c>
      <c r="F110" s="37">
        <v>173.25</v>
      </c>
      <c r="G110" s="38">
        <v>170.6</v>
      </c>
      <c r="H110" s="38">
        <v>168.5</v>
      </c>
      <c r="I110" s="38">
        <v>165.85</v>
      </c>
      <c r="J110" s="38">
        <v>175.35</v>
      </c>
      <c r="K110" s="38">
        <v>177.99999999999997</v>
      </c>
      <c r="L110" s="38">
        <v>180.1</v>
      </c>
      <c r="M110" s="28">
        <v>175.9</v>
      </c>
      <c r="N110" s="28">
        <v>171.15</v>
      </c>
      <c r="O110" s="39">
        <v>19021100</v>
      </c>
      <c r="P110" s="40">
        <v>1.0943279901356351E-2</v>
      </c>
    </row>
    <row r="111" spans="1:16" ht="12.75" customHeight="1">
      <c r="A111" s="28">
        <v>101</v>
      </c>
      <c r="B111" s="29" t="s">
        <v>44</v>
      </c>
      <c r="C111" s="30" t="s">
        <v>260</v>
      </c>
      <c r="D111" s="31">
        <v>45014</v>
      </c>
      <c r="E111" s="37">
        <v>5036.8999999999996</v>
      </c>
      <c r="F111" s="37">
        <v>5038.3833333333332</v>
      </c>
      <c r="G111" s="38">
        <v>4954.8666666666668</v>
      </c>
      <c r="H111" s="38">
        <v>4872.8333333333339</v>
      </c>
      <c r="I111" s="38">
        <v>4789.3166666666675</v>
      </c>
      <c r="J111" s="38">
        <v>5120.4166666666661</v>
      </c>
      <c r="K111" s="38">
        <v>5203.9333333333325</v>
      </c>
      <c r="L111" s="38">
        <v>5285.9666666666653</v>
      </c>
      <c r="M111" s="28">
        <v>5121.8999999999996</v>
      </c>
      <c r="N111" s="28">
        <v>4956.3500000000004</v>
      </c>
      <c r="O111" s="39">
        <v>438900</v>
      </c>
      <c r="P111" s="40">
        <v>-4.0844111640571815E-3</v>
      </c>
    </row>
    <row r="112" spans="1:16" ht="12.75" customHeight="1">
      <c r="A112" s="28">
        <v>102</v>
      </c>
      <c r="B112" s="29" t="s">
        <v>44</v>
      </c>
      <c r="C112" s="30" t="s">
        <v>131</v>
      </c>
      <c r="D112" s="31">
        <v>45014</v>
      </c>
      <c r="E112" s="37">
        <v>1841.6</v>
      </c>
      <c r="F112" s="37">
        <v>1853.6666666666667</v>
      </c>
      <c r="G112" s="38">
        <v>1821.9333333333334</v>
      </c>
      <c r="H112" s="38">
        <v>1802.2666666666667</v>
      </c>
      <c r="I112" s="38">
        <v>1770.5333333333333</v>
      </c>
      <c r="J112" s="38">
        <v>1873.3333333333335</v>
      </c>
      <c r="K112" s="38">
        <v>1905.0666666666666</v>
      </c>
      <c r="L112" s="38">
        <v>1924.7333333333336</v>
      </c>
      <c r="M112" s="28">
        <v>1885.4</v>
      </c>
      <c r="N112" s="28">
        <v>1834</v>
      </c>
      <c r="O112" s="39">
        <v>3558000</v>
      </c>
      <c r="P112" s="40">
        <v>2.1621155999655441E-2</v>
      </c>
    </row>
    <row r="113" spans="1:16" ht="12.75" customHeight="1">
      <c r="A113" s="28">
        <v>103</v>
      </c>
      <c r="B113" s="29" t="s">
        <v>58</v>
      </c>
      <c r="C113" s="30" t="s">
        <v>132</v>
      </c>
      <c r="D113" s="31">
        <v>45014</v>
      </c>
      <c r="E113" s="37">
        <v>1015.95</v>
      </c>
      <c r="F113" s="37">
        <v>1015.2999999999998</v>
      </c>
      <c r="G113" s="38">
        <v>1006.6999999999997</v>
      </c>
      <c r="H113" s="38">
        <v>997.44999999999982</v>
      </c>
      <c r="I113" s="38">
        <v>988.84999999999968</v>
      </c>
      <c r="J113" s="38">
        <v>1024.5499999999997</v>
      </c>
      <c r="K113" s="38">
        <v>1033.1499999999999</v>
      </c>
      <c r="L113" s="38">
        <v>1042.3999999999996</v>
      </c>
      <c r="M113" s="28">
        <v>1023.9</v>
      </c>
      <c r="N113" s="28">
        <v>1006.05</v>
      </c>
      <c r="O113" s="39">
        <v>29694150</v>
      </c>
      <c r="P113" s="40">
        <v>-9.5165188153885413E-3</v>
      </c>
    </row>
    <row r="114" spans="1:16" ht="12.75" customHeight="1">
      <c r="A114" s="28">
        <v>104</v>
      </c>
      <c r="B114" s="29" t="s">
        <v>74</v>
      </c>
      <c r="C114" s="30" t="s">
        <v>133</v>
      </c>
      <c r="D114" s="31">
        <v>45014</v>
      </c>
      <c r="E114" s="37">
        <v>149.1</v>
      </c>
      <c r="F114" s="37">
        <v>149.44999999999999</v>
      </c>
      <c r="G114" s="38">
        <v>146.69999999999999</v>
      </c>
      <c r="H114" s="38">
        <v>144.30000000000001</v>
      </c>
      <c r="I114" s="38">
        <v>141.55000000000001</v>
      </c>
      <c r="J114" s="38">
        <v>151.84999999999997</v>
      </c>
      <c r="K114" s="38">
        <v>154.59999999999997</v>
      </c>
      <c r="L114" s="38">
        <v>156.99999999999994</v>
      </c>
      <c r="M114" s="28">
        <v>152.19999999999999</v>
      </c>
      <c r="N114" s="28">
        <v>147.05000000000001</v>
      </c>
      <c r="O114" s="39">
        <v>31928400</v>
      </c>
      <c r="P114" s="40">
        <v>7.5653240260352791E-2</v>
      </c>
    </row>
    <row r="115" spans="1:16" ht="12.75" customHeight="1">
      <c r="A115" s="28">
        <v>105</v>
      </c>
      <c r="B115" s="29" t="s">
        <v>86</v>
      </c>
      <c r="C115" s="30" t="s">
        <v>134</v>
      </c>
      <c r="D115" s="31">
        <v>45014</v>
      </c>
      <c r="E115" s="37">
        <v>1392.9</v>
      </c>
      <c r="F115" s="37">
        <v>1388.5</v>
      </c>
      <c r="G115" s="38">
        <v>1380.15</v>
      </c>
      <c r="H115" s="38">
        <v>1367.4</v>
      </c>
      <c r="I115" s="38">
        <v>1359.0500000000002</v>
      </c>
      <c r="J115" s="38">
        <v>1401.25</v>
      </c>
      <c r="K115" s="38">
        <v>1409.6</v>
      </c>
      <c r="L115" s="38">
        <v>1422.35</v>
      </c>
      <c r="M115" s="28">
        <v>1396.85</v>
      </c>
      <c r="N115" s="28">
        <v>1375.75</v>
      </c>
      <c r="O115" s="39">
        <v>38844800</v>
      </c>
      <c r="P115" s="40">
        <v>-4.056590724969867E-2</v>
      </c>
    </row>
    <row r="116" spans="1:16" ht="12.75" customHeight="1">
      <c r="A116" s="28">
        <v>106</v>
      </c>
      <c r="B116" s="29" t="s">
        <v>86</v>
      </c>
      <c r="C116" s="30" t="s">
        <v>390</v>
      </c>
      <c r="D116" s="31">
        <v>45014</v>
      </c>
      <c r="E116" s="37">
        <v>400.35</v>
      </c>
      <c r="F116" s="37">
        <v>403.93333333333339</v>
      </c>
      <c r="G116" s="38">
        <v>395.51666666666677</v>
      </c>
      <c r="H116" s="38">
        <v>390.68333333333339</v>
      </c>
      <c r="I116" s="38">
        <v>382.26666666666677</v>
      </c>
      <c r="J116" s="38">
        <v>408.76666666666677</v>
      </c>
      <c r="K116" s="38">
        <v>417.18333333333339</v>
      </c>
      <c r="L116" s="38">
        <v>422.01666666666677</v>
      </c>
      <c r="M116" s="28">
        <v>412.35</v>
      </c>
      <c r="N116" s="28">
        <v>399.1</v>
      </c>
      <c r="O116" s="39">
        <v>4447000</v>
      </c>
      <c r="P116" s="40">
        <v>-2.5208241999123193E-2</v>
      </c>
    </row>
    <row r="117" spans="1:16" ht="12.75" customHeight="1">
      <c r="A117" s="28">
        <v>107</v>
      </c>
      <c r="B117" s="29" t="s">
        <v>79</v>
      </c>
      <c r="C117" s="30" t="s">
        <v>135</v>
      </c>
      <c r="D117" s="31">
        <v>45014</v>
      </c>
      <c r="E117" s="37">
        <v>77.2</v>
      </c>
      <c r="F117" s="37">
        <v>77.55</v>
      </c>
      <c r="G117" s="38">
        <v>76.649999999999991</v>
      </c>
      <c r="H117" s="38">
        <v>76.099999999999994</v>
      </c>
      <c r="I117" s="38">
        <v>75.199999999999989</v>
      </c>
      <c r="J117" s="38">
        <v>78.099999999999994</v>
      </c>
      <c r="K117" s="38">
        <v>79</v>
      </c>
      <c r="L117" s="38">
        <v>79.55</v>
      </c>
      <c r="M117" s="28">
        <v>78.45</v>
      </c>
      <c r="N117" s="28">
        <v>77</v>
      </c>
      <c r="O117" s="39">
        <v>83840250</v>
      </c>
      <c r="P117" s="40">
        <v>8.3543346774193547E-2</v>
      </c>
    </row>
    <row r="118" spans="1:16" ht="12.75" customHeight="1">
      <c r="A118" s="28">
        <v>108</v>
      </c>
      <c r="B118" s="29" t="s">
        <v>47</v>
      </c>
      <c r="C118" s="30" t="s">
        <v>261</v>
      </c>
      <c r="D118" s="31">
        <v>45014</v>
      </c>
      <c r="E118" s="37">
        <v>791.1</v>
      </c>
      <c r="F118" s="37">
        <v>782.65</v>
      </c>
      <c r="G118" s="38">
        <v>767.3</v>
      </c>
      <c r="H118" s="38">
        <v>743.5</v>
      </c>
      <c r="I118" s="38">
        <v>728.15</v>
      </c>
      <c r="J118" s="38">
        <v>806.44999999999993</v>
      </c>
      <c r="K118" s="38">
        <v>821.80000000000007</v>
      </c>
      <c r="L118" s="38">
        <v>845.59999999999991</v>
      </c>
      <c r="M118" s="28">
        <v>798</v>
      </c>
      <c r="N118" s="28">
        <v>758.85</v>
      </c>
      <c r="O118" s="39">
        <v>2351700</v>
      </c>
      <c r="P118" s="40">
        <v>-4.6389035318924618E-2</v>
      </c>
    </row>
    <row r="119" spans="1:16" ht="12.75" customHeight="1">
      <c r="A119" s="28">
        <v>109</v>
      </c>
      <c r="B119" s="29" t="s">
        <v>44</v>
      </c>
      <c r="C119" s="30" t="s">
        <v>136</v>
      </c>
      <c r="D119" s="31">
        <v>45014</v>
      </c>
      <c r="E119" s="37">
        <v>583.1</v>
      </c>
      <c r="F119" s="37">
        <v>586.93333333333339</v>
      </c>
      <c r="G119" s="38">
        <v>575.66666666666674</v>
      </c>
      <c r="H119" s="38">
        <v>568.23333333333335</v>
      </c>
      <c r="I119" s="38">
        <v>556.9666666666667</v>
      </c>
      <c r="J119" s="38">
        <v>594.36666666666679</v>
      </c>
      <c r="K119" s="38">
        <v>605.63333333333344</v>
      </c>
      <c r="L119" s="38">
        <v>613.06666666666683</v>
      </c>
      <c r="M119" s="28">
        <v>598.20000000000005</v>
      </c>
      <c r="N119" s="28">
        <v>579.5</v>
      </c>
      <c r="O119" s="39">
        <v>14760375</v>
      </c>
      <c r="P119" s="40">
        <v>3.5289063458941942E-2</v>
      </c>
    </row>
    <row r="120" spans="1:16" ht="12.75" customHeight="1">
      <c r="A120" s="28">
        <v>110</v>
      </c>
      <c r="B120" s="29" t="s">
        <v>56</v>
      </c>
      <c r="C120" s="30" t="s">
        <v>137</v>
      </c>
      <c r="D120" s="31">
        <v>45014</v>
      </c>
      <c r="E120" s="37">
        <v>380.35</v>
      </c>
      <c r="F120" s="37">
        <v>380.7166666666667</v>
      </c>
      <c r="G120" s="38">
        <v>376.88333333333338</v>
      </c>
      <c r="H120" s="38">
        <v>373.41666666666669</v>
      </c>
      <c r="I120" s="38">
        <v>369.58333333333337</v>
      </c>
      <c r="J120" s="38">
        <v>384.18333333333339</v>
      </c>
      <c r="K120" s="38">
        <v>388.01666666666665</v>
      </c>
      <c r="L120" s="38">
        <v>391.48333333333341</v>
      </c>
      <c r="M120" s="28">
        <v>384.55</v>
      </c>
      <c r="N120" s="28">
        <v>377.25</v>
      </c>
      <c r="O120" s="39">
        <v>64550400</v>
      </c>
      <c r="P120" s="40">
        <v>4.0330067044868488E-2</v>
      </c>
    </row>
    <row r="121" spans="1:16" ht="12.75" customHeight="1">
      <c r="A121" s="28">
        <v>111</v>
      </c>
      <c r="B121" s="29" t="s">
        <v>119</v>
      </c>
      <c r="C121" s="30" t="s">
        <v>138</v>
      </c>
      <c r="D121" s="31">
        <v>45014</v>
      </c>
      <c r="E121" s="37">
        <v>539.5</v>
      </c>
      <c r="F121" s="37">
        <v>538.31666666666661</v>
      </c>
      <c r="G121" s="38">
        <v>531.78333333333319</v>
      </c>
      <c r="H121" s="38">
        <v>524.06666666666661</v>
      </c>
      <c r="I121" s="38">
        <v>517.53333333333319</v>
      </c>
      <c r="J121" s="38">
        <v>546.03333333333319</v>
      </c>
      <c r="K121" s="38">
        <v>552.56666666666649</v>
      </c>
      <c r="L121" s="38">
        <v>560.28333333333319</v>
      </c>
      <c r="M121" s="28">
        <v>544.85</v>
      </c>
      <c r="N121" s="28">
        <v>530.6</v>
      </c>
      <c r="O121" s="39">
        <v>22756250</v>
      </c>
      <c r="P121" s="40">
        <v>-2.1236559139784946E-2</v>
      </c>
    </row>
    <row r="122" spans="1:16" ht="12.75" customHeight="1">
      <c r="A122" s="28">
        <v>112</v>
      </c>
      <c r="B122" s="29" t="s">
        <v>42</v>
      </c>
      <c r="C122" s="30" t="s">
        <v>392</v>
      </c>
      <c r="D122" s="31">
        <v>45014</v>
      </c>
      <c r="E122" s="37">
        <v>2851.1</v>
      </c>
      <c r="F122" s="37">
        <v>2835.5833333333335</v>
      </c>
      <c r="G122" s="38">
        <v>2807.166666666667</v>
      </c>
      <c r="H122" s="38">
        <v>2763.2333333333336</v>
      </c>
      <c r="I122" s="38">
        <v>2734.8166666666671</v>
      </c>
      <c r="J122" s="38">
        <v>2879.5166666666669</v>
      </c>
      <c r="K122" s="38">
        <v>2907.9333333333338</v>
      </c>
      <c r="L122" s="38">
        <v>2951.8666666666668</v>
      </c>
      <c r="M122" s="28">
        <v>2864</v>
      </c>
      <c r="N122" s="28">
        <v>2791.65</v>
      </c>
      <c r="O122" s="39">
        <v>477500</v>
      </c>
      <c r="P122" s="40">
        <v>9.0805254140491148E-2</v>
      </c>
    </row>
    <row r="123" spans="1:16" ht="12.75" customHeight="1">
      <c r="A123" s="28">
        <v>113</v>
      </c>
      <c r="B123" s="29" t="s">
        <v>119</v>
      </c>
      <c r="C123" s="30" t="s">
        <v>139</v>
      </c>
      <c r="D123" s="31">
        <v>45014</v>
      </c>
      <c r="E123" s="37">
        <v>659.7</v>
      </c>
      <c r="F123" s="37">
        <v>662.01666666666665</v>
      </c>
      <c r="G123" s="38">
        <v>655.73333333333335</v>
      </c>
      <c r="H123" s="38">
        <v>651.76666666666665</v>
      </c>
      <c r="I123" s="38">
        <v>645.48333333333335</v>
      </c>
      <c r="J123" s="38">
        <v>665.98333333333335</v>
      </c>
      <c r="K123" s="38">
        <v>672.26666666666665</v>
      </c>
      <c r="L123" s="38">
        <v>676.23333333333335</v>
      </c>
      <c r="M123" s="28">
        <v>668.3</v>
      </c>
      <c r="N123" s="28">
        <v>658.05</v>
      </c>
      <c r="O123" s="39">
        <v>23457600</v>
      </c>
      <c r="P123" s="40">
        <v>-1.2727272727272728E-2</v>
      </c>
    </row>
    <row r="124" spans="1:16" ht="12.75" customHeight="1">
      <c r="A124" s="28">
        <v>114</v>
      </c>
      <c r="B124" s="29" t="s">
        <v>44</v>
      </c>
      <c r="C124" s="30" t="s">
        <v>140</v>
      </c>
      <c r="D124" s="31">
        <v>45014</v>
      </c>
      <c r="E124" s="37">
        <v>439.7</v>
      </c>
      <c r="F124" s="37">
        <v>434.05</v>
      </c>
      <c r="G124" s="38">
        <v>426.5</v>
      </c>
      <c r="H124" s="38">
        <v>413.3</v>
      </c>
      <c r="I124" s="38">
        <v>405.75</v>
      </c>
      <c r="J124" s="38">
        <v>447.25</v>
      </c>
      <c r="K124" s="38">
        <v>454.80000000000007</v>
      </c>
      <c r="L124" s="38">
        <v>468</v>
      </c>
      <c r="M124" s="28">
        <v>441.6</v>
      </c>
      <c r="N124" s="28">
        <v>420.85</v>
      </c>
      <c r="O124" s="39">
        <v>17003750</v>
      </c>
      <c r="P124" s="40">
        <v>-5.218784838350056E-2</v>
      </c>
    </row>
    <row r="125" spans="1:16" ht="12.75" customHeight="1">
      <c r="A125" s="28">
        <v>115</v>
      </c>
      <c r="B125" s="29" t="s">
        <v>58</v>
      </c>
      <c r="C125" s="30" t="s">
        <v>141</v>
      </c>
      <c r="D125" s="31">
        <v>45014</v>
      </c>
      <c r="E125" s="37">
        <v>1707.1</v>
      </c>
      <c r="F125" s="37">
        <v>1704.3999999999999</v>
      </c>
      <c r="G125" s="38">
        <v>1695.6999999999998</v>
      </c>
      <c r="H125" s="38">
        <v>1684.3</v>
      </c>
      <c r="I125" s="38">
        <v>1675.6</v>
      </c>
      <c r="J125" s="38">
        <v>1715.7999999999997</v>
      </c>
      <c r="K125" s="38">
        <v>1724.5</v>
      </c>
      <c r="L125" s="38">
        <v>1735.8999999999996</v>
      </c>
      <c r="M125" s="28">
        <v>1713.1</v>
      </c>
      <c r="N125" s="28">
        <v>1693</v>
      </c>
      <c r="O125" s="39">
        <v>42863600</v>
      </c>
      <c r="P125" s="40">
        <v>-2.0735095222429362E-2</v>
      </c>
    </row>
    <row r="126" spans="1:16" ht="12.75" customHeight="1">
      <c r="A126" s="28">
        <v>116</v>
      </c>
      <c r="B126" s="29" t="s">
        <v>63</v>
      </c>
      <c r="C126" s="30" t="s">
        <v>142</v>
      </c>
      <c r="D126" s="31">
        <v>45014</v>
      </c>
      <c r="E126" s="37">
        <v>81.75</v>
      </c>
      <c r="F126" s="37">
        <v>81.833333333333329</v>
      </c>
      <c r="G126" s="38">
        <v>80.666666666666657</v>
      </c>
      <c r="H126" s="38">
        <v>79.583333333333329</v>
      </c>
      <c r="I126" s="38">
        <v>78.416666666666657</v>
      </c>
      <c r="J126" s="38">
        <v>82.916666666666657</v>
      </c>
      <c r="K126" s="38">
        <v>84.083333333333314</v>
      </c>
      <c r="L126" s="38">
        <v>85.166666666666657</v>
      </c>
      <c r="M126" s="28">
        <v>83</v>
      </c>
      <c r="N126" s="28">
        <v>80.75</v>
      </c>
      <c r="O126" s="39">
        <v>77612028</v>
      </c>
      <c r="P126" s="40">
        <v>9.2070433881919671E-4</v>
      </c>
    </row>
    <row r="127" spans="1:16" ht="12.75" customHeight="1">
      <c r="A127" s="28">
        <v>117</v>
      </c>
      <c r="B127" s="29" t="s">
        <v>44</v>
      </c>
      <c r="C127" s="30" t="s">
        <v>143</v>
      </c>
      <c r="D127" s="31">
        <v>45014</v>
      </c>
      <c r="E127" s="37">
        <v>1830.25</v>
      </c>
      <c r="F127" s="37">
        <v>1842.2166666666665</v>
      </c>
      <c r="G127" s="38">
        <v>1808.4333333333329</v>
      </c>
      <c r="H127" s="38">
        <v>1786.6166666666666</v>
      </c>
      <c r="I127" s="38">
        <v>1752.833333333333</v>
      </c>
      <c r="J127" s="38">
        <v>1864.0333333333328</v>
      </c>
      <c r="K127" s="38">
        <v>1897.8166666666662</v>
      </c>
      <c r="L127" s="38">
        <v>1919.6333333333328</v>
      </c>
      <c r="M127" s="28">
        <v>1876</v>
      </c>
      <c r="N127" s="28">
        <v>1820.4</v>
      </c>
      <c r="O127" s="39">
        <v>1003250</v>
      </c>
      <c r="P127" s="40">
        <v>-1.6180436381466046E-2</v>
      </c>
    </row>
    <row r="128" spans="1:16" ht="12.75" customHeight="1">
      <c r="A128" s="28">
        <v>118</v>
      </c>
      <c r="B128" s="29" t="s">
        <v>47</v>
      </c>
      <c r="C128" s="30" t="s">
        <v>263</v>
      </c>
      <c r="D128" s="31">
        <v>45014</v>
      </c>
      <c r="E128" s="37">
        <v>298.95</v>
      </c>
      <c r="F128" s="37">
        <v>298.56666666666666</v>
      </c>
      <c r="G128" s="38">
        <v>294.88333333333333</v>
      </c>
      <c r="H128" s="38">
        <v>290.81666666666666</v>
      </c>
      <c r="I128" s="38">
        <v>287.13333333333333</v>
      </c>
      <c r="J128" s="38">
        <v>302.63333333333333</v>
      </c>
      <c r="K128" s="38">
        <v>306.31666666666661</v>
      </c>
      <c r="L128" s="38">
        <v>310.38333333333333</v>
      </c>
      <c r="M128" s="28">
        <v>302.25</v>
      </c>
      <c r="N128" s="28">
        <v>294.5</v>
      </c>
      <c r="O128" s="39">
        <v>10398300</v>
      </c>
      <c r="P128" s="40">
        <v>1.8642241379310344E-2</v>
      </c>
    </row>
    <row r="129" spans="1:16" ht="12.75" customHeight="1">
      <c r="A129" s="28">
        <v>119</v>
      </c>
      <c r="B129" s="29" t="s">
        <v>63</v>
      </c>
      <c r="C129" s="30" t="s">
        <v>144</v>
      </c>
      <c r="D129" s="31">
        <v>45014</v>
      </c>
      <c r="E129" s="37">
        <v>322.2</v>
      </c>
      <c r="F129" s="37">
        <v>322.91666666666669</v>
      </c>
      <c r="G129" s="38">
        <v>319.23333333333335</v>
      </c>
      <c r="H129" s="38">
        <v>316.26666666666665</v>
      </c>
      <c r="I129" s="38">
        <v>312.58333333333331</v>
      </c>
      <c r="J129" s="38">
        <v>325.88333333333338</v>
      </c>
      <c r="K129" s="38">
        <v>329.56666666666666</v>
      </c>
      <c r="L129" s="38">
        <v>332.53333333333342</v>
      </c>
      <c r="M129" s="28">
        <v>326.60000000000002</v>
      </c>
      <c r="N129" s="28">
        <v>319.95</v>
      </c>
      <c r="O129" s="39">
        <v>15050000</v>
      </c>
      <c r="P129" s="40">
        <v>-3.1282183316168895E-2</v>
      </c>
    </row>
    <row r="130" spans="1:16" ht="12.75" customHeight="1">
      <c r="A130" s="28">
        <v>120</v>
      </c>
      <c r="B130" s="29" t="s">
        <v>70</v>
      </c>
      <c r="C130" s="30" t="s">
        <v>145</v>
      </c>
      <c r="D130" s="31">
        <v>45014</v>
      </c>
      <c r="E130" s="37">
        <v>2160.6999999999998</v>
      </c>
      <c r="F130" s="37">
        <v>2168.8333333333335</v>
      </c>
      <c r="G130" s="38">
        <v>2147.666666666667</v>
      </c>
      <c r="H130" s="38">
        <v>2134.6333333333337</v>
      </c>
      <c r="I130" s="38">
        <v>2113.4666666666672</v>
      </c>
      <c r="J130" s="38">
        <v>2181.8666666666668</v>
      </c>
      <c r="K130" s="38">
        <v>2203.0333333333338</v>
      </c>
      <c r="L130" s="38">
        <v>2216.0666666666666</v>
      </c>
      <c r="M130" s="28">
        <v>2190</v>
      </c>
      <c r="N130" s="28">
        <v>2155.8000000000002</v>
      </c>
      <c r="O130" s="39">
        <v>8651400</v>
      </c>
      <c r="P130" s="40">
        <v>7.2651065316101989E-3</v>
      </c>
    </row>
    <row r="131" spans="1:16" ht="12.75" customHeight="1">
      <c r="A131" s="28">
        <v>121</v>
      </c>
      <c r="B131" s="29" t="s">
        <v>86</v>
      </c>
      <c r="C131" s="30" t="s">
        <v>865</v>
      </c>
      <c r="D131" s="31">
        <v>45014</v>
      </c>
      <c r="E131" s="37">
        <v>4575.3500000000004</v>
      </c>
      <c r="F131" s="37">
        <v>4605.95</v>
      </c>
      <c r="G131" s="38">
        <v>4536.3999999999996</v>
      </c>
      <c r="H131" s="38">
        <v>4497.45</v>
      </c>
      <c r="I131" s="38">
        <v>4427.8999999999996</v>
      </c>
      <c r="J131" s="38">
        <v>4644.8999999999996</v>
      </c>
      <c r="K131" s="38">
        <v>4714.4500000000007</v>
      </c>
      <c r="L131" s="38">
        <v>4753.3999999999996</v>
      </c>
      <c r="M131" s="28">
        <v>4675.5</v>
      </c>
      <c r="N131" s="28">
        <v>4567</v>
      </c>
      <c r="O131" s="39">
        <v>1409100</v>
      </c>
      <c r="P131" s="40">
        <v>9.6732588134135853E-3</v>
      </c>
    </row>
    <row r="132" spans="1:16" ht="12.75" customHeight="1">
      <c r="A132" s="28">
        <v>122</v>
      </c>
      <c r="B132" s="29" t="s">
        <v>86</v>
      </c>
      <c r="C132" s="30" t="s">
        <v>146</v>
      </c>
      <c r="D132" s="31">
        <v>45014</v>
      </c>
      <c r="E132" s="37">
        <v>3373.15</v>
      </c>
      <c r="F132" s="37">
        <v>3378.35</v>
      </c>
      <c r="G132" s="38">
        <v>3331.7</v>
      </c>
      <c r="H132" s="38">
        <v>3290.25</v>
      </c>
      <c r="I132" s="38">
        <v>3243.6</v>
      </c>
      <c r="J132" s="38">
        <v>3419.7999999999997</v>
      </c>
      <c r="K132" s="38">
        <v>3466.4500000000003</v>
      </c>
      <c r="L132" s="38">
        <v>3507.8999999999996</v>
      </c>
      <c r="M132" s="28">
        <v>3425</v>
      </c>
      <c r="N132" s="28">
        <v>3336.9</v>
      </c>
      <c r="O132" s="39">
        <v>1407400</v>
      </c>
      <c r="P132" s="40">
        <v>-1.5115465360391883E-2</v>
      </c>
    </row>
    <row r="133" spans="1:16" ht="12.75" customHeight="1">
      <c r="A133" s="28">
        <v>123</v>
      </c>
      <c r="B133" s="29" t="s">
        <v>47</v>
      </c>
      <c r="C133" s="30" t="s">
        <v>147</v>
      </c>
      <c r="D133" s="31">
        <v>45014</v>
      </c>
      <c r="E133" s="37">
        <v>660.4</v>
      </c>
      <c r="F133" s="37">
        <v>659.15</v>
      </c>
      <c r="G133" s="38">
        <v>642.79999999999995</v>
      </c>
      <c r="H133" s="38">
        <v>625.19999999999993</v>
      </c>
      <c r="I133" s="38">
        <v>608.84999999999991</v>
      </c>
      <c r="J133" s="38">
        <v>676.75</v>
      </c>
      <c r="K133" s="38">
        <v>693.10000000000014</v>
      </c>
      <c r="L133" s="38">
        <v>710.7</v>
      </c>
      <c r="M133" s="28">
        <v>675.5</v>
      </c>
      <c r="N133" s="28">
        <v>641.54999999999995</v>
      </c>
      <c r="O133" s="39">
        <v>7205450</v>
      </c>
      <c r="P133" s="40">
        <v>-2.9536348025186034E-2</v>
      </c>
    </row>
    <row r="134" spans="1:16" ht="12.75" customHeight="1">
      <c r="A134" s="28">
        <v>124</v>
      </c>
      <c r="B134" s="29" t="s">
        <v>49</v>
      </c>
      <c r="C134" s="30" t="s">
        <v>148</v>
      </c>
      <c r="D134" s="31">
        <v>45014</v>
      </c>
      <c r="E134" s="37">
        <v>1141.45</v>
      </c>
      <c r="F134" s="37">
        <v>1140.3166666666666</v>
      </c>
      <c r="G134" s="38">
        <v>1129.1333333333332</v>
      </c>
      <c r="H134" s="38">
        <v>1116.8166666666666</v>
      </c>
      <c r="I134" s="38">
        <v>1105.6333333333332</v>
      </c>
      <c r="J134" s="38">
        <v>1152.6333333333332</v>
      </c>
      <c r="K134" s="38">
        <v>1163.8166666666666</v>
      </c>
      <c r="L134" s="38">
        <v>1176.1333333333332</v>
      </c>
      <c r="M134" s="28">
        <v>1151.5</v>
      </c>
      <c r="N134" s="28">
        <v>1128</v>
      </c>
      <c r="O134" s="39">
        <v>15610000</v>
      </c>
      <c r="P134" s="40">
        <v>3.4648787292444762E-3</v>
      </c>
    </row>
    <row r="135" spans="1:16" ht="12.75" customHeight="1">
      <c r="A135" s="28">
        <v>125</v>
      </c>
      <c r="B135" s="29" t="s">
        <v>63</v>
      </c>
      <c r="C135" s="30" t="s">
        <v>149</v>
      </c>
      <c r="D135" s="31">
        <v>45014</v>
      </c>
      <c r="E135" s="37">
        <v>218.75</v>
      </c>
      <c r="F135" s="37">
        <v>218.9</v>
      </c>
      <c r="G135" s="38">
        <v>215.70000000000002</v>
      </c>
      <c r="H135" s="38">
        <v>212.65</v>
      </c>
      <c r="I135" s="38">
        <v>209.45000000000002</v>
      </c>
      <c r="J135" s="38">
        <v>221.95000000000002</v>
      </c>
      <c r="K135" s="38">
        <v>225.15</v>
      </c>
      <c r="L135" s="38">
        <v>228.20000000000002</v>
      </c>
      <c r="M135" s="28">
        <v>222.1</v>
      </c>
      <c r="N135" s="28">
        <v>215.85</v>
      </c>
      <c r="O135" s="39">
        <v>29480000</v>
      </c>
      <c r="P135" s="40">
        <v>0.10577644411102775</v>
      </c>
    </row>
    <row r="136" spans="1:16" ht="12.75" customHeight="1">
      <c r="A136" s="28">
        <v>126</v>
      </c>
      <c r="B136" s="29" t="s">
        <v>63</v>
      </c>
      <c r="C136" s="30" t="s">
        <v>150</v>
      </c>
      <c r="D136" s="31">
        <v>45014</v>
      </c>
      <c r="E136" s="37">
        <v>114.55</v>
      </c>
      <c r="F136" s="37">
        <v>115.25</v>
      </c>
      <c r="G136" s="38">
        <v>112.35</v>
      </c>
      <c r="H136" s="38">
        <v>110.14999999999999</v>
      </c>
      <c r="I136" s="38">
        <v>107.24999999999999</v>
      </c>
      <c r="J136" s="38">
        <v>117.45</v>
      </c>
      <c r="K136" s="38">
        <v>120.35000000000001</v>
      </c>
      <c r="L136" s="38">
        <v>122.55000000000001</v>
      </c>
      <c r="M136" s="28">
        <v>118.15</v>
      </c>
      <c r="N136" s="28">
        <v>113.05</v>
      </c>
      <c r="O136" s="39">
        <v>43278000</v>
      </c>
      <c r="P136" s="40">
        <v>-1.6498500136351242E-2</v>
      </c>
    </row>
    <row r="137" spans="1:16" ht="12.75" customHeight="1">
      <c r="A137" s="28">
        <v>127</v>
      </c>
      <c r="B137" s="29" t="s">
        <v>56</v>
      </c>
      <c r="C137" s="30" t="s">
        <v>151</v>
      </c>
      <c r="D137" s="31">
        <v>45014</v>
      </c>
      <c r="E137" s="37">
        <v>481</v>
      </c>
      <c r="F137" s="37">
        <v>480.26666666666665</v>
      </c>
      <c r="G137" s="38">
        <v>476.43333333333328</v>
      </c>
      <c r="H137" s="38">
        <v>471.86666666666662</v>
      </c>
      <c r="I137" s="38">
        <v>468.03333333333325</v>
      </c>
      <c r="J137" s="38">
        <v>484.83333333333331</v>
      </c>
      <c r="K137" s="38">
        <v>488.66666666666669</v>
      </c>
      <c r="L137" s="38">
        <v>493.23333333333335</v>
      </c>
      <c r="M137" s="28">
        <v>484.1</v>
      </c>
      <c r="N137" s="28">
        <v>475.7</v>
      </c>
      <c r="O137" s="39">
        <v>9554400</v>
      </c>
      <c r="P137" s="40">
        <v>1.7614494212380473E-3</v>
      </c>
    </row>
    <row r="138" spans="1:16" ht="12.75" customHeight="1">
      <c r="A138" s="28">
        <v>128</v>
      </c>
      <c r="B138" s="29" t="s">
        <v>49</v>
      </c>
      <c r="C138" s="30" t="s">
        <v>152</v>
      </c>
      <c r="D138" s="31">
        <v>45014</v>
      </c>
      <c r="E138" s="37">
        <v>8282.2000000000007</v>
      </c>
      <c r="F138" s="37">
        <v>8274.1</v>
      </c>
      <c r="G138" s="38">
        <v>8230.6500000000015</v>
      </c>
      <c r="H138" s="38">
        <v>8179.1</v>
      </c>
      <c r="I138" s="38">
        <v>8135.6500000000015</v>
      </c>
      <c r="J138" s="38">
        <v>8325.6500000000015</v>
      </c>
      <c r="K138" s="38">
        <v>8369.1000000000022</v>
      </c>
      <c r="L138" s="38">
        <v>8420.6500000000015</v>
      </c>
      <c r="M138" s="28">
        <v>8317.5499999999993</v>
      </c>
      <c r="N138" s="28">
        <v>8222.5499999999993</v>
      </c>
      <c r="O138" s="39">
        <v>2204100</v>
      </c>
      <c r="P138" s="40">
        <v>2.7229407760381212E-4</v>
      </c>
    </row>
    <row r="139" spans="1:16" ht="12.75" customHeight="1">
      <c r="A139" s="28">
        <v>129</v>
      </c>
      <c r="B139" s="29" t="s">
        <v>56</v>
      </c>
      <c r="C139" s="30" t="s">
        <v>153</v>
      </c>
      <c r="D139" s="31">
        <v>45014</v>
      </c>
      <c r="E139" s="37">
        <v>753.7</v>
      </c>
      <c r="F139" s="37">
        <v>756.15</v>
      </c>
      <c r="G139" s="38">
        <v>747.4</v>
      </c>
      <c r="H139" s="38">
        <v>741.1</v>
      </c>
      <c r="I139" s="38">
        <v>732.35</v>
      </c>
      <c r="J139" s="38">
        <v>762.44999999999993</v>
      </c>
      <c r="K139" s="38">
        <v>771.19999999999993</v>
      </c>
      <c r="L139" s="38">
        <v>777.49999999999989</v>
      </c>
      <c r="M139" s="28">
        <v>764.9</v>
      </c>
      <c r="N139" s="28">
        <v>749.85</v>
      </c>
      <c r="O139" s="39">
        <v>12328125</v>
      </c>
      <c r="P139" s="40">
        <v>-7.5971020326021333E-3</v>
      </c>
    </row>
    <row r="140" spans="1:16" ht="12.75" customHeight="1">
      <c r="A140" s="28">
        <v>130</v>
      </c>
      <c r="B140" s="29" t="s">
        <v>44</v>
      </c>
      <c r="C140" s="30" t="s">
        <v>423</v>
      </c>
      <c r="D140" s="31">
        <v>45014</v>
      </c>
      <c r="E140" s="37">
        <v>1490.7</v>
      </c>
      <c r="F140" s="37">
        <v>1487.5166666666664</v>
      </c>
      <c r="G140" s="38">
        <v>1476.5333333333328</v>
      </c>
      <c r="H140" s="38">
        <v>1462.3666666666663</v>
      </c>
      <c r="I140" s="38">
        <v>1451.3833333333328</v>
      </c>
      <c r="J140" s="38">
        <v>1501.6833333333329</v>
      </c>
      <c r="K140" s="38">
        <v>1512.6666666666665</v>
      </c>
      <c r="L140" s="38">
        <v>1526.833333333333</v>
      </c>
      <c r="M140" s="28">
        <v>1498.5</v>
      </c>
      <c r="N140" s="28">
        <v>1473.35</v>
      </c>
      <c r="O140" s="39">
        <v>801600</v>
      </c>
      <c r="P140" s="40">
        <v>-8.9918256130790186E-2</v>
      </c>
    </row>
    <row r="141" spans="1:16" ht="12.75" customHeight="1">
      <c r="A141" s="28">
        <v>131</v>
      </c>
      <c r="B141" s="29" t="s">
        <v>47</v>
      </c>
      <c r="C141" s="30" t="s">
        <v>154</v>
      </c>
      <c r="D141" s="31">
        <v>45014</v>
      </c>
      <c r="E141" s="37">
        <v>1237.45</v>
      </c>
      <c r="F141" s="37">
        <v>1228.8999999999999</v>
      </c>
      <c r="G141" s="38">
        <v>1211.7499999999998</v>
      </c>
      <c r="H141" s="38">
        <v>1186.05</v>
      </c>
      <c r="I141" s="38">
        <v>1168.8999999999999</v>
      </c>
      <c r="J141" s="38">
        <v>1254.5999999999997</v>
      </c>
      <c r="K141" s="38">
        <v>1271.7499999999998</v>
      </c>
      <c r="L141" s="38">
        <v>1297.4499999999996</v>
      </c>
      <c r="M141" s="28">
        <v>1246.05</v>
      </c>
      <c r="N141" s="28">
        <v>1203.2</v>
      </c>
      <c r="O141" s="39">
        <v>1083600</v>
      </c>
      <c r="P141" s="40">
        <v>-2.5773195876288659E-3</v>
      </c>
    </row>
    <row r="142" spans="1:16" ht="12.75" customHeight="1">
      <c r="A142" s="28">
        <v>132</v>
      </c>
      <c r="B142" s="29" t="s">
        <v>63</v>
      </c>
      <c r="C142" s="30" t="s">
        <v>155</v>
      </c>
      <c r="D142" s="31">
        <v>45014</v>
      </c>
      <c r="E142" s="37">
        <v>624.75</v>
      </c>
      <c r="F142" s="37">
        <v>625.53333333333342</v>
      </c>
      <c r="G142" s="38">
        <v>618.16666666666686</v>
      </c>
      <c r="H142" s="38">
        <v>611.58333333333348</v>
      </c>
      <c r="I142" s="38">
        <v>604.21666666666692</v>
      </c>
      <c r="J142" s="38">
        <v>632.11666666666679</v>
      </c>
      <c r="K142" s="38">
        <v>639.48333333333335</v>
      </c>
      <c r="L142" s="38">
        <v>646.06666666666672</v>
      </c>
      <c r="M142" s="28">
        <v>632.9</v>
      </c>
      <c r="N142" s="28">
        <v>618.95000000000005</v>
      </c>
      <c r="O142" s="39">
        <v>4144400</v>
      </c>
      <c r="P142" s="40">
        <v>-0.12453659206371001</v>
      </c>
    </row>
    <row r="143" spans="1:16" ht="12.75" customHeight="1">
      <c r="A143" s="28">
        <v>133</v>
      </c>
      <c r="B143" s="29" t="s">
        <v>79</v>
      </c>
      <c r="C143" s="30" t="s">
        <v>156</v>
      </c>
      <c r="D143" s="31">
        <v>45014</v>
      </c>
      <c r="E143" s="37">
        <v>957.3</v>
      </c>
      <c r="F143" s="37">
        <v>956.9666666666667</v>
      </c>
      <c r="G143" s="38">
        <v>947.18333333333339</v>
      </c>
      <c r="H143" s="38">
        <v>937.06666666666672</v>
      </c>
      <c r="I143" s="38">
        <v>927.28333333333342</v>
      </c>
      <c r="J143" s="38">
        <v>967.08333333333337</v>
      </c>
      <c r="K143" s="38">
        <v>976.86666666666667</v>
      </c>
      <c r="L143" s="38">
        <v>986.98333333333335</v>
      </c>
      <c r="M143" s="28">
        <v>966.75</v>
      </c>
      <c r="N143" s="28">
        <v>946.85</v>
      </c>
      <c r="O143" s="39">
        <v>2516000</v>
      </c>
      <c r="P143" s="40">
        <v>-2.8121137206427688E-2</v>
      </c>
    </row>
    <row r="144" spans="1:16" ht="12.75" customHeight="1">
      <c r="A144" s="28">
        <v>134</v>
      </c>
      <c r="B144" s="29" t="s">
        <v>49</v>
      </c>
      <c r="C144" s="30" t="s">
        <v>801</v>
      </c>
      <c r="D144" s="31">
        <v>45014</v>
      </c>
      <c r="E144" s="37">
        <v>64.099999999999994</v>
      </c>
      <c r="F144" s="37">
        <v>64.183333333333323</v>
      </c>
      <c r="G144" s="38">
        <v>63.516666666666652</v>
      </c>
      <c r="H144" s="38">
        <v>62.93333333333333</v>
      </c>
      <c r="I144" s="38">
        <v>62.266666666666659</v>
      </c>
      <c r="J144" s="38">
        <v>64.766666666666652</v>
      </c>
      <c r="K144" s="38">
        <v>65.433333333333309</v>
      </c>
      <c r="L144" s="38">
        <v>66.016666666666637</v>
      </c>
      <c r="M144" s="28">
        <v>64.849999999999994</v>
      </c>
      <c r="N144" s="28">
        <v>63.6</v>
      </c>
      <c r="O144" s="39">
        <v>76875750</v>
      </c>
      <c r="P144" s="40">
        <v>-1.1886170397362485E-2</v>
      </c>
    </row>
    <row r="145" spans="1:16" ht="12.75" customHeight="1">
      <c r="A145" s="28">
        <v>135</v>
      </c>
      <c r="B145" s="29" t="s">
        <v>86</v>
      </c>
      <c r="C145" s="30" t="s">
        <v>157</v>
      </c>
      <c r="D145" s="31">
        <v>45014</v>
      </c>
      <c r="E145" s="37">
        <v>1731.25</v>
      </c>
      <c r="F145" s="37">
        <v>1744.0333333333335</v>
      </c>
      <c r="G145" s="38">
        <v>1714.0166666666671</v>
      </c>
      <c r="H145" s="38">
        <v>1696.7833333333335</v>
      </c>
      <c r="I145" s="38">
        <v>1666.7666666666671</v>
      </c>
      <c r="J145" s="38">
        <v>1761.2666666666671</v>
      </c>
      <c r="K145" s="38">
        <v>1791.2833333333335</v>
      </c>
      <c r="L145" s="38">
        <v>1808.5166666666671</v>
      </c>
      <c r="M145" s="28">
        <v>1774.05</v>
      </c>
      <c r="N145" s="28">
        <v>1726.8</v>
      </c>
      <c r="O145" s="39">
        <v>3143800</v>
      </c>
      <c r="P145" s="40">
        <v>-3.1350618539230636E-2</v>
      </c>
    </row>
    <row r="146" spans="1:16" ht="12.75" customHeight="1">
      <c r="A146" s="28">
        <v>136</v>
      </c>
      <c r="B146" s="29" t="s">
        <v>49</v>
      </c>
      <c r="C146" s="30" t="s">
        <v>158</v>
      </c>
      <c r="D146" s="31">
        <v>45014</v>
      </c>
      <c r="E146" s="37">
        <v>84037.75</v>
      </c>
      <c r="F146" s="37">
        <v>84167.683333333334</v>
      </c>
      <c r="G146" s="38">
        <v>83540.216666666674</v>
      </c>
      <c r="H146" s="38">
        <v>83042.683333333334</v>
      </c>
      <c r="I146" s="38">
        <v>82415.216666666674</v>
      </c>
      <c r="J146" s="38">
        <v>84665.216666666674</v>
      </c>
      <c r="K146" s="38">
        <v>85292.68333333332</v>
      </c>
      <c r="L146" s="38">
        <v>85790.216666666674</v>
      </c>
      <c r="M146" s="28">
        <v>84795.15</v>
      </c>
      <c r="N146" s="28">
        <v>83670.149999999994</v>
      </c>
      <c r="O146" s="39">
        <v>57290</v>
      </c>
      <c r="P146" s="40">
        <v>-2.71692986924775E-2</v>
      </c>
    </row>
    <row r="147" spans="1:16" ht="12.75" customHeight="1">
      <c r="A147" s="28">
        <v>137</v>
      </c>
      <c r="B147" s="29" t="s">
        <v>63</v>
      </c>
      <c r="C147" s="30" t="s">
        <v>159</v>
      </c>
      <c r="D147" s="31">
        <v>45014</v>
      </c>
      <c r="E147" s="37">
        <v>970.2</v>
      </c>
      <c r="F147" s="37">
        <v>967.4666666666667</v>
      </c>
      <c r="G147" s="38">
        <v>953.23333333333335</v>
      </c>
      <c r="H147" s="38">
        <v>936.26666666666665</v>
      </c>
      <c r="I147" s="38">
        <v>922.0333333333333</v>
      </c>
      <c r="J147" s="38">
        <v>984.43333333333339</v>
      </c>
      <c r="K147" s="38">
        <v>998.66666666666674</v>
      </c>
      <c r="L147" s="38">
        <v>1015.6333333333334</v>
      </c>
      <c r="M147" s="28">
        <v>981.7</v>
      </c>
      <c r="N147" s="28">
        <v>950.5</v>
      </c>
      <c r="O147" s="39">
        <v>8594300</v>
      </c>
      <c r="P147" s="40">
        <v>-3.8250669386714268E-3</v>
      </c>
    </row>
    <row r="148" spans="1:16" ht="12.75" customHeight="1">
      <c r="A148" s="28">
        <v>138</v>
      </c>
      <c r="B148" s="29" t="s">
        <v>119</v>
      </c>
      <c r="C148" s="30" t="s">
        <v>161</v>
      </c>
      <c r="D148" s="31">
        <v>45014</v>
      </c>
      <c r="E148" s="37">
        <v>76.95</v>
      </c>
      <c r="F148" s="37">
        <v>77.233333333333334</v>
      </c>
      <c r="G148" s="38">
        <v>76.466666666666669</v>
      </c>
      <c r="H148" s="38">
        <v>75.983333333333334</v>
      </c>
      <c r="I148" s="38">
        <v>75.216666666666669</v>
      </c>
      <c r="J148" s="38">
        <v>77.716666666666669</v>
      </c>
      <c r="K148" s="38">
        <v>78.483333333333348</v>
      </c>
      <c r="L148" s="38">
        <v>78.966666666666669</v>
      </c>
      <c r="M148" s="28">
        <v>78</v>
      </c>
      <c r="N148" s="28">
        <v>76.75</v>
      </c>
      <c r="O148" s="39">
        <v>52597500</v>
      </c>
      <c r="P148" s="40">
        <v>5.4480286738351254E-3</v>
      </c>
    </row>
    <row r="149" spans="1:16" ht="12.75" customHeight="1">
      <c r="A149" s="28">
        <v>139</v>
      </c>
      <c r="B149" s="29" t="s">
        <v>44</v>
      </c>
      <c r="C149" s="30" t="s">
        <v>162</v>
      </c>
      <c r="D149" s="31">
        <v>45014</v>
      </c>
      <c r="E149" s="37">
        <v>3566.95</v>
      </c>
      <c r="F149" s="37">
        <v>3537.5833333333335</v>
      </c>
      <c r="G149" s="38">
        <v>3499.5666666666671</v>
      </c>
      <c r="H149" s="38">
        <v>3432.1833333333334</v>
      </c>
      <c r="I149" s="38">
        <v>3394.166666666667</v>
      </c>
      <c r="J149" s="38">
        <v>3604.9666666666672</v>
      </c>
      <c r="K149" s="38">
        <v>3642.9833333333336</v>
      </c>
      <c r="L149" s="38">
        <v>3710.3666666666672</v>
      </c>
      <c r="M149" s="28">
        <v>3575.6</v>
      </c>
      <c r="N149" s="28">
        <v>3470.2</v>
      </c>
      <c r="O149" s="39">
        <v>1516125</v>
      </c>
      <c r="P149" s="40">
        <v>-1.5663041714007467E-2</v>
      </c>
    </row>
    <row r="150" spans="1:16" ht="12.75" customHeight="1">
      <c r="A150" s="28">
        <v>140</v>
      </c>
      <c r="B150" s="29" t="s">
        <v>38</v>
      </c>
      <c r="C150" s="30" t="s">
        <v>163</v>
      </c>
      <c r="D150" s="31">
        <v>45014</v>
      </c>
      <c r="E150" s="37">
        <v>4186.3999999999996</v>
      </c>
      <c r="F150" s="37">
        <v>4212.333333333333</v>
      </c>
      <c r="G150" s="38">
        <v>4148.3166666666657</v>
      </c>
      <c r="H150" s="38">
        <v>4110.2333333333327</v>
      </c>
      <c r="I150" s="38">
        <v>4046.2166666666653</v>
      </c>
      <c r="J150" s="38">
        <v>4250.4166666666661</v>
      </c>
      <c r="K150" s="38">
        <v>4314.4333333333343</v>
      </c>
      <c r="L150" s="38">
        <v>4352.5166666666664</v>
      </c>
      <c r="M150" s="28">
        <v>4276.3500000000004</v>
      </c>
      <c r="N150" s="28">
        <v>4174.25</v>
      </c>
      <c r="O150" s="39">
        <v>476550</v>
      </c>
      <c r="P150" s="40">
        <v>-0.10983468758755954</v>
      </c>
    </row>
    <row r="151" spans="1:16" ht="12.75" customHeight="1">
      <c r="A151" s="28">
        <v>141</v>
      </c>
      <c r="B151" s="29" t="s">
        <v>56</v>
      </c>
      <c r="C151" s="30" t="s">
        <v>164</v>
      </c>
      <c r="D151" s="31">
        <v>45014</v>
      </c>
      <c r="E151" s="37">
        <v>18941.45</v>
      </c>
      <c r="F151" s="37">
        <v>18973.816666666666</v>
      </c>
      <c r="G151" s="38">
        <v>18837.633333333331</v>
      </c>
      <c r="H151" s="38">
        <v>18733.816666666666</v>
      </c>
      <c r="I151" s="38">
        <v>18597.633333333331</v>
      </c>
      <c r="J151" s="38">
        <v>19077.633333333331</v>
      </c>
      <c r="K151" s="38">
        <v>19213.816666666666</v>
      </c>
      <c r="L151" s="38">
        <v>19317.633333333331</v>
      </c>
      <c r="M151" s="28">
        <v>19110</v>
      </c>
      <c r="N151" s="28">
        <v>18870</v>
      </c>
      <c r="O151" s="39">
        <v>214520</v>
      </c>
      <c r="P151" s="40">
        <v>-7.4529532327184645E-4</v>
      </c>
    </row>
    <row r="152" spans="1:16" ht="12.75" customHeight="1">
      <c r="A152" s="28">
        <v>142</v>
      </c>
      <c r="B152" s="29" t="s">
        <v>119</v>
      </c>
      <c r="C152" s="30" t="s">
        <v>165</v>
      </c>
      <c r="D152" s="31">
        <v>45014</v>
      </c>
      <c r="E152" s="37">
        <v>107.55</v>
      </c>
      <c r="F152" s="37">
        <v>108.13333333333333</v>
      </c>
      <c r="G152" s="38">
        <v>106.56666666666665</v>
      </c>
      <c r="H152" s="38">
        <v>105.58333333333333</v>
      </c>
      <c r="I152" s="38">
        <v>104.01666666666665</v>
      </c>
      <c r="J152" s="38">
        <v>109.11666666666665</v>
      </c>
      <c r="K152" s="38">
        <v>110.68333333333331</v>
      </c>
      <c r="L152" s="38">
        <v>111.66666666666664</v>
      </c>
      <c r="M152" s="28">
        <v>109.7</v>
      </c>
      <c r="N152" s="28">
        <v>107.15</v>
      </c>
      <c r="O152" s="39">
        <v>55084500</v>
      </c>
      <c r="P152" s="40">
        <v>1.2824755915935793E-2</v>
      </c>
    </row>
    <row r="153" spans="1:16" ht="12.75" customHeight="1">
      <c r="A153" s="28">
        <v>143</v>
      </c>
      <c r="B153" s="29" t="s">
        <v>166</v>
      </c>
      <c r="C153" s="30" t="s">
        <v>167</v>
      </c>
      <c r="D153" s="31">
        <v>45014</v>
      </c>
      <c r="E153" s="37">
        <v>171.45</v>
      </c>
      <c r="F153" s="37">
        <v>172.26666666666665</v>
      </c>
      <c r="G153" s="38">
        <v>170.18333333333331</v>
      </c>
      <c r="H153" s="38">
        <v>168.91666666666666</v>
      </c>
      <c r="I153" s="38">
        <v>166.83333333333331</v>
      </c>
      <c r="J153" s="38">
        <v>173.5333333333333</v>
      </c>
      <c r="K153" s="38">
        <v>175.61666666666667</v>
      </c>
      <c r="L153" s="38">
        <v>176.8833333333333</v>
      </c>
      <c r="M153" s="28">
        <v>174.35</v>
      </c>
      <c r="N153" s="28">
        <v>171</v>
      </c>
      <c r="O153" s="39">
        <v>64677900</v>
      </c>
      <c r="P153" s="40">
        <v>1.146991353449797E-3</v>
      </c>
    </row>
    <row r="154" spans="1:16" ht="12.75" customHeight="1">
      <c r="A154" s="28">
        <v>144</v>
      </c>
      <c r="B154" s="29" t="s">
        <v>96</v>
      </c>
      <c r="C154" s="30" t="s">
        <v>265</v>
      </c>
      <c r="D154" s="31">
        <v>45014</v>
      </c>
      <c r="E154" s="37">
        <v>828.4</v>
      </c>
      <c r="F154" s="37">
        <v>833.65</v>
      </c>
      <c r="G154" s="38">
        <v>820.19999999999993</v>
      </c>
      <c r="H154" s="38">
        <v>812</v>
      </c>
      <c r="I154" s="38">
        <v>798.55</v>
      </c>
      <c r="J154" s="38">
        <v>841.84999999999991</v>
      </c>
      <c r="K154" s="38">
        <v>855.3</v>
      </c>
      <c r="L154" s="38">
        <v>863.49999999999989</v>
      </c>
      <c r="M154" s="28">
        <v>847.1</v>
      </c>
      <c r="N154" s="28">
        <v>825.45</v>
      </c>
      <c r="O154" s="39">
        <v>6684300</v>
      </c>
      <c r="P154" s="40">
        <v>4.4977019041365723E-2</v>
      </c>
    </row>
    <row r="155" spans="1:16" ht="12.75" customHeight="1">
      <c r="A155" s="28">
        <v>145</v>
      </c>
      <c r="B155" s="29" t="s">
        <v>86</v>
      </c>
      <c r="C155" s="30" t="s">
        <v>431</v>
      </c>
      <c r="D155" s="31">
        <v>45014</v>
      </c>
      <c r="E155" s="37">
        <v>3228.05</v>
      </c>
      <c r="F155" s="37">
        <v>3219.9</v>
      </c>
      <c r="G155" s="38">
        <v>3199.8</v>
      </c>
      <c r="H155" s="38">
        <v>3171.55</v>
      </c>
      <c r="I155" s="38">
        <v>3151.4500000000003</v>
      </c>
      <c r="J155" s="38">
        <v>3248.15</v>
      </c>
      <c r="K155" s="38">
        <v>3268.2499999999995</v>
      </c>
      <c r="L155" s="38">
        <v>3296.5</v>
      </c>
      <c r="M155" s="28">
        <v>3240</v>
      </c>
      <c r="N155" s="28">
        <v>3191.65</v>
      </c>
      <c r="O155" s="39">
        <v>301000</v>
      </c>
      <c r="P155" s="40">
        <v>1.7579445571331981E-2</v>
      </c>
    </row>
    <row r="156" spans="1:16" ht="12.75" customHeight="1">
      <c r="A156" s="28">
        <v>146</v>
      </c>
      <c r="B156" s="29" t="s">
        <v>79</v>
      </c>
      <c r="C156" s="30" t="s">
        <v>168</v>
      </c>
      <c r="D156" s="31">
        <v>45014</v>
      </c>
      <c r="E156" s="37">
        <v>150.5</v>
      </c>
      <c r="F156" s="37">
        <v>151</v>
      </c>
      <c r="G156" s="38">
        <v>149.19999999999999</v>
      </c>
      <c r="H156" s="38">
        <v>147.89999999999998</v>
      </c>
      <c r="I156" s="38">
        <v>146.09999999999997</v>
      </c>
      <c r="J156" s="38">
        <v>152.30000000000001</v>
      </c>
      <c r="K156" s="38">
        <v>154.10000000000002</v>
      </c>
      <c r="L156" s="38">
        <v>155.40000000000003</v>
      </c>
      <c r="M156" s="28">
        <v>152.80000000000001</v>
      </c>
      <c r="N156" s="28">
        <v>149.69999999999999</v>
      </c>
      <c r="O156" s="39">
        <v>35439250</v>
      </c>
      <c r="P156" s="40">
        <v>3.6365683404638596E-2</v>
      </c>
    </row>
    <row r="157" spans="1:16" ht="12.75" customHeight="1">
      <c r="A157" s="28">
        <v>147</v>
      </c>
      <c r="B157" s="29" t="s">
        <v>40</v>
      </c>
      <c r="C157" s="30" t="s">
        <v>169</v>
      </c>
      <c r="D157" s="31">
        <v>45014</v>
      </c>
      <c r="E157" s="37">
        <v>37501</v>
      </c>
      <c r="F157" s="37">
        <v>37360.666666666664</v>
      </c>
      <c r="G157" s="38">
        <v>36982.633333333331</v>
      </c>
      <c r="H157" s="38">
        <v>36464.26666666667</v>
      </c>
      <c r="I157" s="38">
        <v>36086.233333333337</v>
      </c>
      <c r="J157" s="38">
        <v>37879.033333333326</v>
      </c>
      <c r="K157" s="38">
        <v>38257.066666666666</v>
      </c>
      <c r="L157" s="38">
        <v>38775.43333333332</v>
      </c>
      <c r="M157" s="28">
        <v>37738.699999999997</v>
      </c>
      <c r="N157" s="28">
        <v>36842.300000000003</v>
      </c>
      <c r="O157" s="39">
        <v>126810</v>
      </c>
      <c r="P157" s="40">
        <v>-6.8139097744360898E-3</v>
      </c>
    </row>
    <row r="158" spans="1:16" ht="12.75" customHeight="1">
      <c r="A158" s="28">
        <v>148</v>
      </c>
      <c r="B158" s="29" t="s">
        <v>47</v>
      </c>
      <c r="C158" s="30" t="s">
        <v>170</v>
      </c>
      <c r="D158" s="31">
        <v>45014</v>
      </c>
      <c r="E158" s="37">
        <v>651.9</v>
      </c>
      <c r="F158" s="37">
        <v>650.13333333333333</v>
      </c>
      <c r="G158" s="38">
        <v>642.76666666666665</v>
      </c>
      <c r="H158" s="38">
        <v>633.63333333333333</v>
      </c>
      <c r="I158" s="38">
        <v>626.26666666666665</v>
      </c>
      <c r="J158" s="38">
        <v>659.26666666666665</v>
      </c>
      <c r="K158" s="38">
        <v>666.63333333333321</v>
      </c>
      <c r="L158" s="38">
        <v>675.76666666666665</v>
      </c>
      <c r="M158" s="28">
        <v>657.5</v>
      </c>
      <c r="N158" s="28">
        <v>641</v>
      </c>
      <c r="O158" s="39">
        <v>9942900</v>
      </c>
      <c r="P158" s="40">
        <v>-2.7803172895939768E-2</v>
      </c>
    </row>
    <row r="159" spans="1:16" ht="12.75" customHeight="1">
      <c r="A159" s="28">
        <v>149</v>
      </c>
      <c r="B159" s="29" t="s">
        <v>86</v>
      </c>
      <c r="C159" s="30" t="s">
        <v>436</v>
      </c>
      <c r="D159" s="31">
        <v>45014</v>
      </c>
      <c r="E159" s="37">
        <v>4382.5</v>
      </c>
      <c r="F159" s="37">
        <v>4382.8</v>
      </c>
      <c r="G159" s="38">
        <v>4309.7000000000007</v>
      </c>
      <c r="H159" s="38">
        <v>4236.9000000000005</v>
      </c>
      <c r="I159" s="38">
        <v>4163.8000000000011</v>
      </c>
      <c r="J159" s="38">
        <v>4455.6000000000004</v>
      </c>
      <c r="K159" s="38">
        <v>4528.7000000000007</v>
      </c>
      <c r="L159" s="38">
        <v>4601.5</v>
      </c>
      <c r="M159" s="28">
        <v>4455.8999999999996</v>
      </c>
      <c r="N159" s="28">
        <v>4310</v>
      </c>
      <c r="O159" s="39">
        <v>1179150</v>
      </c>
      <c r="P159" s="40">
        <v>-2.1066395467092838E-2</v>
      </c>
    </row>
    <row r="160" spans="1:16" ht="12.75" customHeight="1">
      <c r="A160" s="28">
        <v>150</v>
      </c>
      <c r="B160" s="29" t="s">
        <v>79</v>
      </c>
      <c r="C160" s="30" t="s">
        <v>171</v>
      </c>
      <c r="D160" s="31">
        <v>45014</v>
      </c>
      <c r="E160" s="37">
        <v>223.75</v>
      </c>
      <c r="F160" s="37">
        <v>225.11666666666665</v>
      </c>
      <c r="G160" s="38">
        <v>221.83333333333329</v>
      </c>
      <c r="H160" s="38">
        <v>219.91666666666663</v>
      </c>
      <c r="I160" s="38">
        <v>216.63333333333327</v>
      </c>
      <c r="J160" s="38">
        <v>227.0333333333333</v>
      </c>
      <c r="K160" s="38">
        <v>230.31666666666666</v>
      </c>
      <c r="L160" s="38">
        <v>232.23333333333332</v>
      </c>
      <c r="M160" s="28">
        <v>228.4</v>
      </c>
      <c r="N160" s="28">
        <v>223.2</v>
      </c>
      <c r="O160" s="39">
        <v>13983000</v>
      </c>
      <c r="P160" s="40">
        <v>5.0011263798152739E-2</v>
      </c>
    </row>
    <row r="161" spans="1:16" ht="12.75" customHeight="1">
      <c r="A161" s="28">
        <v>151</v>
      </c>
      <c r="B161" s="29" t="s">
        <v>63</v>
      </c>
      <c r="C161" s="30" t="s">
        <v>172</v>
      </c>
      <c r="D161" s="31">
        <v>45014</v>
      </c>
      <c r="E161" s="37">
        <v>149.05000000000001</v>
      </c>
      <c r="F161" s="37">
        <v>148.68333333333334</v>
      </c>
      <c r="G161" s="38">
        <v>147.06666666666666</v>
      </c>
      <c r="H161" s="38">
        <v>145.08333333333331</v>
      </c>
      <c r="I161" s="38">
        <v>143.46666666666664</v>
      </c>
      <c r="J161" s="38">
        <v>150.66666666666669</v>
      </c>
      <c r="K161" s="38">
        <v>152.28333333333336</v>
      </c>
      <c r="L161" s="38">
        <v>154.26666666666671</v>
      </c>
      <c r="M161" s="28">
        <v>150.30000000000001</v>
      </c>
      <c r="N161" s="28">
        <v>146.69999999999999</v>
      </c>
      <c r="O161" s="39">
        <v>62737800</v>
      </c>
      <c r="P161" s="40">
        <v>4.4811564274651522E-2</v>
      </c>
    </row>
    <row r="162" spans="1:16" ht="12.75" customHeight="1">
      <c r="A162" s="28">
        <v>152</v>
      </c>
      <c r="B162" s="29" t="s">
        <v>56</v>
      </c>
      <c r="C162" s="30" t="s">
        <v>174</v>
      </c>
      <c r="D162" s="31">
        <v>45014</v>
      </c>
      <c r="E162" s="37">
        <v>2354.1999999999998</v>
      </c>
      <c r="F162" s="37">
        <v>2352.7333333333331</v>
      </c>
      <c r="G162" s="38">
        <v>2336.4666666666662</v>
      </c>
      <c r="H162" s="38">
        <v>2318.7333333333331</v>
      </c>
      <c r="I162" s="38">
        <v>2302.4666666666662</v>
      </c>
      <c r="J162" s="38">
        <v>2370.4666666666662</v>
      </c>
      <c r="K162" s="38">
        <v>2386.7333333333336</v>
      </c>
      <c r="L162" s="38">
        <v>2404.4666666666662</v>
      </c>
      <c r="M162" s="28">
        <v>2369</v>
      </c>
      <c r="N162" s="28">
        <v>2335</v>
      </c>
      <c r="O162" s="39">
        <v>2633000</v>
      </c>
      <c r="P162" s="40">
        <v>-2.9845246868091379E-2</v>
      </c>
    </row>
    <row r="163" spans="1:16" ht="12.75" customHeight="1">
      <c r="A163" s="28">
        <v>153</v>
      </c>
      <c r="B163" s="29" t="s">
        <v>38</v>
      </c>
      <c r="C163" s="30" t="s">
        <v>175</v>
      </c>
      <c r="D163" s="31">
        <v>45014</v>
      </c>
      <c r="E163" s="37">
        <v>2930.2</v>
      </c>
      <c r="F163" s="37">
        <v>2936.4666666666667</v>
      </c>
      <c r="G163" s="38">
        <v>2910.7333333333336</v>
      </c>
      <c r="H163" s="38">
        <v>2891.2666666666669</v>
      </c>
      <c r="I163" s="38">
        <v>2865.5333333333338</v>
      </c>
      <c r="J163" s="38">
        <v>2955.9333333333334</v>
      </c>
      <c r="K163" s="38">
        <v>2981.6666666666661</v>
      </c>
      <c r="L163" s="38">
        <v>3001.1333333333332</v>
      </c>
      <c r="M163" s="28">
        <v>2962.2</v>
      </c>
      <c r="N163" s="28">
        <v>2917</v>
      </c>
      <c r="O163" s="39">
        <v>2262500</v>
      </c>
      <c r="P163" s="40">
        <v>-9.3048713738368913E-3</v>
      </c>
    </row>
    <row r="164" spans="1:16" ht="12.75" customHeight="1">
      <c r="A164" s="28">
        <v>154</v>
      </c>
      <c r="B164" s="29" t="s">
        <v>58</v>
      </c>
      <c r="C164" s="30" t="s">
        <v>176</v>
      </c>
      <c r="D164" s="31">
        <v>45014</v>
      </c>
      <c r="E164" s="37">
        <v>45.75</v>
      </c>
      <c r="F164" s="37">
        <v>45.65</v>
      </c>
      <c r="G164" s="38">
        <v>45.199999999999996</v>
      </c>
      <c r="H164" s="38">
        <v>44.65</v>
      </c>
      <c r="I164" s="38">
        <v>44.199999999999996</v>
      </c>
      <c r="J164" s="38">
        <v>46.199999999999996</v>
      </c>
      <c r="K164" s="38">
        <v>46.65</v>
      </c>
      <c r="L164" s="38">
        <v>47.199999999999996</v>
      </c>
      <c r="M164" s="28">
        <v>46.1</v>
      </c>
      <c r="N164" s="28">
        <v>45.1</v>
      </c>
      <c r="O164" s="39">
        <v>243232000</v>
      </c>
      <c r="P164" s="40">
        <v>-1.3241594184084124E-2</v>
      </c>
    </row>
    <row r="165" spans="1:16" ht="12.75" customHeight="1">
      <c r="A165" s="28">
        <v>155</v>
      </c>
      <c r="B165" s="29" t="s">
        <v>44</v>
      </c>
      <c r="C165" s="30" t="s">
        <v>267</v>
      </c>
      <c r="D165" s="31">
        <v>45014</v>
      </c>
      <c r="E165" s="37">
        <v>2791</v>
      </c>
      <c r="F165" s="37">
        <v>2806.7333333333336</v>
      </c>
      <c r="G165" s="38">
        <v>2765.3666666666672</v>
      </c>
      <c r="H165" s="38">
        <v>2739.7333333333336</v>
      </c>
      <c r="I165" s="38">
        <v>2698.3666666666672</v>
      </c>
      <c r="J165" s="38">
        <v>2832.3666666666672</v>
      </c>
      <c r="K165" s="38">
        <v>2873.733333333334</v>
      </c>
      <c r="L165" s="38">
        <v>2899.3666666666672</v>
      </c>
      <c r="M165" s="28">
        <v>2848.1</v>
      </c>
      <c r="N165" s="28">
        <v>2781.1</v>
      </c>
      <c r="O165" s="39">
        <v>1434900</v>
      </c>
      <c r="P165" s="40">
        <v>1.2918254976704785E-2</v>
      </c>
    </row>
    <row r="166" spans="1:16" ht="12.75" customHeight="1">
      <c r="A166" s="28">
        <v>156</v>
      </c>
      <c r="B166" s="29" t="s">
        <v>166</v>
      </c>
      <c r="C166" s="30" t="s">
        <v>177</v>
      </c>
      <c r="D166" s="31">
        <v>45014</v>
      </c>
      <c r="E166" s="37">
        <v>220.5</v>
      </c>
      <c r="F166" s="37">
        <v>222.20000000000002</v>
      </c>
      <c r="G166" s="38">
        <v>218.40000000000003</v>
      </c>
      <c r="H166" s="38">
        <v>216.3</v>
      </c>
      <c r="I166" s="38">
        <v>212.50000000000003</v>
      </c>
      <c r="J166" s="38">
        <v>224.30000000000004</v>
      </c>
      <c r="K166" s="38">
        <v>228.10000000000005</v>
      </c>
      <c r="L166" s="38">
        <v>230.20000000000005</v>
      </c>
      <c r="M166" s="28">
        <v>226</v>
      </c>
      <c r="N166" s="28">
        <v>220.1</v>
      </c>
      <c r="O166" s="39">
        <v>31587300</v>
      </c>
      <c r="P166" s="40">
        <v>1.0101882231048178E-2</v>
      </c>
    </row>
    <row r="167" spans="1:16" ht="12.75" customHeight="1">
      <c r="A167" s="28">
        <v>157</v>
      </c>
      <c r="B167" s="29" t="s">
        <v>178</v>
      </c>
      <c r="C167" s="30" t="s">
        <v>179</v>
      </c>
      <c r="D167" s="31">
        <v>45014</v>
      </c>
      <c r="E167" s="37">
        <v>1510.8</v>
      </c>
      <c r="F167" s="37">
        <v>1508.7166666666665</v>
      </c>
      <c r="G167" s="38">
        <v>1498.383333333333</v>
      </c>
      <c r="H167" s="38">
        <v>1485.9666666666665</v>
      </c>
      <c r="I167" s="38">
        <v>1475.633333333333</v>
      </c>
      <c r="J167" s="38">
        <v>1521.133333333333</v>
      </c>
      <c r="K167" s="38">
        <v>1531.4666666666665</v>
      </c>
      <c r="L167" s="38">
        <v>1543.883333333333</v>
      </c>
      <c r="M167" s="28">
        <v>1519.05</v>
      </c>
      <c r="N167" s="28">
        <v>1496.3</v>
      </c>
      <c r="O167" s="39">
        <v>2627592</v>
      </c>
      <c r="P167" s="40">
        <v>-2.0482476103777878E-2</v>
      </c>
    </row>
    <row r="168" spans="1:16" ht="12.75" customHeight="1">
      <c r="A168" s="28">
        <v>158</v>
      </c>
      <c r="B168" s="29" t="s">
        <v>44</v>
      </c>
      <c r="C168" s="30" t="s">
        <v>448</v>
      </c>
      <c r="D168" s="31">
        <v>45014</v>
      </c>
      <c r="E168" s="37">
        <v>146.15</v>
      </c>
      <c r="F168" s="37">
        <v>146.46666666666667</v>
      </c>
      <c r="G168" s="38">
        <v>143.78333333333333</v>
      </c>
      <c r="H168" s="38">
        <v>141.41666666666666</v>
      </c>
      <c r="I168" s="38">
        <v>138.73333333333332</v>
      </c>
      <c r="J168" s="38">
        <v>148.83333333333334</v>
      </c>
      <c r="K168" s="38">
        <v>151.51666666666668</v>
      </c>
      <c r="L168" s="38">
        <v>153.88333333333335</v>
      </c>
      <c r="M168" s="28">
        <v>149.15</v>
      </c>
      <c r="N168" s="28">
        <v>144.1</v>
      </c>
      <c r="O168" s="39">
        <v>13734000</v>
      </c>
      <c r="P168" s="40">
        <v>5.4555227089492071E-2</v>
      </c>
    </row>
    <row r="169" spans="1:16" ht="12.75" customHeight="1">
      <c r="A169" s="28">
        <v>159</v>
      </c>
      <c r="B169" s="29" t="s">
        <v>42</v>
      </c>
      <c r="C169" s="30" t="s">
        <v>180</v>
      </c>
      <c r="D169" s="31">
        <v>45014</v>
      </c>
      <c r="E169" s="37">
        <v>741.4</v>
      </c>
      <c r="F169" s="37">
        <v>745.35</v>
      </c>
      <c r="G169" s="38">
        <v>732.7</v>
      </c>
      <c r="H169" s="38">
        <v>724</v>
      </c>
      <c r="I169" s="38">
        <v>711.35</v>
      </c>
      <c r="J169" s="38">
        <v>754.05000000000007</v>
      </c>
      <c r="K169" s="38">
        <v>766.69999999999993</v>
      </c>
      <c r="L169" s="38">
        <v>775.40000000000009</v>
      </c>
      <c r="M169" s="28">
        <v>758</v>
      </c>
      <c r="N169" s="28">
        <v>736.65</v>
      </c>
      <c r="O169" s="39">
        <v>3283550</v>
      </c>
      <c r="P169" s="40">
        <v>6.3894244009914627E-2</v>
      </c>
    </row>
    <row r="170" spans="1:16" ht="12.75" customHeight="1">
      <c r="A170" s="28">
        <v>160</v>
      </c>
      <c r="B170" s="29" t="s">
        <v>58</v>
      </c>
      <c r="C170" s="30" t="s">
        <v>181</v>
      </c>
      <c r="D170" s="31">
        <v>45014</v>
      </c>
      <c r="E170" s="37">
        <v>136.55000000000001</v>
      </c>
      <c r="F170" s="37">
        <v>136</v>
      </c>
      <c r="G170" s="38">
        <v>134.80000000000001</v>
      </c>
      <c r="H170" s="38">
        <v>133.05000000000001</v>
      </c>
      <c r="I170" s="38">
        <v>131.85000000000002</v>
      </c>
      <c r="J170" s="38">
        <v>137.75</v>
      </c>
      <c r="K170" s="38">
        <v>138.94999999999999</v>
      </c>
      <c r="L170" s="38">
        <v>140.69999999999999</v>
      </c>
      <c r="M170" s="28">
        <v>137.19999999999999</v>
      </c>
      <c r="N170" s="28">
        <v>134.25</v>
      </c>
      <c r="O170" s="39">
        <v>37595000</v>
      </c>
      <c r="P170" s="40">
        <v>-4.0086812204774669E-2</v>
      </c>
    </row>
    <row r="171" spans="1:16" ht="12.75" customHeight="1">
      <c r="A171" s="28">
        <v>161</v>
      </c>
      <c r="B171" s="29" t="s">
        <v>166</v>
      </c>
      <c r="C171" s="30" t="s">
        <v>182</v>
      </c>
      <c r="D171" s="31">
        <v>45014</v>
      </c>
      <c r="E171" s="37">
        <v>115.45</v>
      </c>
      <c r="F171" s="37">
        <v>115.05</v>
      </c>
      <c r="G171" s="38">
        <v>114.14999999999999</v>
      </c>
      <c r="H171" s="38">
        <v>112.85</v>
      </c>
      <c r="I171" s="38">
        <v>111.94999999999999</v>
      </c>
      <c r="J171" s="38">
        <v>116.35</v>
      </c>
      <c r="K171" s="38">
        <v>117.25</v>
      </c>
      <c r="L171" s="38">
        <v>118.55</v>
      </c>
      <c r="M171" s="28">
        <v>115.95</v>
      </c>
      <c r="N171" s="28">
        <v>113.75</v>
      </c>
      <c r="O171" s="39">
        <v>62024000</v>
      </c>
      <c r="P171" s="40">
        <v>2.0265824450585602E-2</v>
      </c>
    </row>
    <row r="172" spans="1:16" ht="12.75" customHeight="1">
      <c r="A172" s="28">
        <v>162</v>
      </c>
      <c r="B172" s="29" t="s">
        <v>79</v>
      </c>
      <c r="C172" s="30" t="s">
        <v>183</v>
      </c>
      <c r="D172" s="31">
        <v>45014</v>
      </c>
      <c r="E172" s="37">
        <v>2240.3000000000002</v>
      </c>
      <c r="F172" s="37">
        <v>2232.15</v>
      </c>
      <c r="G172" s="38">
        <v>2210.3500000000004</v>
      </c>
      <c r="H172" s="38">
        <v>2180.4</v>
      </c>
      <c r="I172" s="38">
        <v>2158.6000000000004</v>
      </c>
      <c r="J172" s="38">
        <v>2262.1000000000004</v>
      </c>
      <c r="K172" s="38">
        <v>2283.9000000000005</v>
      </c>
      <c r="L172" s="38">
        <v>2313.8500000000004</v>
      </c>
      <c r="M172" s="28">
        <v>2253.9499999999998</v>
      </c>
      <c r="N172" s="28">
        <v>2202.1999999999998</v>
      </c>
      <c r="O172" s="39">
        <v>45204500</v>
      </c>
      <c r="P172" s="40">
        <v>-1.8360477741585234E-2</v>
      </c>
    </row>
    <row r="173" spans="1:16" ht="12.75" customHeight="1">
      <c r="A173" s="28">
        <v>163</v>
      </c>
      <c r="B173" s="29" t="s">
        <v>119</v>
      </c>
      <c r="C173" s="30" t="s">
        <v>184</v>
      </c>
      <c r="D173" s="31">
        <v>45014</v>
      </c>
      <c r="E173" s="37">
        <v>81.25</v>
      </c>
      <c r="F173" s="37">
        <v>81.7</v>
      </c>
      <c r="G173" s="38">
        <v>80.45</v>
      </c>
      <c r="H173" s="38">
        <v>79.650000000000006</v>
      </c>
      <c r="I173" s="38">
        <v>78.400000000000006</v>
      </c>
      <c r="J173" s="38">
        <v>82.5</v>
      </c>
      <c r="K173" s="38">
        <v>83.75</v>
      </c>
      <c r="L173" s="38">
        <v>84.55</v>
      </c>
      <c r="M173" s="28">
        <v>82.95</v>
      </c>
      <c r="N173" s="28">
        <v>80.900000000000006</v>
      </c>
      <c r="O173" s="39">
        <v>112800000</v>
      </c>
      <c r="P173" s="40">
        <v>-1.7900675628613218E-2</v>
      </c>
    </row>
    <row r="174" spans="1:16" ht="12.75" customHeight="1">
      <c r="A174" s="28">
        <v>164</v>
      </c>
      <c r="B174" s="29" t="s">
        <v>58</v>
      </c>
      <c r="C174" s="30" t="s">
        <v>270</v>
      </c>
      <c r="D174" s="31">
        <v>45014</v>
      </c>
      <c r="E174" s="37">
        <v>718.1</v>
      </c>
      <c r="F174" s="37">
        <v>718.86666666666667</v>
      </c>
      <c r="G174" s="38">
        <v>713.08333333333337</v>
      </c>
      <c r="H174" s="38">
        <v>708.06666666666672</v>
      </c>
      <c r="I174" s="38">
        <v>702.28333333333342</v>
      </c>
      <c r="J174" s="38">
        <v>723.88333333333333</v>
      </c>
      <c r="K174" s="38">
        <v>729.66666666666663</v>
      </c>
      <c r="L174" s="38">
        <v>734.68333333333328</v>
      </c>
      <c r="M174" s="28">
        <v>724.65</v>
      </c>
      <c r="N174" s="28">
        <v>713.85</v>
      </c>
      <c r="O174" s="39">
        <v>8892000</v>
      </c>
      <c r="P174" s="40">
        <v>-0.10801701308081213</v>
      </c>
    </row>
    <row r="175" spans="1:16" ht="12.75" customHeight="1">
      <c r="A175" s="28">
        <v>165</v>
      </c>
      <c r="B175" s="29" t="s">
        <v>63</v>
      </c>
      <c r="C175" s="30" t="s">
        <v>185</v>
      </c>
      <c r="D175" s="31">
        <v>45014</v>
      </c>
      <c r="E175" s="37">
        <v>1102.1500000000001</v>
      </c>
      <c r="F175" s="37">
        <v>1106.2333333333333</v>
      </c>
      <c r="G175" s="38">
        <v>1095.4166666666667</v>
      </c>
      <c r="H175" s="38">
        <v>1088.6833333333334</v>
      </c>
      <c r="I175" s="38">
        <v>1077.8666666666668</v>
      </c>
      <c r="J175" s="38">
        <v>1112.9666666666667</v>
      </c>
      <c r="K175" s="38">
        <v>1123.7833333333333</v>
      </c>
      <c r="L175" s="38">
        <v>1130.5166666666667</v>
      </c>
      <c r="M175" s="28">
        <v>1117.05</v>
      </c>
      <c r="N175" s="28">
        <v>1099.5</v>
      </c>
      <c r="O175" s="39">
        <v>6210000</v>
      </c>
      <c r="P175" s="40">
        <v>2.946661693397986E-2</v>
      </c>
    </row>
    <row r="176" spans="1:16" ht="12.75" customHeight="1">
      <c r="A176" s="28">
        <v>166</v>
      </c>
      <c r="B176" s="29" t="s">
        <v>58</v>
      </c>
      <c r="C176" s="30" t="s">
        <v>186</v>
      </c>
      <c r="D176" s="31">
        <v>45014</v>
      </c>
      <c r="E176" s="37">
        <v>511.35</v>
      </c>
      <c r="F176" s="37">
        <v>509.79999999999995</v>
      </c>
      <c r="G176" s="38">
        <v>504.34999999999991</v>
      </c>
      <c r="H176" s="38">
        <v>497.34999999999997</v>
      </c>
      <c r="I176" s="38">
        <v>491.89999999999992</v>
      </c>
      <c r="J176" s="38">
        <v>516.79999999999995</v>
      </c>
      <c r="K176" s="38">
        <v>522.25</v>
      </c>
      <c r="L176" s="38">
        <v>529.24999999999989</v>
      </c>
      <c r="M176" s="28">
        <v>515.25</v>
      </c>
      <c r="N176" s="28">
        <v>502.8</v>
      </c>
      <c r="O176" s="39">
        <v>90799500</v>
      </c>
      <c r="P176" s="40">
        <v>-3.1735367979909467E-2</v>
      </c>
    </row>
    <row r="177" spans="1:16" ht="12.75" customHeight="1">
      <c r="A177" s="28">
        <v>167</v>
      </c>
      <c r="B177" s="29" t="s">
        <v>42</v>
      </c>
      <c r="C177" s="30" t="s">
        <v>187</v>
      </c>
      <c r="D177" s="31">
        <v>45014</v>
      </c>
      <c r="E177" s="37">
        <v>25654.3</v>
      </c>
      <c r="F177" s="37">
        <v>25634.716666666664</v>
      </c>
      <c r="G177" s="38">
        <v>25388.783333333326</v>
      </c>
      <c r="H177" s="38">
        <v>25123.266666666663</v>
      </c>
      <c r="I177" s="38">
        <v>24877.333333333325</v>
      </c>
      <c r="J177" s="38">
        <v>25900.233333333326</v>
      </c>
      <c r="K177" s="38">
        <v>26146.166666666668</v>
      </c>
      <c r="L177" s="38">
        <v>26411.683333333327</v>
      </c>
      <c r="M177" s="28">
        <v>25880.65</v>
      </c>
      <c r="N177" s="28">
        <v>25369.200000000001</v>
      </c>
      <c r="O177" s="39">
        <v>349825</v>
      </c>
      <c r="P177" s="40">
        <v>-1.9754816112084062E-2</v>
      </c>
    </row>
    <row r="178" spans="1:16" ht="12.75" customHeight="1">
      <c r="A178" s="28">
        <v>168</v>
      </c>
      <c r="B178" s="29" t="s">
        <v>70</v>
      </c>
      <c r="C178" s="30" t="s">
        <v>188</v>
      </c>
      <c r="D178" s="31">
        <v>45014</v>
      </c>
      <c r="E178" s="37">
        <v>3304</v>
      </c>
      <c r="F178" s="37">
        <v>3317.75</v>
      </c>
      <c r="G178" s="38">
        <v>3280.95</v>
      </c>
      <c r="H178" s="38">
        <v>3257.8999999999996</v>
      </c>
      <c r="I178" s="38">
        <v>3221.0999999999995</v>
      </c>
      <c r="J178" s="38">
        <v>3340.8</v>
      </c>
      <c r="K178" s="38">
        <v>3377.6000000000004</v>
      </c>
      <c r="L178" s="38">
        <v>3400.6500000000005</v>
      </c>
      <c r="M178" s="28">
        <v>3354.55</v>
      </c>
      <c r="N178" s="28">
        <v>3294.7</v>
      </c>
      <c r="O178" s="39">
        <v>1833700</v>
      </c>
      <c r="P178" s="40">
        <v>-2.6285046728971962E-2</v>
      </c>
    </row>
    <row r="179" spans="1:16" ht="12.75" customHeight="1">
      <c r="A179" s="28">
        <v>169</v>
      </c>
      <c r="B179" s="29" t="s">
        <v>40</v>
      </c>
      <c r="C179" s="30" t="s">
        <v>189</v>
      </c>
      <c r="D179" s="31">
        <v>45014</v>
      </c>
      <c r="E179" s="37">
        <v>2389.6999999999998</v>
      </c>
      <c r="F179" s="37">
        <v>2390.3333333333335</v>
      </c>
      <c r="G179" s="38">
        <v>2379.0166666666669</v>
      </c>
      <c r="H179" s="38">
        <v>2368.3333333333335</v>
      </c>
      <c r="I179" s="38">
        <v>2357.0166666666669</v>
      </c>
      <c r="J179" s="38">
        <v>2401.0166666666669</v>
      </c>
      <c r="K179" s="38">
        <v>2412.3333333333335</v>
      </c>
      <c r="L179" s="38">
        <v>2423.0166666666669</v>
      </c>
      <c r="M179" s="28">
        <v>2401.65</v>
      </c>
      <c r="N179" s="28">
        <v>2379.65</v>
      </c>
      <c r="O179" s="39">
        <v>3417750</v>
      </c>
      <c r="P179" s="40">
        <v>-1.7676223323992241E-2</v>
      </c>
    </row>
    <row r="180" spans="1:16" ht="12.75" customHeight="1">
      <c r="A180" s="28">
        <v>170</v>
      </c>
      <c r="B180" s="29" t="s">
        <v>63</v>
      </c>
      <c r="C180" s="30" t="s">
        <v>866</v>
      </c>
      <c r="D180" s="31">
        <v>45014</v>
      </c>
      <c r="E180" s="37">
        <v>1213.3499999999999</v>
      </c>
      <c r="F180" s="37">
        <v>1217.1166666666666</v>
      </c>
      <c r="G180" s="38">
        <v>1202.2333333333331</v>
      </c>
      <c r="H180" s="38">
        <v>1191.1166666666666</v>
      </c>
      <c r="I180" s="38">
        <v>1176.2333333333331</v>
      </c>
      <c r="J180" s="38">
        <v>1228.2333333333331</v>
      </c>
      <c r="K180" s="38">
        <v>1243.1166666666668</v>
      </c>
      <c r="L180" s="38">
        <v>1254.2333333333331</v>
      </c>
      <c r="M180" s="28">
        <v>1232</v>
      </c>
      <c r="N180" s="28">
        <v>1206</v>
      </c>
      <c r="O180" s="39">
        <v>4131600</v>
      </c>
      <c r="P180" s="40">
        <v>1.8488389291524923E-2</v>
      </c>
    </row>
    <row r="181" spans="1:16" ht="12.75" customHeight="1">
      <c r="A181" s="28">
        <v>171</v>
      </c>
      <c r="B181" s="29" t="s">
        <v>47</v>
      </c>
      <c r="C181" s="30" t="s">
        <v>190</v>
      </c>
      <c r="D181" s="31">
        <v>45014</v>
      </c>
      <c r="E181" s="37">
        <v>986</v>
      </c>
      <c r="F181" s="37">
        <v>981.19999999999993</v>
      </c>
      <c r="G181" s="38">
        <v>970.54999999999984</v>
      </c>
      <c r="H181" s="38">
        <v>955.09999999999991</v>
      </c>
      <c r="I181" s="38">
        <v>944.44999999999982</v>
      </c>
      <c r="J181" s="38">
        <v>996.64999999999986</v>
      </c>
      <c r="K181" s="38">
        <v>1007.3</v>
      </c>
      <c r="L181" s="38">
        <v>1022.7499999999999</v>
      </c>
      <c r="M181" s="28">
        <v>991.85</v>
      </c>
      <c r="N181" s="28">
        <v>965.75</v>
      </c>
      <c r="O181" s="39">
        <v>20127100</v>
      </c>
      <c r="P181" s="40">
        <v>7.2753050031712868E-2</v>
      </c>
    </row>
    <row r="182" spans="1:16" ht="12.75" customHeight="1">
      <c r="A182" s="28">
        <v>172</v>
      </c>
      <c r="B182" s="29" t="s">
        <v>178</v>
      </c>
      <c r="C182" s="30" t="s">
        <v>191</v>
      </c>
      <c r="D182" s="31">
        <v>45014</v>
      </c>
      <c r="E182" s="37">
        <v>410.85</v>
      </c>
      <c r="F182" s="37">
        <v>413.7</v>
      </c>
      <c r="G182" s="38">
        <v>406.5</v>
      </c>
      <c r="H182" s="38">
        <v>402.15000000000003</v>
      </c>
      <c r="I182" s="38">
        <v>394.95000000000005</v>
      </c>
      <c r="J182" s="38">
        <v>418.04999999999995</v>
      </c>
      <c r="K182" s="38">
        <v>425.24999999999989</v>
      </c>
      <c r="L182" s="38">
        <v>429.59999999999991</v>
      </c>
      <c r="M182" s="28">
        <v>420.9</v>
      </c>
      <c r="N182" s="28">
        <v>409.35</v>
      </c>
      <c r="O182" s="39">
        <v>8568000</v>
      </c>
      <c r="P182" s="40">
        <v>-2.2085259373394967E-2</v>
      </c>
    </row>
    <row r="183" spans="1:16" ht="12.75" customHeight="1">
      <c r="A183" s="28">
        <v>173</v>
      </c>
      <c r="B183" s="29" t="s">
        <v>47</v>
      </c>
      <c r="C183" s="30" t="s">
        <v>272</v>
      </c>
      <c r="D183" s="31">
        <v>45014</v>
      </c>
      <c r="E183" s="37">
        <v>579.04999999999995</v>
      </c>
      <c r="F183" s="37">
        <v>577.48333333333323</v>
      </c>
      <c r="G183" s="38">
        <v>573.46666666666647</v>
      </c>
      <c r="H183" s="38">
        <v>567.88333333333321</v>
      </c>
      <c r="I183" s="38">
        <v>563.86666666666645</v>
      </c>
      <c r="J183" s="38">
        <v>583.06666666666649</v>
      </c>
      <c r="K183" s="38">
        <v>587.08333333333314</v>
      </c>
      <c r="L183" s="38">
        <v>592.66666666666652</v>
      </c>
      <c r="M183" s="28">
        <v>581.5</v>
      </c>
      <c r="N183" s="28">
        <v>571.9</v>
      </c>
      <c r="O183" s="39">
        <v>2444000</v>
      </c>
      <c r="P183" s="40">
        <v>3.0788696752425137E-2</v>
      </c>
    </row>
    <row r="184" spans="1:16" ht="12.75" customHeight="1">
      <c r="A184" s="28">
        <v>174</v>
      </c>
      <c r="B184" s="29" t="s">
        <v>38</v>
      </c>
      <c r="C184" s="30" t="s">
        <v>192</v>
      </c>
      <c r="D184" s="31">
        <v>45014</v>
      </c>
      <c r="E184" s="37">
        <v>956.6</v>
      </c>
      <c r="F184" s="37">
        <v>955.33333333333337</v>
      </c>
      <c r="G184" s="38">
        <v>949.16666666666674</v>
      </c>
      <c r="H184" s="38">
        <v>941.73333333333335</v>
      </c>
      <c r="I184" s="38">
        <v>935.56666666666672</v>
      </c>
      <c r="J184" s="38">
        <v>962.76666666666677</v>
      </c>
      <c r="K184" s="38">
        <v>968.93333333333351</v>
      </c>
      <c r="L184" s="38">
        <v>976.36666666666679</v>
      </c>
      <c r="M184" s="28">
        <v>961.5</v>
      </c>
      <c r="N184" s="28">
        <v>947.9</v>
      </c>
      <c r="O184" s="39">
        <v>5245000</v>
      </c>
      <c r="P184" s="40">
        <v>-3.41589172267747E-2</v>
      </c>
    </row>
    <row r="185" spans="1:16" ht="12.75" customHeight="1">
      <c r="A185" s="28">
        <v>175</v>
      </c>
      <c r="B185" s="29" t="s">
        <v>74</v>
      </c>
      <c r="C185" s="30" t="s">
        <v>485</v>
      </c>
      <c r="D185" s="31">
        <v>45014</v>
      </c>
      <c r="E185" s="37">
        <v>1221.7</v>
      </c>
      <c r="F185" s="37">
        <v>1221.3833333333332</v>
      </c>
      <c r="G185" s="38">
        <v>1210.7666666666664</v>
      </c>
      <c r="H185" s="38">
        <v>1199.8333333333333</v>
      </c>
      <c r="I185" s="38">
        <v>1189.2166666666665</v>
      </c>
      <c r="J185" s="38">
        <v>1232.3166666666664</v>
      </c>
      <c r="K185" s="38">
        <v>1242.9333333333332</v>
      </c>
      <c r="L185" s="38">
        <v>1253.8666666666663</v>
      </c>
      <c r="M185" s="28">
        <v>1232</v>
      </c>
      <c r="N185" s="28">
        <v>1210.45</v>
      </c>
      <c r="O185" s="39">
        <v>2178500</v>
      </c>
      <c r="P185" s="40">
        <v>-4.3888523151195964E-2</v>
      </c>
    </row>
    <row r="186" spans="1:16" ht="12.75" customHeight="1">
      <c r="A186" s="28">
        <v>176</v>
      </c>
      <c r="B186" s="29" t="s">
        <v>56</v>
      </c>
      <c r="C186" s="30" t="s">
        <v>193</v>
      </c>
      <c r="D186" s="31">
        <v>45014</v>
      </c>
      <c r="E186" s="37">
        <v>702.05</v>
      </c>
      <c r="F186" s="37">
        <v>703.26666666666677</v>
      </c>
      <c r="G186" s="38">
        <v>697.18333333333351</v>
      </c>
      <c r="H186" s="38">
        <v>692.31666666666672</v>
      </c>
      <c r="I186" s="38">
        <v>686.23333333333346</v>
      </c>
      <c r="J186" s="38">
        <v>708.13333333333355</v>
      </c>
      <c r="K186" s="38">
        <v>714.21666666666681</v>
      </c>
      <c r="L186" s="38">
        <v>719.0833333333336</v>
      </c>
      <c r="M186" s="28">
        <v>709.35</v>
      </c>
      <c r="N186" s="28">
        <v>698.4</v>
      </c>
      <c r="O186" s="39">
        <v>10501200</v>
      </c>
      <c r="P186" s="40">
        <v>-7.6543629869025341E-3</v>
      </c>
    </row>
    <row r="187" spans="1:16" ht="12.75" customHeight="1">
      <c r="A187" s="28">
        <v>177</v>
      </c>
      <c r="B187" s="29" t="s">
        <v>49</v>
      </c>
      <c r="C187" s="30" t="s">
        <v>194</v>
      </c>
      <c r="D187" s="31">
        <v>45014</v>
      </c>
      <c r="E187" s="37">
        <v>412.7</v>
      </c>
      <c r="F187" s="37">
        <v>414.01666666666671</v>
      </c>
      <c r="G187" s="38">
        <v>409.28333333333342</v>
      </c>
      <c r="H187" s="38">
        <v>405.86666666666673</v>
      </c>
      <c r="I187" s="38">
        <v>401.13333333333344</v>
      </c>
      <c r="J187" s="38">
        <v>417.43333333333339</v>
      </c>
      <c r="K187" s="38">
        <v>422.16666666666663</v>
      </c>
      <c r="L187" s="38">
        <v>425.58333333333337</v>
      </c>
      <c r="M187" s="28">
        <v>418.75</v>
      </c>
      <c r="N187" s="28">
        <v>410.6</v>
      </c>
      <c r="O187" s="39">
        <v>58654425</v>
      </c>
      <c r="P187" s="40">
        <v>-1.5687399861300428E-2</v>
      </c>
    </row>
    <row r="188" spans="1:16" ht="12.75" customHeight="1">
      <c r="A188" s="28">
        <v>178</v>
      </c>
      <c r="B188" s="29" t="s">
        <v>166</v>
      </c>
      <c r="C188" s="30" t="s">
        <v>195</v>
      </c>
      <c r="D188" s="31">
        <v>45014</v>
      </c>
      <c r="E188" s="37">
        <v>187.05</v>
      </c>
      <c r="F188" s="37">
        <v>188.5</v>
      </c>
      <c r="G188" s="38">
        <v>182.95</v>
      </c>
      <c r="H188" s="38">
        <v>178.85</v>
      </c>
      <c r="I188" s="38">
        <v>173.29999999999998</v>
      </c>
      <c r="J188" s="38">
        <v>192.6</v>
      </c>
      <c r="K188" s="38">
        <v>198.15</v>
      </c>
      <c r="L188" s="38">
        <v>202.25</v>
      </c>
      <c r="M188" s="28">
        <v>194.05</v>
      </c>
      <c r="N188" s="28">
        <v>184.4</v>
      </c>
      <c r="O188" s="39">
        <v>102913875</v>
      </c>
      <c r="P188" s="40">
        <v>1.3763755443997473E-2</v>
      </c>
    </row>
    <row r="189" spans="1:16" ht="12.75" customHeight="1">
      <c r="A189" s="28">
        <v>179</v>
      </c>
      <c r="B189" s="29" t="s">
        <v>119</v>
      </c>
      <c r="C189" s="30" t="s">
        <v>196</v>
      </c>
      <c r="D189" s="31">
        <v>45014</v>
      </c>
      <c r="E189" s="37">
        <v>102.6</v>
      </c>
      <c r="F189" s="37">
        <v>102.73333333333335</v>
      </c>
      <c r="G189" s="38">
        <v>102.01666666666669</v>
      </c>
      <c r="H189" s="38">
        <v>101.43333333333335</v>
      </c>
      <c r="I189" s="38">
        <v>100.7166666666667</v>
      </c>
      <c r="J189" s="38">
        <v>103.31666666666669</v>
      </c>
      <c r="K189" s="38">
        <v>104.03333333333333</v>
      </c>
      <c r="L189" s="38">
        <v>104.61666666666669</v>
      </c>
      <c r="M189" s="28">
        <v>103.45</v>
      </c>
      <c r="N189" s="28">
        <v>102.15</v>
      </c>
      <c r="O189" s="39">
        <v>215160000</v>
      </c>
      <c r="P189" s="40">
        <v>-1.735701188113838E-2</v>
      </c>
    </row>
    <row r="190" spans="1:16" ht="12.75" customHeight="1">
      <c r="A190" s="28">
        <v>180</v>
      </c>
      <c r="B190" s="29" t="s">
        <v>86</v>
      </c>
      <c r="C190" s="30" t="s">
        <v>197</v>
      </c>
      <c r="D190" s="31">
        <v>45014</v>
      </c>
      <c r="E190" s="37">
        <v>3131.2</v>
      </c>
      <c r="F190" s="37">
        <v>3130.2333333333331</v>
      </c>
      <c r="G190" s="38">
        <v>3108.1166666666663</v>
      </c>
      <c r="H190" s="38">
        <v>3085.0333333333333</v>
      </c>
      <c r="I190" s="38">
        <v>3062.9166666666665</v>
      </c>
      <c r="J190" s="38">
        <v>3153.3166666666662</v>
      </c>
      <c r="K190" s="38">
        <v>3175.4333333333329</v>
      </c>
      <c r="L190" s="38">
        <v>3198.516666666666</v>
      </c>
      <c r="M190" s="28">
        <v>3152.35</v>
      </c>
      <c r="N190" s="28">
        <v>3107.15</v>
      </c>
      <c r="O190" s="39">
        <v>11694025</v>
      </c>
      <c r="P190" s="40">
        <v>-9.0313204413334913E-3</v>
      </c>
    </row>
    <row r="191" spans="1:16" ht="12.75" customHeight="1">
      <c r="A191" s="28">
        <v>181</v>
      </c>
      <c r="B191" s="29" t="s">
        <v>86</v>
      </c>
      <c r="C191" s="30" t="s">
        <v>198</v>
      </c>
      <c r="D191" s="31">
        <v>45014</v>
      </c>
      <c r="E191" s="37">
        <v>1106.5999999999999</v>
      </c>
      <c r="F191" s="37">
        <v>1107.9166666666667</v>
      </c>
      <c r="G191" s="38">
        <v>1098.7333333333336</v>
      </c>
      <c r="H191" s="38">
        <v>1090.8666666666668</v>
      </c>
      <c r="I191" s="38">
        <v>1081.6833333333336</v>
      </c>
      <c r="J191" s="38">
        <v>1115.7833333333335</v>
      </c>
      <c r="K191" s="38">
        <v>1124.9666666666665</v>
      </c>
      <c r="L191" s="38">
        <v>1132.8333333333335</v>
      </c>
      <c r="M191" s="28">
        <v>1117.0999999999999</v>
      </c>
      <c r="N191" s="28">
        <v>1100.05</v>
      </c>
      <c r="O191" s="39">
        <v>11422200</v>
      </c>
      <c r="P191" s="40">
        <v>-1.2067156348373558E-3</v>
      </c>
    </row>
    <row r="192" spans="1:16" ht="12.75" customHeight="1">
      <c r="A192" s="28">
        <v>182</v>
      </c>
      <c r="B192" s="29" t="s">
        <v>56</v>
      </c>
      <c r="C192" s="30" t="s">
        <v>199</v>
      </c>
      <c r="D192" s="31">
        <v>45014</v>
      </c>
      <c r="E192" s="37">
        <v>2497.1</v>
      </c>
      <c r="F192" s="37">
        <v>2493.0333333333333</v>
      </c>
      <c r="G192" s="38">
        <v>2476.1666666666665</v>
      </c>
      <c r="H192" s="38">
        <v>2455.2333333333331</v>
      </c>
      <c r="I192" s="38">
        <v>2438.3666666666663</v>
      </c>
      <c r="J192" s="38">
        <v>2513.9666666666667</v>
      </c>
      <c r="K192" s="38">
        <v>2530.8333333333335</v>
      </c>
      <c r="L192" s="38">
        <v>2551.7666666666669</v>
      </c>
      <c r="M192" s="28">
        <v>2509.9</v>
      </c>
      <c r="N192" s="28">
        <v>2472.1</v>
      </c>
      <c r="O192" s="39">
        <v>5996625</v>
      </c>
      <c r="P192" s="40">
        <v>-1.1864302045356238E-2</v>
      </c>
    </row>
    <row r="193" spans="1:16" ht="12.75" customHeight="1">
      <c r="A193" s="28">
        <v>183</v>
      </c>
      <c r="B193" s="29" t="s">
        <v>47</v>
      </c>
      <c r="C193" s="30" t="s">
        <v>200</v>
      </c>
      <c r="D193" s="31">
        <v>45014</v>
      </c>
      <c r="E193" s="37">
        <v>1541.25</v>
      </c>
      <c r="F193" s="37">
        <v>1535.1499999999999</v>
      </c>
      <c r="G193" s="38">
        <v>1522.2999999999997</v>
      </c>
      <c r="H193" s="38">
        <v>1503.35</v>
      </c>
      <c r="I193" s="38">
        <v>1490.4999999999998</v>
      </c>
      <c r="J193" s="38">
        <v>1554.0999999999997</v>
      </c>
      <c r="K193" s="38">
        <v>1566.9499999999996</v>
      </c>
      <c r="L193" s="38">
        <v>1585.8999999999996</v>
      </c>
      <c r="M193" s="28">
        <v>1548</v>
      </c>
      <c r="N193" s="28">
        <v>1516.2</v>
      </c>
      <c r="O193" s="39">
        <v>1746500</v>
      </c>
      <c r="P193" s="40">
        <v>2.3439789041898623E-2</v>
      </c>
    </row>
    <row r="194" spans="1:16" ht="12.75" customHeight="1">
      <c r="A194" s="28">
        <v>184</v>
      </c>
      <c r="B194" s="29" t="s">
        <v>166</v>
      </c>
      <c r="C194" s="30" t="s">
        <v>201</v>
      </c>
      <c r="D194" s="31">
        <v>45014</v>
      </c>
      <c r="E194" s="37">
        <v>489.45</v>
      </c>
      <c r="F194" s="37">
        <v>491.91666666666669</v>
      </c>
      <c r="G194" s="38">
        <v>481.93333333333339</v>
      </c>
      <c r="H194" s="38">
        <v>474.41666666666669</v>
      </c>
      <c r="I194" s="38">
        <v>464.43333333333339</v>
      </c>
      <c r="J194" s="38">
        <v>499.43333333333339</v>
      </c>
      <c r="K194" s="38">
        <v>509.41666666666663</v>
      </c>
      <c r="L194" s="38">
        <v>516.93333333333339</v>
      </c>
      <c r="M194" s="28">
        <v>501.9</v>
      </c>
      <c r="N194" s="28">
        <v>484.4</v>
      </c>
      <c r="O194" s="39">
        <v>2464500</v>
      </c>
      <c r="P194" s="40">
        <v>-0.10169491525423729</v>
      </c>
    </row>
    <row r="195" spans="1:16" ht="12.75" customHeight="1">
      <c r="A195" s="28">
        <v>185</v>
      </c>
      <c r="B195" s="29" t="s">
        <v>44</v>
      </c>
      <c r="C195" s="30" t="s">
        <v>202</v>
      </c>
      <c r="D195" s="31">
        <v>45014</v>
      </c>
      <c r="E195" s="37">
        <v>1333.3</v>
      </c>
      <c r="F195" s="37">
        <v>1329.6833333333334</v>
      </c>
      <c r="G195" s="38">
        <v>1313.3666666666668</v>
      </c>
      <c r="H195" s="38">
        <v>1293.4333333333334</v>
      </c>
      <c r="I195" s="38">
        <v>1277.1166666666668</v>
      </c>
      <c r="J195" s="38">
        <v>1349.6166666666668</v>
      </c>
      <c r="K195" s="38">
        <v>1365.9333333333334</v>
      </c>
      <c r="L195" s="38">
        <v>1385.8666666666668</v>
      </c>
      <c r="M195" s="28">
        <v>1346</v>
      </c>
      <c r="N195" s="28">
        <v>1309.75</v>
      </c>
      <c r="O195" s="39">
        <v>3512400</v>
      </c>
      <c r="P195" s="40">
        <v>1.6672455713789509E-2</v>
      </c>
    </row>
    <row r="196" spans="1:16" ht="12.75" customHeight="1">
      <c r="A196" s="28">
        <v>186</v>
      </c>
      <c r="B196" s="29" t="s">
        <v>49</v>
      </c>
      <c r="C196" s="30" t="s">
        <v>203</v>
      </c>
      <c r="D196" s="31">
        <v>45014</v>
      </c>
      <c r="E196" s="37">
        <v>1049</v>
      </c>
      <c r="F196" s="37">
        <v>1046.6166666666666</v>
      </c>
      <c r="G196" s="38">
        <v>1035.2333333333331</v>
      </c>
      <c r="H196" s="38">
        <v>1021.4666666666665</v>
      </c>
      <c r="I196" s="38">
        <v>1010.083333333333</v>
      </c>
      <c r="J196" s="38">
        <v>1060.3833333333332</v>
      </c>
      <c r="K196" s="38">
        <v>1071.7666666666669</v>
      </c>
      <c r="L196" s="38">
        <v>1085.5333333333333</v>
      </c>
      <c r="M196" s="28">
        <v>1058</v>
      </c>
      <c r="N196" s="28">
        <v>1032.8499999999999</v>
      </c>
      <c r="O196" s="39">
        <v>6451900</v>
      </c>
      <c r="P196" s="40">
        <v>3.0062583817612874E-2</v>
      </c>
    </row>
    <row r="197" spans="1:16" ht="12.75" customHeight="1">
      <c r="A197" s="28">
        <v>187</v>
      </c>
      <c r="B197" s="29" t="s">
        <v>56</v>
      </c>
      <c r="C197" s="30" t="s">
        <v>204</v>
      </c>
      <c r="D197" s="31">
        <v>45014</v>
      </c>
      <c r="E197" s="37">
        <v>1416.7</v>
      </c>
      <c r="F197" s="37">
        <v>1424.1666666666667</v>
      </c>
      <c r="G197" s="38">
        <v>1407.3333333333335</v>
      </c>
      <c r="H197" s="38">
        <v>1397.9666666666667</v>
      </c>
      <c r="I197" s="38">
        <v>1381.1333333333334</v>
      </c>
      <c r="J197" s="38">
        <v>1433.5333333333335</v>
      </c>
      <c r="K197" s="38">
        <v>1450.366666666667</v>
      </c>
      <c r="L197" s="38">
        <v>1459.7333333333336</v>
      </c>
      <c r="M197" s="28">
        <v>1441</v>
      </c>
      <c r="N197" s="28">
        <v>1414.8</v>
      </c>
      <c r="O197" s="39">
        <v>1349200</v>
      </c>
      <c r="P197" s="40">
        <v>9.2292746113989632E-2</v>
      </c>
    </row>
    <row r="198" spans="1:16" ht="12.75" customHeight="1">
      <c r="A198" s="28">
        <v>188</v>
      </c>
      <c r="B198" s="29" t="s">
        <v>42</v>
      </c>
      <c r="C198" s="30" t="s">
        <v>205</v>
      </c>
      <c r="D198" s="31">
        <v>45014</v>
      </c>
      <c r="E198" s="37">
        <v>7444.05</v>
      </c>
      <c r="F198" s="37">
        <v>7438.4833333333327</v>
      </c>
      <c r="G198" s="38">
        <v>7400.2166666666653</v>
      </c>
      <c r="H198" s="38">
        <v>7356.3833333333323</v>
      </c>
      <c r="I198" s="38">
        <v>7318.116666666665</v>
      </c>
      <c r="J198" s="38">
        <v>7482.3166666666657</v>
      </c>
      <c r="K198" s="38">
        <v>7520.5833333333339</v>
      </c>
      <c r="L198" s="38">
        <v>7564.4166666666661</v>
      </c>
      <c r="M198" s="28">
        <v>7476.75</v>
      </c>
      <c r="N198" s="28">
        <v>7394.65</v>
      </c>
      <c r="O198" s="39">
        <v>1912600</v>
      </c>
      <c r="P198" s="40">
        <v>3.3837837837837836E-2</v>
      </c>
    </row>
    <row r="199" spans="1:16" ht="12.75" customHeight="1">
      <c r="A199" s="28">
        <v>189</v>
      </c>
      <c r="B199" s="29" t="s">
        <v>38</v>
      </c>
      <c r="C199" s="30" t="s">
        <v>206</v>
      </c>
      <c r="D199" s="31">
        <v>45014</v>
      </c>
      <c r="E199" s="37">
        <v>700.45</v>
      </c>
      <c r="F199" s="37">
        <v>699.98333333333323</v>
      </c>
      <c r="G199" s="38">
        <v>694.21666666666647</v>
      </c>
      <c r="H199" s="38">
        <v>687.98333333333323</v>
      </c>
      <c r="I199" s="38">
        <v>682.21666666666647</v>
      </c>
      <c r="J199" s="38">
        <v>706.21666666666647</v>
      </c>
      <c r="K199" s="38">
        <v>711.98333333333312</v>
      </c>
      <c r="L199" s="38">
        <v>718.21666666666647</v>
      </c>
      <c r="M199" s="28">
        <v>705.75</v>
      </c>
      <c r="N199" s="28">
        <v>693.75</v>
      </c>
      <c r="O199" s="39">
        <v>14924000</v>
      </c>
      <c r="P199" s="40">
        <v>-5.021924381566973E-2</v>
      </c>
    </row>
    <row r="200" spans="1:16" ht="12.75" customHeight="1">
      <c r="A200" s="28">
        <v>190</v>
      </c>
      <c r="B200" s="29" t="s">
        <v>119</v>
      </c>
      <c r="C200" s="30" t="s">
        <v>207</v>
      </c>
      <c r="D200" s="31">
        <v>45014</v>
      </c>
      <c r="E200" s="37">
        <v>272.89999999999998</v>
      </c>
      <c r="F200" s="37">
        <v>271.76666666666665</v>
      </c>
      <c r="G200" s="38">
        <v>269.5333333333333</v>
      </c>
      <c r="H200" s="38">
        <v>266.16666666666663</v>
      </c>
      <c r="I200" s="38">
        <v>263.93333333333328</v>
      </c>
      <c r="J200" s="38">
        <v>275.13333333333333</v>
      </c>
      <c r="K200" s="38">
        <v>277.36666666666667</v>
      </c>
      <c r="L200" s="38">
        <v>280.73333333333335</v>
      </c>
      <c r="M200" s="28">
        <v>274</v>
      </c>
      <c r="N200" s="28">
        <v>268.39999999999998</v>
      </c>
      <c r="O200" s="39">
        <v>45844000</v>
      </c>
      <c r="P200" s="40">
        <v>-6.425538863487916E-2</v>
      </c>
    </row>
    <row r="201" spans="1:16" ht="12.75" customHeight="1">
      <c r="A201" s="28">
        <v>191</v>
      </c>
      <c r="B201" s="29" t="s">
        <v>70</v>
      </c>
      <c r="C201" s="30" t="s">
        <v>208</v>
      </c>
      <c r="D201" s="31">
        <v>45014</v>
      </c>
      <c r="E201" s="37">
        <v>825.85</v>
      </c>
      <c r="F201" s="37">
        <v>823.86666666666667</v>
      </c>
      <c r="G201" s="38">
        <v>815.83333333333337</v>
      </c>
      <c r="H201" s="38">
        <v>805.81666666666672</v>
      </c>
      <c r="I201" s="38">
        <v>797.78333333333342</v>
      </c>
      <c r="J201" s="38">
        <v>833.88333333333333</v>
      </c>
      <c r="K201" s="38">
        <v>841.91666666666663</v>
      </c>
      <c r="L201" s="38">
        <v>851.93333333333328</v>
      </c>
      <c r="M201" s="28">
        <v>831.9</v>
      </c>
      <c r="N201" s="28">
        <v>813.85</v>
      </c>
      <c r="O201" s="39">
        <v>5771400</v>
      </c>
      <c r="P201" s="40">
        <v>-0.11345622119815668</v>
      </c>
    </row>
    <row r="202" spans="1:16" ht="12.75" customHeight="1">
      <c r="A202" s="28">
        <v>192</v>
      </c>
      <c r="B202" s="29" t="s">
        <v>70</v>
      </c>
      <c r="C202" s="30" t="s">
        <v>277</v>
      </c>
      <c r="D202" s="31">
        <v>45014</v>
      </c>
      <c r="E202" s="37">
        <v>1331.1</v>
      </c>
      <c r="F202" s="37">
        <v>1329.8666666666666</v>
      </c>
      <c r="G202" s="38">
        <v>1320.7333333333331</v>
      </c>
      <c r="H202" s="38">
        <v>1310.3666666666666</v>
      </c>
      <c r="I202" s="38">
        <v>1301.2333333333331</v>
      </c>
      <c r="J202" s="38">
        <v>1340.2333333333331</v>
      </c>
      <c r="K202" s="38">
        <v>1349.3666666666668</v>
      </c>
      <c r="L202" s="38">
        <v>1359.7333333333331</v>
      </c>
      <c r="M202" s="28">
        <v>1339</v>
      </c>
      <c r="N202" s="28">
        <v>1319.5</v>
      </c>
      <c r="O202" s="39">
        <v>929950</v>
      </c>
      <c r="P202" s="40">
        <v>-0.1140380126708903</v>
      </c>
    </row>
    <row r="203" spans="1:16" ht="12.75" customHeight="1">
      <c r="A203" s="28">
        <v>193</v>
      </c>
      <c r="B203" s="29" t="s">
        <v>86</v>
      </c>
      <c r="C203" s="30" t="s">
        <v>209</v>
      </c>
      <c r="D203" s="31">
        <v>45014</v>
      </c>
      <c r="E203" s="37">
        <v>362.6</v>
      </c>
      <c r="F203" s="37">
        <v>361.98333333333335</v>
      </c>
      <c r="G203" s="38">
        <v>359.7166666666667</v>
      </c>
      <c r="H203" s="38">
        <v>356.83333333333337</v>
      </c>
      <c r="I203" s="38">
        <v>354.56666666666672</v>
      </c>
      <c r="J203" s="38">
        <v>364.86666666666667</v>
      </c>
      <c r="K203" s="38">
        <v>367.13333333333333</v>
      </c>
      <c r="L203" s="38">
        <v>370.01666666666665</v>
      </c>
      <c r="M203" s="28">
        <v>364.25</v>
      </c>
      <c r="N203" s="28">
        <v>359.1</v>
      </c>
      <c r="O203" s="39">
        <v>38838000</v>
      </c>
      <c r="P203" s="40">
        <v>-4.0290596389784647E-2</v>
      </c>
    </row>
    <row r="204" spans="1:16" ht="12.75" customHeight="1">
      <c r="A204" s="28">
        <v>194</v>
      </c>
      <c r="B204" s="29" t="s">
        <v>178</v>
      </c>
      <c r="C204" s="30" t="s">
        <v>210</v>
      </c>
      <c r="D204" s="31">
        <v>45014</v>
      </c>
      <c r="E204" s="37">
        <v>211.25</v>
      </c>
      <c r="F204" s="37">
        <v>212.75</v>
      </c>
      <c r="G204" s="38">
        <v>209.3</v>
      </c>
      <c r="H204" s="38">
        <v>207.35000000000002</v>
      </c>
      <c r="I204" s="38">
        <v>203.90000000000003</v>
      </c>
      <c r="J204" s="38">
        <v>214.7</v>
      </c>
      <c r="K204" s="38">
        <v>218.14999999999998</v>
      </c>
      <c r="L204" s="38">
        <v>220.09999999999997</v>
      </c>
      <c r="M204" s="28">
        <v>216.2</v>
      </c>
      <c r="N204" s="28">
        <v>210.8</v>
      </c>
      <c r="O204" s="39">
        <v>74715000</v>
      </c>
      <c r="P204" s="40">
        <v>-1.5234735196247445E-3</v>
      </c>
    </row>
    <row r="205" spans="1:16" ht="12.75" customHeight="1">
      <c r="A205" s="28">
        <v>195</v>
      </c>
      <c r="B205" s="29" t="s">
        <v>47</v>
      </c>
      <c r="C205" s="30" t="s">
        <v>797</v>
      </c>
      <c r="D205" s="31">
        <v>45014</v>
      </c>
      <c r="E205" s="37">
        <v>483.15</v>
      </c>
      <c r="F205" s="37">
        <v>482.86666666666662</v>
      </c>
      <c r="G205" s="38">
        <v>477.93333333333322</v>
      </c>
      <c r="H205" s="38">
        <v>472.71666666666658</v>
      </c>
      <c r="I205" s="38">
        <v>467.78333333333319</v>
      </c>
      <c r="J205" s="38">
        <v>488.08333333333326</v>
      </c>
      <c r="K205" s="38">
        <v>493.01666666666665</v>
      </c>
      <c r="L205" s="38">
        <v>498.23333333333329</v>
      </c>
      <c r="M205" s="28">
        <v>487.8</v>
      </c>
      <c r="N205" s="28">
        <v>477.65</v>
      </c>
      <c r="O205" s="39">
        <v>7003800</v>
      </c>
      <c r="P205" s="40">
        <v>5.9640522875816997E-2</v>
      </c>
    </row>
    <row r="206" spans="1:16" ht="12.75" customHeight="1">
      <c r="A206" s="28"/>
      <c r="B206" s="29"/>
      <c r="C206" s="30"/>
      <c r="D206" s="31"/>
      <c r="E206" s="37"/>
      <c r="F206" s="37"/>
      <c r="G206" s="38"/>
      <c r="H206" s="38"/>
      <c r="I206" s="38"/>
      <c r="J206" s="38"/>
      <c r="K206" s="38"/>
      <c r="L206" s="38"/>
      <c r="M206" s="28"/>
      <c r="N206" s="28"/>
      <c r="O206" s="39"/>
      <c r="P206" s="40"/>
    </row>
    <row r="207" spans="1:16" ht="12.75" customHeight="1">
      <c r="A207" s="28"/>
      <c r="B207" s="29"/>
      <c r="C207" s="30"/>
      <c r="D207" s="31"/>
      <c r="E207" s="37"/>
      <c r="F207" s="37"/>
      <c r="G207" s="38"/>
      <c r="H207" s="38"/>
      <c r="I207" s="38"/>
      <c r="J207" s="38"/>
      <c r="K207" s="38"/>
      <c r="L207" s="38"/>
      <c r="M207" s="28"/>
      <c r="N207" s="28"/>
      <c r="O207" s="39"/>
      <c r="P207" s="40"/>
    </row>
    <row r="208" spans="1:16" ht="12.75" customHeight="1">
      <c r="A208" s="28"/>
      <c r="B208" s="42"/>
      <c r="C208" s="41"/>
      <c r="D208" s="43"/>
      <c r="E208" s="44"/>
      <c r="F208" s="44"/>
      <c r="G208" s="45"/>
      <c r="H208" s="45"/>
      <c r="I208" s="45"/>
      <c r="J208" s="45"/>
      <c r="K208" s="45"/>
      <c r="L208" s="45"/>
      <c r="M208" s="41"/>
      <c r="N208" s="41"/>
      <c r="O208" s="233"/>
      <c r="P208" s="234"/>
    </row>
    <row r="209" spans="1:16" ht="12.75" customHeight="1">
      <c r="A209" s="28"/>
      <c r="B209" s="42"/>
      <c r="C209" s="41"/>
      <c r="D209" s="43"/>
      <c r="E209" s="44"/>
      <c r="F209" s="44"/>
      <c r="G209" s="45"/>
      <c r="H209" s="45"/>
      <c r="I209" s="45"/>
      <c r="J209" s="45"/>
      <c r="K209" s="45"/>
      <c r="L209" s="45"/>
      <c r="M209" s="41"/>
      <c r="N209" s="41"/>
      <c r="O209" s="233"/>
      <c r="P209" s="234"/>
    </row>
    <row r="210" spans="1:16" ht="12.75" customHeight="1">
      <c r="A210" s="28"/>
      <c r="B210" s="42"/>
      <c r="C210" s="41"/>
      <c r="D210" s="43"/>
      <c r="E210" s="44"/>
      <c r="F210" s="44"/>
      <c r="G210" s="45"/>
      <c r="H210" s="45"/>
      <c r="I210" s="45"/>
      <c r="J210" s="45"/>
      <c r="K210" s="45"/>
      <c r="L210" s="1"/>
      <c r="M210" s="1"/>
      <c r="N210" s="1"/>
      <c r="O210" s="1"/>
      <c r="P210" s="1"/>
    </row>
    <row r="211" spans="1:16" ht="12.75" customHeight="1">
      <c r="A211" s="28"/>
      <c r="B211" s="4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8"/>
      <c r="B212" s="4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4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1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211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212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213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214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215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216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217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218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219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220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221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222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223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224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225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</row>
    <row r="515" spans="1:16" ht="12.75" customHeight="1">
      <c r="A515" s="1"/>
    </row>
    <row r="516" spans="1:16" ht="12.75" customHeight="1">
      <c r="A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E20" sqref="E20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40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45013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85" t="s">
        <v>16</v>
      </c>
      <c r="B8" s="387"/>
      <c r="C8" s="391" t="s">
        <v>20</v>
      </c>
      <c r="D8" s="391" t="s">
        <v>21</v>
      </c>
      <c r="E8" s="382" t="s">
        <v>22</v>
      </c>
      <c r="F8" s="383"/>
      <c r="G8" s="384"/>
      <c r="H8" s="382" t="s">
        <v>23</v>
      </c>
      <c r="I8" s="383"/>
      <c r="J8" s="384"/>
      <c r="K8" s="23"/>
      <c r="L8" s="50"/>
      <c r="M8" s="50"/>
      <c r="N8" s="1"/>
      <c r="O8" s="1"/>
    </row>
    <row r="9" spans="1:15" ht="36" customHeight="1">
      <c r="A9" s="389"/>
      <c r="B9" s="390"/>
      <c r="C9" s="390"/>
      <c r="D9" s="390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226</v>
      </c>
      <c r="N9" s="1"/>
      <c r="O9" s="1"/>
    </row>
    <row r="10" spans="1:15" ht="12.75" customHeight="1">
      <c r="A10" s="214">
        <v>1</v>
      </c>
      <c r="B10" s="259" t="s">
        <v>227</v>
      </c>
      <c r="C10" s="259">
        <v>16985.7</v>
      </c>
      <c r="D10" s="259">
        <v>16998.416666666668</v>
      </c>
      <c r="E10" s="259">
        <v>16905.833333333336</v>
      </c>
      <c r="F10" s="259">
        <v>16825.966666666667</v>
      </c>
      <c r="G10" s="259">
        <v>16733.383333333335</v>
      </c>
      <c r="H10" s="259">
        <v>17078.283333333336</v>
      </c>
      <c r="I10" s="259">
        <v>17170.866666666672</v>
      </c>
      <c r="J10" s="259">
        <v>17250.733333333337</v>
      </c>
      <c r="K10" s="259">
        <v>17091</v>
      </c>
      <c r="L10" s="259">
        <v>16918.55</v>
      </c>
      <c r="M10" s="260"/>
      <c r="N10" s="1"/>
      <c r="O10" s="1"/>
    </row>
    <row r="11" spans="1:15" ht="12.75" customHeight="1">
      <c r="A11" s="214">
        <v>2</v>
      </c>
      <c r="B11" s="264" t="s">
        <v>228</v>
      </c>
      <c r="C11" s="259">
        <v>39431.300000000003</v>
      </c>
      <c r="D11" s="259">
        <v>39466.75</v>
      </c>
      <c r="E11" s="259">
        <v>39238.300000000003</v>
      </c>
      <c r="F11" s="259">
        <v>39045.300000000003</v>
      </c>
      <c r="G11" s="259">
        <v>38816.850000000006</v>
      </c>
      <c r="H11" s="259">
        <v>39659.75</v>
      </c>
      <c r="I11" s="259">
        <v>39888.199999999997</v>
      </c>
      <c r="J11" s="259">
        <v>40081.199999999997</v>
      </c>
      <c r="K11" s="259">
        <v>39695.199999999997</v>
      </c>
      <c r="L11" s="259">
        <v>39273.75</v>
      </c>
      <c r="M11" s="260"/>
      <c r="N11" s="1"/>
      <c r="O11" s="1"/>
    </row>
    <row r="12" spans="1:15" ht="12.75" customHeight="1">
      <c r="A12" s="214">
        <v>3</v>
      </c>
      <c r="B12" s="231" t="s">
        <v>229</v>
      </c>
      <c r="C12" s="232">
        <v>2840.8</v>
      </c>
      <c r="D12" s="232">
        <v>2851.2166666666667</v>
      </c>
      <c r="E12" s="232">
        <v>2825.0833333333335</v>
      </c>
      <c r="F12" s="232">
        <v>2809.3666666666668</v>
      </c>
      <c r="G12" s="232">
        <v>2783.2333333333336</v>
      </c>
      <c r="H12" s="232">
        <v>2866.9333333333334</v>
      </c>
      <c r="I12" s="232">
        <v>2893.0666666666666</v>
      </c>
      <c r="J12" s="232">
        <v>2908.7833333333333</v>
      </c>
      <c r="K12" s="232">
        <v>2877.35</v>
      </c>
      <c r="L12" s="232">
        <v>2835.5</v>
      </c>
      <c r="M12" s="260"/>
      <c r="N12" s="1"/>
      <c r="O12" s="1"/>
    </row>
    <row r="13" spans="1:15" ht="12.75" customHeight="1">
      <c r="A13" s="214">
        <v>4</v>
      </c>
      <c r="B13" s="231" t="s">
        <v>230</v>
      </c>
      <c r="C13" s="232">
        <v>5019.6499999999996</v>
      </c>
      <c r="D13" s="232">
        <v>5029.4666666666662</v>
      </c>
      <c r="E13" s="232">
        <v>5001.1833333333325</v>
      </c>
      <c r="F13" s="232">
        <v>4982.7166666666662</v>
      </c>
      <c r="G13" s="232">
        <v>4954.4333333333325</v>
      </c>
      <c r="H13" s="232">
        <v>5047.9333333333325</v>
      </c>
      <c r="I13" s="232">
        <v>5076.2166666666672</v>
      </c>
      <c r="J13" s="232">
        <v>5094.6833333333325</v>
      </c>
      <c r="K13" s="232">
        <v>5057.75</v>
      </c>
      <c r="L13" s="232">
        <v>5011</v>
      </c>
      <c r="M13" s="260"/>
      <c r="N13" s="1"/>
      <c r="O13" s="1"/>
    </row>
    <row r="14" spans="1:15" ht="12.75" customHeight="1">
      <c r="A14" s="214">
        <v>5</v>
      </c>
      <c r="B14" s="231" t="s">
        <v>231</v>
      </c>
      <c r="C14" s="232">
        <v>27948.7</v>
      </c>
      <c r="D14" s="232">
        <v>27986.850000000002</v>
      </c>
      <c r="E14" s="232">
        <v>27780.100000000006</v>
      </c>
      <c r="F14" s="232">
        <v>27611.500000000004</v>
      </c>
      <c r="G14" s="232">
        <v>27404.750000000007</v>
      </c>
      <c r="H14" s="232">
        <v>28155.450000000004</v>
      </c>
      <c r="I14" s="232">
        <v>28362.199999999997</v>
      </c>
      <c r="J14" s="232">
        <v>28530.800000000003</v>
      </c>
      <c r="K14" s="232">
        <v>28193.599999999999</v>
      </c>
      <c r="L14" s="232">
        <v>27818.25</v>
      </c>
      <c r="M14" s="260"/>
      <c r="N14" s="1"/>
      <c r="O14" s="1"/>
    </row>
    <row r="15" spans="1:15" ht="12.75" customHeight="1">
      <c r="A15" s="214">
        <v>6</v>
      </c>
      <c r="B15" s="231" t="s">
        <v>232</v>
      </c>
      <c r="C15" s="232">
        <v>4399.7</v>
      </c>
      <c r="D15" s="232">
        <v>4411.1333333333341</v>
      </c>
      <c r="E15" s="232">
        <v>4378.7666666666682</v>
      </c>
      <c r="F15" s="232">
        <v>4357.8333333333339</v>
      </c>
      <c r="G15" s="232">
        <v>4325.4666666666681</v>
      </c>
      <c r="H15" s="232">
        <v>4432.0666666666684</v>
      </c>
      <c r="I15" s="232">
        <v>4464.4333333333352</v>
      </c>
      <c r="J15" s="232">
        <v>4485.3666666666686</v>
      </c>
      <c r="K15" s="232">
        <v>4443.5</v>
      </c>
      <c r="L15" s="232">
        <v>4390.2</v>
      </c>
      <c r="M15" s="260"/>
      <c r="N15" s="1"/>
      <c r="O15" s="1"/>
    </row>
    <row r="16" spans="1:15" ht="12.75" customHeight="1">
      <c r="A16" s="214">
        <v>7</v>
      </c>
      <c r="B16" s="231" t="s">
        <v>233</v>
      </c>
      <c r="C16" s="232">
        <v>8255.85</v>
      </c>
      <c r="D16" s="232">
        <v>8274.8833333333332</v>
      </c>
      <c r="E16" s="232">
        <v>8224.7166666666672</v>
      </c>
      <c r="F16" s="232">
        <v>8193.5833333333339</v>
      </c>
      <c r="G16" s="232">
        <v>8143.4166666666679</v>
      </c>
      <c r="H16" s="232">
        <v>8306.0166666666664</v>
      </c>
      <c r="I16" s="232">
        <v>8356.1833333333343</v>
      </c>
      <c r="J16" s="232">
        <v>8387.3166666666657</v>
      </c>
      <c r="K16" s="232">
        <v>8325.0499999999993</v>
      </c>
      <c r="L16" s="232">
        <v>8243.75</v>
      </c>
      <c r="M16" s="260"/>
      <c r="N16" s="1"/>
      <c r="O16" s="1"/>
    </row>
    <row r="17" spans="1:15" ht="12.75" customHeight="1">
      <c r="A17" s="214">
        <v>8</v>
      </c>
      <c r="B17" s="217" t="s">
        <v>285</v>
      </c>
      <c r="C17" s="231">
        <v>3324.6</v>
      </c>
      <c r="D17" s="232">
        <v>3335.7666666666664</v>
      </c>
      <c r="E17" s="232">
        <v>3302.6333333333328</v>
      </c>
      <c r="F17" s="232">
        <v>3280.6666666666665</v>
      </c>
      <c r="G17" s="232">
        <v>3247.5333333333328</v>
      </c>
      <c r="H17" s="232">
        <v>3357.7333333333327</v>
      </c>
      <c r="I17" s="232">
        <v>3390.8666666666659</v>
      </c>
      <c r="J17" s="232">
        <v>3412.8333333333326</v>
      </c>
      <c r="K17" s="231">
        <v>3368.9</v>
      </c>
      <c r="L17" s="231">
        <v>3313.8</v>
      </c>
      <c r="M17" s="231">
        <v>1.7177899999999999</v>
      </c>
      <c r="N17" s="1"/>
      <c r="O17" s="1"/>
    </row>
    <row r="18" spans="1:15" ht="12.75" customHeight="1">
      <c r="A18" s="214">
        <v>9</v>
      </c>
      <c r="B18" s="217" t="s">
        <v>43</v>
      </c>
      <c r="C18" s="231">
        <v>1684.95</v>
      </c>
      <c r="D18" s="232">
        <v>1691.6000000000001</v>
      </c>
      <c r="E18" s="232">
        <v>1673.8500000000004</v>
      </c>
      <c r="F18" s="232">
        <v>1662.7500000000002</v>
      </c>
      <c r="G18" s="232">
        <v>1645.0000000000005</v>
      </c>
      <c r="H18" s="232">
        <v>1702.7000000000003</v>
      </c>
      <c r="I18" s="232">
        <v>1720.4499999999998</v>
      </c>
      <c r="J18" s="232">
        <v>1731.5500000000002</v>
      </c>
      <c r="K18" s="231">
        <v>1709.35</v>
      </c>
      <c r="L18" s="231">
        <v>1680.5</v>
      </c>
      <c r="M18" s="231">
        <v>3.4066299999999998</v>
      </c>
      <c r="N18" s="1"/>
      <c r="O18" s="1"/>
    </row>
    <row r="19" spans="1:15" ht="12.75" customHeight="1">
      <c r="A19" s="214">
        <v>10</v>
      </c>
      <c r="B19" s="217" t="s">
        <v>59</v>
      </c>
      <c r="C19" s="231">
        <v>566.9</v>
      </c>
      <c r="D19" s="232">
        <v>566.56666666666672</v>
      </c>
      <c r="E19" s="232">
        <v>560.38333333333344</v>
      </c>
      <c r="F19" s="232">
        <v>553.86666666666667</v>
      </c>
      <c r="G19" s="232">
        <v>547.68333333333339</v>
      </c>
      <c r="H19" s="232">
        <v>573.08333333333348</v>
      </c>
      <c r="I19" s="232">
        <v>579.26666666666665</v>
      </c>
      <c r="J19" s="232">
        <v>585.78333333333353</v>
      </c>
      <c r="K19" s="231">
        <v>572.75</v>
      </c>
      <c r="L19" s="231">
        <v>560.04999999999995</v>
      </c>
      <c r="M19" s="231">
        <v>13.73334</v>
      </c>
      <c r="N19" s="1"/>
      <c r="O19" s="1"/>
    </row>
    <row r="20" spans="1:15" ht="12.75" customHeight="1">
      <c r="A20" s="214">
        <v>11</v>
      </c>
      <c r="B20" s="217" t="s">
        <v>234</v>
      </c>
      <c r="C20" s="231">
        <v>21426.75</v>
      </c>
      <c r="D20" s="232">
        <v>21394.333333333332</v>
      </c>
      <c r="E20" s="232">
        <v>21170.716666666664</v>
      </c>
      <c r="F20" s="232">
        <v>20914.683333333331</v>
      </c>
      <c r="G20" s="232">
        <v>20691.066666666662</v>
      </c>
      <c r="H20" s="232">
        <v>21650.366666666665</v>
      </c>
      <c r="I20" s="232">
        <v>21873.983333333334</v>
      </c>
      <c r="J20" s="232">
        <v>22130.016666666666</v>
      </c>
      <c r="K20" s="231">
        <v>21617.95</v>
      </c>
      <c r="L20" s="231">
        <v>21138.3</v>
      </c>
      <c r="M20" s="231">
        <v>0.16299</v>
      </c>
      <c r="N20" s="1"/>
      <c r="O20" s="1"/>
    </row>
    <row r="21" spans="1:15" ht="12.75" customHeight="1">
      <c r="A21" s="214">
        <v>12</v>
      </c>
      <c r="B21" s="217" t="s">
        <v>45</v>
      </c>
      <c r="C21" s="231">
        <v>1723.05</v>
      </c>
      <c r="D21" s="232">
        <v>1720.8166666666666</v>
      </c>
      <c r="E21" s="232">
        <v>1684.2333333333331</v>
      </c>
      <c r="F21" s="232">
        <v>1645.4166666666665</v>
      </c>
      <c r="G21" s="232">
        <v>1608.833333333333</v>
      </c>
      <c r="H21" s="232">
        <v>1759.6333333333332</v>
      </c>
      <c r="I21" s="232">
        <v>1796.2166666666667</v>
      </c>
      <c r="J21" s="232">
        <v>1835.0333333333333</v>
      </c>
      <c r="K21" s="231">
        <v>1757.4</v>
      </c>
      <c r="L21" s="231">
        <v>1682</v>
      </c>
      <c r="M21" s="231">
        <v>50.530549999999998</v>
      </c>
      <c r="N21" s="1"/>
      <c r="O21" s="1"/>
    </row>
    <row r="22" spans="1:15" ht="12.75" customHeight="1">
      <c r="A22" s="214">
        <v>13</v>
      </c>
      <c r="B22" s="217" t="s">
        <v>235</v>
      </c>
      <c r="C22" s="231">
        <v>984.9</v>
      </c>
      <c r="D22" s="232">
        <v>1012.4333333333334</v>
      </c>
      <c r="E22" s="232">
        <v>950.36666666666679</v>
      </c>
      <c r="F22" s="232">
        <v>915.83333333333337</v>
      </c>
      <c r="G22" s="232">
        <v>853.76666666666677</v>
      </c>
      <c r="H22" s="232">
        <v>1046.9666666666667</v>
      </c>
      <c r="I22" s="232">
        <v>1109.0333333333333</v>
      </c>
      <c r="J22" s="232">
        <v>1143.5666666666668</v>
      </c>
      <c r="K22" s="231">
        <v>1074.5</v>
      </c>
      <c r="L22" s="231">
        <v>977.9</v>
      </c>
      <c r="M22" s="231">
        <v>76.568119999999993</v>
      </c>
      <c r="N22" s="1"/>
      <c r="O22" s="1"/>
    </row>
    <row r="23" spans="1:15" ht="12.75" customHeight="1">
      <c r="A23" s="214">
        <v>14</v>
      </c>
      <c r="B23" s="217" t="s">
        <v>46</v>
      </c>
      <c r="C23" s="231">
        <v>629.1</v>
      </c>
      <c r="D23" s="232">
        <v>633.15</v>
      </c>
      <c r="E23" s="232">
        <v>621.44999999999993</v>
      </c>
      <c r="F23" s="232">
        <v>613.79999999999995</v>
      </c>
      <c r="G23" s="232">
        <v>602.09999999999991</v>
      </c>
      <c r="H23" s="232">
        <v>640.79999999999995</v>
      </c>
      <c r="I23" s="232">
        <v>652.5</v>
      </c>
      <c r="J23" s="232">
        <v>660.15</v>
      </c>
      <c r="K23" s="231">
        <v>644.85</v>
      </c>
      <c r="L23" s="231">
        <v>625.5</v>
      </c>
      <c r="M23" s="231">
        <v>56.218699999999998</v>
      </c>
      <c r="N23" s="1"/>
      <c r="O23" s="1"/>
    </row>
    <row r="24" spans="1:15" ht="12.75" customHeight="1">
      <c r="A24" s="214">
        <v>15</v>
      </c>
      <c r="B24" s="217" t="s">
        <v>236</v>
      </c>
      <c r="C24" s="231">
        <v>957.85</v>
      </c>
      <c r="D24" s="232">
        <v>984.98333333333323</v>
      </c>
      <c r="E24" s="232">
        <v>929.96666666666647</v>
      </c>
      <c r="F24" s="232">
        <v>902.08333333333326</v>
      </c>
      <c r="G24" s="232">
        <v>847.06666666666649</v>
      </c>
      <c r="H24" s="232">
        <v>1012.8666666666664</v>
      </c>
      <c r="I24" s="232">
        <v>1067.8833333333332</v>
      </c>
      <c r="J24" s="232">
        <v>1095.7666666666664</v>
      </c>
      <c r="K24" s="231">
        <v>1040</v>
      </c>
      <c r="L24" s="231">
        <v>957.1</v>
      </c>
      <c r="M24" s="231">
        <v>21.03482</v>
      </c>
      <c r="N24" s="1"/>
      <c r="O24" s="1"/>
    </row>
    <row r="25" spans="1:15" ht="12.75" customHeight="1">
      <c r="A25" s="214">
        <v>16</v>
      </c>
      <c r="B25" s="217" t="s">
        <v>237</v>
      </c>
      <c r="C25" s="231">
        <v>1068.4000000000001</v>
      </c>
      <c r="D25" s="232">
        <v>1101.6833333333332</v>
      </c>
      <c r="E25" s="232">
        <v>1035.0666666666664</v>
      </c>
      <c r="F25" s="232">
        <v>1001.7333333333331</v>
      </c>
      <c r="G25" s="232">
        <v>935.11666666666633</v>
      </c>
      <c r="H25" s="232">
        <v>1135.0166666666664</v>
      </c>
      <c r="I25" s="232">
        <v>1201.6333333333332</v>
      </c>
      <c r="J25" s="232">
        <v>1234.9666666666665</v>
      </c>
      <c r="K25" s="231">
        <v>1168.3</v>
      </c>
      <c r="L25" s="231">
        <v>1068.3499999999999</v>
      </c>
      <c r="M25" s="231">
        <v>19.10352</v>
      </c>
      <c r="N25" s="1"/>
      <c r="O25" s="1"/>
    </row>
    <row r="26" spans="1:15" ht="12.75" customHeight="1">
      <c r="A26" s="214">
        <v>17</v>
      </c>
      <c r="B26" s="217" t="s">
        <v>842</v>
      </c>
      <c r="C26" s="231">
        <v>387.5</v>
      </c>
      <c r="D26" s="232">
        <v>395.55</v>
      </c>
      <c r="E26" s="232">
        <v>379.3</v>
      </c>
      <c r="F26" s="232">
        <v>371.1</v>
      </c>
      <c r="G26" s="232">
        <v>354.85</v>
      </c>
      <c r="H26" s="232">
        <v>403.75</v>
      </c>
      <c r="I26" s="232">
        <v>420</v>
      </c>
      <c r="J26" s="232">
        <v>428.2</v>
      </c>
      <c r="K26" s="231">
        <v>411.8</v>
      </c>
      <c r="L26" s="231">
        <v>387.35</v>
      </c>
      <c r="M26" s="231">
        <v>27.843240000000002</v>
      </c>
      <c r="N26" s="1"/>
      <c r="O26" s="1"/>
    </row>
    <row r="27" spans="1:15" ht="12.75" customHeight="1">
      <c r="A27" s="214">
        <v>18</v>
      </c>
      <c r="B27" s="217" t="s">
        <v>238</v>
      </c>
      <c r="C27" s="231">
        <v>146</v>
      </c>
      <c r="D27" s="232">
        <v>144.28333333333333</v>
      </c>
      <c r="E27" s="232">
        <v>140.96666666666667</v>
      </c>
      <c r="F27" s="232">
        <v>135.93333333333334</v>
      </c>
      <c r="G27" s="232">
        <v>132.61666666666667</v>
      </c>
      <c r="H27" s="232">
        <v>149.31666666666666</v>
      </c>
      <c r="I27" s="232">
        <v>152.63333333333333</v>
      </c>
      <c r="J27" s="232">
        <v>157.66666666666666</v>
      </c>
      <c r="K27" s="231">
        <v>147.6</v>
      </c>
      <c r="L27" s="231">
        <v>139.25</v>
      </c>
      <c r="M27" s="231">
        <v>112.89841</v>
      </c>
      <c r="N27" s="1"/>
      <c r="O27" s="1"/>
    </row>
    <row r="28" spans="1:15" ht="12.75" customHeight="1">
      <c r="A28" s="214">
        <v>19</v>
      </c>
      <c r="B28" s="217" t="s">
        <v>41</v>
      </c>
      <c r="C28" s="231">
        <v>209</v>
      </c>
      <c r="D28" s="232">
        <v>209.48333333333335</v>
      </c>
      <c r="E28" s="232">
        <v>207.16666666666669</v>
      </c>
      <c r="F28" s="232">
        <v>205.33333333333334</v>
      </c>
      <c r="G28" s="232">
        <v>203.01666666666668</v>
      </c>
      <c r="H28" s="232">
        <v>211.31666666666669</v>
      </c>
      <c r="I28" s="232">
        <v>213.63333333333335</v>
      </c>
      <c r="J28" s="232">
        <v>215.4666666666667</v>
      </c>
      <c r="K28" s="231">
        <v>211.8</v>
      </c>
      <c r="L28" s="231">
        <v>207.65</v>
      </c>
      <c r="M28" s="231">
        <v>11.64916</v>
      </c>
      <c r="N28" s="1"/>
      <c r="O28" s="1"/>
    </row>
    <row r="29" spans="1:15" ht="12.75" customHeight="1">
      <c r="A29" s="214">
        <v>20</v>
      </c>
      <c r="B29" s="217" t="s">
        <v>48</v>
      </c>
      <c r="C29" s="231">
        <v>3227.95</v>
      </c>
      <c r="D29" s="232">
        <v>3216.9333333333329</v>
      </c>
      <c r="E29" s="232">
        <v>3168.8666666666659</v>
      </c>
      <c r="F29" s="232">
        <v>3109.7833333333328</v>
      </c>
      <c r="G29" s="232">
        <v>3061.7166666666658</v>
      </c>
      <c r="H29" s="232">
        <v>3276.016666666666</v>
      </c>
      <c r="I29" s="232">
        <v>3324.0833333333326</v>
      </c>
      <c r="J29" s="232">
        <v>3383.1666666666661</v>
      </c>
      <c r="K29" s="231">
        <v>3265</v>
      </c>
      <c r="L29" s="231">
        <v>3157.85</v>
      </c>
      <c r="M29" s="231">
        <v>1.71827</v>
      </c>
      <c r="N29" s="1"/>
      <c r="O29" s="1"/>
    </row>
    <row r="30" spans="1:15" ht="12.75" customHeight="1">
      <c r="A30" s="214">
        <v>21</v>
      </c>
      <c r="B30" s="217" t="s">
        <v>51</v>
      </c>
      <c r="C30" s="231">
        <v>370</v>
      </c>
      <c r="D30" s="232">
        <v>370.75</v>
      </c>
      <c r="E30" s="232">
        <v>366.7</v>
      </c>
      <c r="F30" s="232">
        <v>363.4</v>
      </c>
      <c r="G30" s="232">
        <v>359.34999999999997</v>
      </c>
      <c r="H30" s="232">
        <v>374.05</v>
      </c>
      <c r="I30" s="232">
        <v>378.09999999999997</v>
      </c>
      <c r="J30" s="232">
        <v>381.40000000000003</v>
      </c>
      <c r="K30" s="231">
        <v>374.8</v>
      </c>
      <c r="L30" s="231">
        <v>367.45</v>
      </c>
      <c r="M30" s="231">
        <v>62.881070000000001</v>
      </c>
      <c r="N30" s="1"/>
      <c r="O30" s="1"/>
    </row>
    <row r="31" spans="1:15" ht="12.75" customHeight="1">
      <c r="A31" s="214">
        <v>22</v>
      </c>
      <c r="B31" s="217" t="s">
        <v>53</v>
      </c>
      <c r="C31" s="231">
        <v>4318.1000000000004</v>
      </c>
      <c r="D31" s="232">
        <v>4334.333333333333</v>
      </c>
      <c r="E31" s="232">
        <v>4260.7666666666664</v>
      </c>
      <c r="F31" s="232">
        <v>4203.4333333333334</v>
      </c>
      <c r="G31" s="232">
        <v>4129.8666666666668</v>
      </c>
      <c r="H31" s="232">
        <v>4391.6666666666661</v>
      </c>
      <c r="I31" s="232">
        <v>4465.2333333333336</v>
      </c>
      <c r="J31" s="232">
        <v>4522.5666666666657</v>
      </c>
      <c r="K31" s="231">
        <v>4407.8999999999996</v>
      </c>
      <c r="L31" s="231">
        <v>4277</v>
      </c>
      <c r="M31" s="231">
        <v>4.9589499999999997</v>
      </c>
      <c r="N31" s="1"/>
      <c r="O31" s="1"/>
    </row>
    <row r="32" spans="1:15" ht="12.75" customHeight="1">
      <c r="A32" s="214">
        <v>23</v>
      </c>
      <c r="B32" s="217" t="s">
        <v>55</v>
      </c>
      <c r="C32" s="231">
        <v>134.6</v>
      </c>
      <c r="D32" s="232">
        <v>135.06666666666663</v>
      </c>
      <c r="E32" s="232">
        <v>132.93333333333328</v>
      </c>
      <c r="F32" s="232">
        <v>131.26666666666665</v>
      </c>
      <c r="G32" s="232">
        <v>129.1333333333333</v>
      </c>
      <c r="H32" s="232">
        <v>136.73333333333326</v>
      </c>
      <c r="I32" s="232">
        <v>138.86666666666665</v>
      </c>
      <c r="J32" s="232">
        <v>140.53333333333325</v>
      </c>
      <c r="K32" s="231">
        <v>137.19999999999999</v>
      </c>
      <c r="L32" s="231">
        <v>133.4</v>
      </c>
      <c r="M32" s="231">
        <v>83.830119999999994</v>
      </c>
      <c r="N32" s="1"/>
      <c r="O32" s="1"/>
    </row>
    <row r="33" spans="1:15" ht="12.75" customHeight="1">
      <c r="A33" s="214">
        <v>24</v>
      </c>
      <c r="B33" s="217" t="s">
        <v>57</v>
      </c>
      <c r="C33" s="231">
        <v>2803.75</v>
      </c>
      <c r="D33" s="232">
        <v>2803.4166666666665</v>
      </c>
      <c r="E33" s="232">
        <v>2786.833333333333</v>
      </c>
      <c r="F33" s="232">
        <v>2769.9166666666665</v>
      </c>
      <c r="G33" s="232">
        <v>2753.333333333333</v>
      </c>
      <c r="H33" s="232">
        <v>2820.333333333333</v>
      </c>
      <c r="I33" s="232">
        <v>2836.9166666666661</v>
      </c>
      <c r="J33" s="232">
        <v>2853.833333333333</v>
      </c>
      <c r="K33" s="231">
        <v>2820</v>
      </c>
      <c r="L33" s="231">
        <v>2786.5</v>
      </c>
      <c r="M33" s="231">
        <v>7.9156000000000004</v>
      </c>
      <c r="N33" s="1"/>
      <c r="O33" s="1"/>
    </row>
    <row r="34" spans="1:15" ht="12.75" customHeight="1">
      <c r="A34" s="214">
        <v>25</v>
      </c>
      <c r="B34" s="217" t="s">
        <v>298</v>
      </c>
      <c r="C34" s="231">
        <v>1322.3</v>
      </c>
      <c r="D34" s="232">
        <v>1328.4666666666667</v>
      </c>
      <c r="E34" s="232">
        <v>1310.9833333333333</v>
      </c>
      <c r="F34" s="232">
        <v>1299.6666666666667</v>
      </c>
      <c r="G34" s="232">
        <v>1282.1833333333334</v>
      </c>
      <c r="H34" s="232">
        <v>1339.7833333333333</v>
      </c>
      <c r="I34" s="232">
        <v>1357.2666666666669</v>
      </c>
      <c r="J34" s="232">
        <v>1368.5833333333333</v>
      </c>
      <c r="K34" s="231">
        <v>1345.95</v>
      </c>
      <c r="L34" s="231">
        <v>1317.15</v>
      </c>
      <c r="M34" s="231">
        <v>2.8849999999999998</v>
      </c>
      <c r="N34" s="1"/>
      <c r="O34" s="1"/>
    </row>
    <row r="35" spans="1:15" ht="12.75" customHeight="1">
      <c r="A35" s="214">
        <v>26</v>
      </c>
      <c r="B35" s="217" t="s">
        <v>60</v>
      </c>
      <c r="C35" s="231">
        <v>511.4</v>
      </c>
      <c r="D35" s="232">
        <v>510.16666666666669</v>
      </c>
      <c r="E35" s="232">
        <v>501.33333333333337</v>
      </c>
      <c r="F35" s="232">
        <v>491.26666666666671</v>
      </c>
      <c r="G35" s="232">
        <v>482.43333333333339</v>
      </c>
      <c r="H35" s="232">
        <v>520.23333333333335</v>
      </c>
      <c r="I35" s="232">
        <v>529.06666666666672</v>
      </c>
      <c r="J35" s="232">
        <v>539.13333333333333</v>
      </c>
      <c r="K35" s="231">
        <v>519</v>
      </c>
      <c r="L35" s="231">
        <v>500.1</v>
      </c>
      <c r="M35" s="231">
        <v>54.895769999999999</v>
      </c>
      <c r="N35" s="1"/>
      <c r="O35" s="1"/>
    </row>
    <row r="36" spans="1:15" ht="12.75" customHeight="1">
      <c r="A36" s="214">
        <v>27</v>
      </c>
      <c r="B36" s="217" t="s">
        <v>240</v>
      </c>
      <c r="C36" s="231">
        <v>3306.8</v>
      </c>
      <c r="D36" s="232">
        <v>3325.3666666666668</v>
      </c>
      <c r="E36" s="232">
        <v>3281.7333333333336</v>
      </c>
      <c r="F36" s="232">
        <v>3256.666666666667</v>
      </c>
      <c r="G36" s="232">
        <v>3213.0333333333338</v>
      </c>
      <c r="H36" s="232">
        <v>3350.4333333333334</v>
      </c>
      <c r="I36" s="232">
        <v>3394.0666666666666</v>
      </c>
      <c r="J36" s="232">
        <v>3419.1333333333332</v>
      </c>
      <c r="K36" s="231">
        <v>3369</v>
      </c>
      <c r="L36" s="231">
        <v>3300.3</v>
      </c>
      <c r="M36" s="231">
        <v>2.1147399999999998</v>
      </c>
      <c r="N36" s="1"/>
      <c r="O36" s="1"/>
    </row>
    <row r="37" spans="1:15" ht="12.75" customHeight="1">
      <c r="A37" s="214">
        <v>28</v>
      </c>
      <c r="B37" s="217" t="s">
        <v>61</v>
      </c>
      <c r="C37" s="231">
        <v>833.35</v>
      </c>
      <c r="D37" s="232">
        <v>834.91666666666663</v>
      </c>
      <c r="E37" s="232">
        <v>827.63333333333321</v>
      </c>
      <c r="F37" s="232">
        <v>821.91666666666663</v>
      </c>
      <c r="G37" s="232">
        <v>814.63333333333321</v>
      </c>
      <c r="H37" s="232">
        <v>840.63333333333321</v>
      </c>
      <c r="I37" s="232">
        <v>847.91666666666674</v>
      </c>
      <c r="J37" s="232">
        <v>853.63333333333321</v>
      </c>
      <c r="K37" s="231">
        <v>842.2</v>
      </c>
      <c r="L37" s="231">
        <v>829.2</v>
      </c>
      <c r="M37" s="231">
        <v>106.02508</v>
      </c>
      <c r="N37" s="1"/>
      <c r="O37" s="1"/>
    </row>
    <row r="38" spans="1:15" ht="12.75" customHeight="1">
      <c r="A38" s="214">
        <v>29</v>
      </c>
      <c r="B38" s="217" t="s">
        <v>62</v>
      </c>
      <c r="C38" s="231">
        <v>3807.55</v>
      </c>
      <c r="D38" s="232">
        <v>3817.2833333333333</v>
      </c>
      <c r="E38" s="232">
        <v>3790.2666666666664</v>
      </c>
      <c r="F38" s="232">
        <v>3772.9833333333331</v>
      </c>
      <c r="G38" s="232">
        <v>3745.9666666666662</v>
      </c>
      <c r="H38" s="232">
        <v>3834.5666666666666</v>
      </c>
      <c r="I38" s="232">
        <v>3861.5833333333339</v>
      </c>
      <c r="J38" s="232">
        <v>3878.8666666666668</v>
      </c>
      <c r="K38" s="231">
        <v>3844.3</v>
      </c>
      <c r="L38" s="231">
        <v>3800</v>
      </c>
      <c r="M38" s="231">
        <v>1.98811</v>
      </c>
      <c r="N38" s="1"/>
      <c r="O38" s="1"/>
    </row>
    <row r="39" spans="1:15" ht="12.75" customHeight="1">
      <c r="A39" s="214">
        <v>30</v>
      </c>
      <c r="B39" s="217" t="s">
        <v>65</v>
      </c>
      <c r="C39" s="231">
        <v>5593.05</v>
      </c>
      <c r="D39" s="232">
        <v>5634.2</v>
      </c>
      <c r="E39" s="232">
        <v>5543.4</v>
      </c>
      <c r="F39" s="232">
        <v>5493.75</v>
      </c>
      <c r="G39" s="232">
        <v>5402.95</v>
      </c>
      <c r="H39" s="232">
        <v>5683.8499999999995</v>
      </c>
      <c r="I39" s="232">
        <v>5774.6500000000005</v>
      </c>
      <c r="J39" s="232">
        <v>5824.2999999999993</v>
      </c>
      <c r="K39" s="231">
        <v>5725</v>
      </c>
      <c r="L39" s="231">
        <v>5584.55</v>
      </c>
      <c r="M39" s="231">
        <v>11.187430000000001</v>
      </c>
      <c r="N39" s="1"/>
      <c r="O39" s="1"/>
    </row>
    <row r="40" spans="1:15" ht="12.75" customHeight="1">
      <c r="A40" s="214">
        <v>31</v>
      </c>
      <c r="B40" s="217" t="s">
        <v>64</v>
      </c>
      <c r="C40" s="231">
        <v>1239.0999999999999</v>
      </c>
      <c r="D40" s="232">
        <v>1239.1166666666666</v>
      </c>
      <c r="E40" s="232">
        <v>1226.6333333333332</v>
      </c>
      <c r="F40" s="232">
        <v>1214.1666666666667</v>
      </c>
      <c r="G40" s="232">
        <v>1201.6833333333334</v>
      </c>
      <c r="H40" s="232">
        <v>1251.583333333333</v>
      </c>
      <c r="I40" s="232">
        <v>1264.0666666666662</v>
      </c>
      <c r="J40" s="232">
        <v>1276.5333333333328</v>
      </c>
      <c r="K40" s="231">
        <v>1251.5999999999999</v>
      </c>
      <c r="L40" s="231">
        <v>1226.6500000000001</v>
      </c>
      <c r="M40" s="231">
        <v>15.53877</v>
      </c>
      <c r="N40" s="1"/>
      <c r="O40" s="1"/>
    </row>
    <row r="41" spans="1:15" ht="12.75" customHeight="1">
      <c r="A41" s="214">
        <v>32</v>
      </c>
      <c r="B41" s="217" t="s">
        <v>241</v>
      </c>
      <c r="C41" s="231">
        <v>6042.35</v>
      </c>
      <c r="D41" s="232">
        <v>6049.4000000000005</v>
      </c>
      <c r="E41" s="232">
        <v>6013.9500000000007</v>
      </c>
      <c r="F41" s="232">
        <v>5985.55</v>
      </c>
      <c r="G41" s="232">
        <v>5950.1</v>
      </c>
      <c r="H41" s="232">
        <v>6077.8000000000011</v>
      </c>
      <c r="I41" s="232">
        <v>6113.25</v>
      </c>
      <c r="J41" s="232">
        <v>6141.6500000000015</v>
      </c>
      <c r="K41" s="231">
        <v>6084.85</v>
      </c>
      <c r="L41" s="231">
        <v>6021</v>
      </c>
      <c r="M41" s="231">
        <v>0.16474</v>
      </c>
      <c r="N41" s="1"/>
      <c r="O41" s="1"/>
    </row>
    <row r="42" spans="1:15" ht="12.75" customHeight="1">
      <c r="A42" s="214">
        <v>33</v>
      </c>
      <c r="B42" s="217" t="s">
        <v>66</v>
      </c>
      <c r="C42" s="231">
        <v>1936.55</v>
      </c>
      <c r="D42" s="232">
        <v>1940.8</v>
      </c>
      <c r="E42" s="232">
        <v>1904.6499999999999</v>
      </c>
      <c r="F42" s="232">
        <v>1872.75</v>
      </c>
      <c r="G42" s="232">
        <v>1836.6</v>
      </c>
      <c r="H42" s="232">
        <v>1972.6999999999998</v>
      </c>
      <c r="I42" s="232">
        <v>2008.85</v>
      </c>
      <c r="J42" s="232">
        <v>2040.7499999999998</v>
      </c>
      <c r="K42" s="231">
        <v>1976.95</v>
      </c>
      <c r="L42" s="231">
        <v>1908.9</v>
      </c>
      <c r="M42" s="231">
        <v>2.5806900000000002</v>
      </c>
      <c r="N42" s="1"/>
      <c r="O42" s="1"/>
    </row>
    <row r="43" spans="1:15" ht="12.75" customHeight="1">
      <c r="A43" s="214">
        <v>34</v>
      </c>
      <c r="B43" s="217" t="s">
        <v>67</v>
      </c>
      <c r="C43" s="231">
        <v>197.8</v>
      </c>
      <c r="D43" s="232">
        <v>200.11666666666667</v>
      </c>
      <c r="E43" s="232">
        <v>194.48333333333335</v>
      </c>
      <c r="F43" s="232">
        <v>191.16666666666669</v>
      </c>
      <c r="G43" s="232">
        <v>185.53333333333336</v>
      </c>
      <c r="H43" s="232">
        <v>203.43333333333334</v>
      </c>
      <c r="I43" s="232">
        <v>209.06666666666666</v>
      </c>
      <c r="J43" s="232">
        <v>212.38333333333333</v>
      </c>
      <c r="K43" s="231">
        <v>205.75</v>
      </c>
      <c r="L43" s="231">
        <v>196.8</v>
      </c>
      <c r="M43" s="231">
        <v>70.244910000000004</v>
      </c>
      <c r="N43" s="1"/>
      <c r="O43" s="1"/>
    </row>
    <row r="44" spans="1:15" ht="12.75" customHeight="1">
      <c r="A44" s="214">
        <v>35</v>
      </c>
      <c r="B44" s="217" t="s">
        <v>68</v>
      </c>
      <c r="C44" s="231">
        <v>161.25</v>
      </c>
      <c r="D44" s="232">
        <v>160.71666666666667</v>
      </c>
      <c r="E44" s="232">
        <v>159.03333333333333</v>
      </c>
      <c r="F44" s="232">
        <v>156.81666666666666</v>
      </c>
      <c r="G44" s="232">
        <v>155.13333333333333</v>
      </c>
      <c r="H44" s="232">
        <v>162.93333333333334</v>
      </c>
      <c r="I44" s="232">
        <v>164.61666666666667</v>
      </c>
      <c r="J44" s="232">
        <v>166.83333333333334</v>
      </c>
      <c r="K44" s="231">
        <v>162.4</v>
      </c>
      <c r="L44" s="231">
        <v>158.5</v>
      </c>
      <c r="M44" s="231">
        <v>507.83785</v>
      </c>
      <c r="N44" s="1"/>
      <c r="O44" s="1"/>
    </row>
    <row r="45" spans="1:15" ht="12.75" customHeight="1">
      <c r="A45" s="214">
        <v>36</v>
      </c>
      <c r="B45" s="217" t="s">
        <v>242</v>
      </c>
      <c r="C45" s="231">
        <v>69.05</v>
      </c>
      <c r="D45" s="232">
        <v>69.38333333333334</v>
      </c>
      <c r="E45" s="232">
        <v>67.26666666666668</v>
      </c>
      <c r="F45" s="232">
        <v>65.483333333333334</v>
      </c>
      <c r="G45" s="232">
        <v>63.366666666666674</v>
      </c>
      <c r="H45" s="232">
        <v>71.166666666666686</v>
      </c>
      <c r="I45" s="232">
        <v>73.283333333333331</v>
      </c>
      <c r="J45" s="232">
        <v>75.066666666666691</v>
      </c>
      <c r="K45" s="231">
        <v>71.5</v>
      </c>
      <c r="L45" s="231">
        <v>67.599999999999994</v>
      </c>
      <c r="M45" s="231">
        <v>117.32478999999999</v>
      </c>
      <c r="N45" s="1"/>
      <c r="O45" s="1"/>
    </row>
    <row r="46" spans="1:15" ht="12.75" customHeight="1">
      <c r="A46" s="214">
        <v>37</v>
      </c>
      <c r="B46" s="217" t="s">
        <v>69</v>
      </c>
      <c r="C46" s="231">
        <v>1399.3</v>
      </c>
      <c r="D46" s="232">
        <v>1401.1333333333332</v>
      </c>
      <c r="E46" s="232">
        <v>1381.8666666666663</v>
      </c>
      <c r="F46" s="232">
        <v>1364.4333333333332</v>
      </c>
      <c r="G46" s="232">
        <v>1345.1666666666663</v>
      </c>
      <c r="H46" s="232">
        <v>1418.5666666666664</v>
      </c>
      <c r="I46" s="232">
        <v>1437.8333333333333</v>
      </c>
      <c r="J46" s="232">
        <v>1455.2666666666664</v>
      </c>
      <c r="K46" s="231">
        <v>1420.4</v>
      </c>
      <c r="L46" s="231">
        <v>1383.7</v>
      </c>
      <c r="M46" s="231">
        <v>2.7654899999999998</v>
      </c>
      <c r="N46" s="1"/>
      <c r="O46" s="1"/>
    </row>
    <row r="47" spans="1:15" ht="12.75" customHeight="1">
      <c r="A47" s="214">
        <v>38</v>
      </c>
      <c r="B47" s="217" t="s">
        <v>72</v>
      </c>
      <c r="C47" s="231">
        <v>576.79999999999995</v>
      </c>
      <c r="D47" s="232">
        <v>575.88333333333333</v>
      </c>
      <c r="E47" s="232">
        <v>571.2166666666667</v>
      </c>
      <c r="F47" s="232">
        <v>565.63333333333333</v>
      </c>
      <c r="G47" s="232">
        <v>560.9666666666667</v>
      </c>
      <c r="H47" s="232">
        <v>581.4666666666667</v>
      </c>
      <c r="I47" s="232">
        <v>586.13333333333344</v>
      </c>
      <c r="J47" s="232">
        <v>591.7166666666667</v>
      </c>
      <c r="K47" s="231">
        <v>580.54999999999995</v>
      </c>
      <c r="L47" s="231">
        <v>570.29999999999995</v>
      </c>
      <c r="M47" s="231">
        <v>3.7812700000000001</v>
      </c>
      <c r="N47" s="1"/>
      <c r="O47" s="1"/>
    </row>
    <row r="48" spans="1:15" ht="12.75" customHeight="1">
      <c r="A48" s="214">
        <v>39</v>
      </c>
      <c r="B48" s="217" t="s">
        <v>71</v>
      </c>
      <c r="C48" s="231">
        <v>91.75</v>
      </c>
      <c r="D48" s="232">
        <v>92.283333333333346</v>
      </c>
      <c r="E48" s="232">
        <v>90.816666666666691</v>
      </c>
      <c r="F48" s="232">
        <v>89.88333333333334</v>
      </c>
      <c r="G48" s="232">
        <v>88.416666666666686</v>
      </c>
      <c r="H48" s="232">
        <v>93.216666666666697</v>
      </c>
      <c r="I48" s="232">
        <v>94.683333333333366</v>
      </c>
      <c r="J48" s="232">
        <v>95.616666666666703</v>
      </c>
      <c r="K48" s="231">
        <v>93.75</v>
      </c>
      <c r="L48" s="231">
        <v>91.35</v>
      </c>
      <c r="M48" s="231">
        <v>159.59307999999999</v>
      </c>
      <c r="N48" s="1"/>
      <c r="O48" s="1"/>
    </row>
    <row r="49" spans="1:15" ht="12.75" customHeight="1">
      <c r="A49" s="214">
        <v>40</v>
      </c>
      <c r="B49" s="217" t="s">
        <v>73</v>
      </c>
      <c r="C49" s="231">
        <v>757.15</v>
      </c>
      <c r="D49" s="232">
        <v>760.4666666666667</v>
      </c>
      <c r="E49" s="232">
        <v>751.43333333333339</v>
      </c>
      <c r="F49" s="232">
        <v>745.7166666666667</v>
      </c>
      <c r="G49" s="232">
        <v>736.68333333333339</v>
      </c>
      <c r="H49" s="232">
        <v>766.18333333333339</v>
      </c>
      <c r="I49" s="232">
        <v>775.2166666666667</v>
      </c>
      <c r="J49" s="232">
        <v>780.93333333333339</v>
      </c>
      <c r="K49" s="231">
        <v>769.5</v>
      </c>
      <c r="L49" s="231">
        <v>754.75</v>
      </c>
      <c r="M49" s="231">
        <v>5.8898999999999999</v>
      </c>
      <c r="N49" s="1"/>
      <c r="O49" s="1"/>
    </row>
    <row r="50" spans="1:15" ht="12.75" customHeight="1">
      <c r="A50" s="214">
        <v>41</v>
      </c>
      <c r="B50" s="217" t="s">
        <v>76</v>
      </c>
      <c r="C50" s="231">
        <v>71.05</v>
      </c>
      <c r="D50" s="232">
        <v>71.333333333333329</v>
      </c>
      <c r="E50" s="232">
        <v>70.36666666666666</v>
      </c>
      <c r="F50" s="232">
        <v>69.683333333333337</v>
      </c>
      <c r="G50" s="232">
        <v>68.716666666666669</v>
      </c>
      <c r="H50" s="232">
        <v>72.016666666666652</v>
      </c>
      <c r="I50" s="232">
        <v>72.98333333333332</v>
      </c>
      <c r="J50" s="232">
        <v>73.666666666666643</v>
      </c>
      <c r="K50" s="231">
        <v>72.3</v>
      </c>
      <c r="L50" s="231">
        <v>70.650000000000006</v>
      </c>
      <c r="M50" s="231">
        <v>92.508889999999994</v>
      </c>
      <c r="N50" s="1"/>
      <c r="O50" s="1"/>
    </row>
    <row r="51" spans="1:15" ht="12.75" customHeight="1">
      <c r="A51" s="214">
        <v>42</v>
      </c>
      <c r="B51" s="217" t="s">
        <v>80</v>
      </c>
      <c r="C51" s="231">
        <v>344.85</v>
      </c>
      <c r="D51" s="232">
        <v>344.81666666666666</v>
      </c>
      <c r="E51" s="232">
        <v>342.73333333333335</v>
      </c>
      <c r="F51" s="232">
        <v>340.61666666666667</v>
      </c>
      <c r="G51" s="232">
        <v>338.53333333333336</v>
      </c>
      <c r="H51" s="232">
        <v>346.93333333333334</v>
      </c>
      <c r="I51" s="232">
        <v>349.01666666666671</v>
      </c>
      <c r="J51" s="232">
        <v>351.13333333333333</v>
      </c>
      <c r="K51" s="231">
        <v>346.9</v>
      </c>
      <c r="L51" s="231">
        <v>342.7</v>
      </c>
      <c r="M51" s="231">
        <v>21.22963</v>
      </c>
      <c r="N51" s="1"/>
      <c r="O51" s="1"/>
    </row>
    <row r="52" spans="1:15" ht="12.75" customHeight="1">
      <c r="A52" s="214">
        <v>43</v>
      </c>
      <c r="B52" s="217" t="s">
        <v>75</v>
      </c>
      <c r="C52" s="231">
        <v>761.75</v>
      </c>
      <c r="D52" s="232">
        <v>763.6</v>
      </c>
      <c r="E52" s="232">
        <v>757.5</v>
      </c>
      <c r="F52" s="232">
        <v>753.25</v>
      </c>
      <c r="G52" s="232">
        <v>747.15</v>
      </c>
      <c r="H52" s="232">
        <v>767.85</v>
      </c>
      <c r="I52" s="232">
        <v>773.95000000000016</v>
      </c>
      <c r="J52" s="232">
        <v>778.2</v>
      </c>
      <c r="K52" s="231">
        <v>769.7</v>
      </c>
      <c r="L52" s="231">
        <v>759.35</v>
      </c>
      <c r="M52" s="231">
        <v>22.588529999999999</v>
      </c>
      <c r="N52" s="1"/>
      <c r="O52" s="1"/>
    </row>
    <row r="53" spans="1:15" ht="12.75" customHeight="1">
      <c r="A53" s="214">
        <v>44</v>
      </c>
      <c r="B53" s="217" t="s">
        <v>77</v>
      </c>
      <c r="C53" s="231">
        <v>206.65</v>
      </c>
      <c r="D53" s="232">
        <v>204.46666666666667</v>
      </c>
      <c r="E53" s="232">
        <v>201.03333333333333</v>
      </c>
      <c r="F53" s="232">
        <v>195.41666666666666</v>
      </c>
      <c r="G53" s="232">
        <v>191.98333333333332</v>
      </c>
      <c r="H53" s="232">
        <v>210.08333333333334</v>
      </c>
      <c r="I53" s="232">
        <v>213.51666666666668</v>
      </c>
      <c r="J53" s="232">
        <v>219.13333333333335</v>
      </c>
      <c r="K53" s="231">
        <v>207.9</v>
      </c>
      <c r="L53" s="231">
        <v>198.85</v>
      </c>
      <c r="M53" s="231">
        <v>115.75501</v>
      </c>
      <c r="N53" s="1"/>
      <c r="O53" s="1"/>
    </row>
    <row r="54" spans="1:15" ht="12.75" customHeight="1">
      <c r="A54" s="214">
        <v>45</v>
      </c>
      <c r="B54" s="217" t="s">
        <v>78</v>
      </c>
      <c r="C54" s="231">
        <v>18341.849999999999</v>
      </c>
      <c r="D54" s="232">
        <v>18430.966666666664</v>
      </c>
      <c r="E54" s="232">
        <v>18211.933333333327</v>
      </c>
      <c r="F54" s="232">
        <v>18082.016666666663</v>
      </c>
      <c r="G54" s="232">
        <v>17862.983333333326</v>
      </c>
      <c r="H54" s="232">
        <v>18560.883333333328</v>
      </c>
      <c r="I54" s="232">
        <v>18779.916666666661</v>
      </c>
      <c r="J54" s="232">
        <v>18909.833333333328</v>
      </c>
      <c r="K54" s="231">
        <v>18650</v>
      </c>
      <c r="L54" s="231">
        <v>18301.05</v>
      </c>
      <c r="M54" s="231">
        <v>0.24228</v>
      </c>
      <c r="N54" s="1"/>
      <c r="O54" s="1"/>
    </row>
    <row r="55" spans="1:15" ht="12.75" customHeight="1">
      <c r="A55" s="214">
        <v>46</v>
      </c>
      <c r="B55" s="217" t="s">
        <v>81</v>
      </c>
      <c r="C55" s="231">
        <v>4214.8</v>
      </c>
      <c r="D55" s="232">
        <v>4219.6333333333341</v>
      </c>
      <c r="E55" s="232">
        <v>4193.9666666666681</v>
      </c>
      <c r="F55" s="232">
        <v>4173.1333333333341</v>
      </c>
      <c r="G55" s="232">
        <v>4147.4666666666681</v>
      </c>
      <c r="H55" s="232">
        <v>4240.4666666666681</v>
      </c>
      <c r="I55" s="232">
        <v>4266.1333333333341</v>
      </c>
      <c r="J55" s="232">
        <v>4286.9666666666681</v>
      </c>
      <c r="K55" s="231">
        <v>4245.3</v>
      </c>
      <c r="L55" s="231">
        <v>4198.8</v>
      </c>
      <c r="M55" s="231">
        <v>2.8379099999999999</v>
      </c>
      <c r="N55" s="1"/>
      <c r="O55" s="1"/>
    </row>
    <row r="56" spans="1:15" ht="12.75" customHeight="1">
      <c r="A56" s="214">
        <v>47</v>
      </c>
      <c r="B56" s="217" t="s">
        <v>82</v>
      </c>
      <c r="C56" s="231">
        <v>277.2</v>
      </c>
      <c r="D56" s="232">
        <v>276.3</v>
      </c>
      <c r="E56" s="232">
        <v>273.40000000000003</v>
      </c>
      <c r="F56" s="232">
        <v>269.60000000000002</v>
      </c>
      <c r="G56" s="232">
        <v>266.70000000000005</v>
      </c>
      <c r="H56" s="232">
        <v>280.10000000000002</v>
      </c>
      <c r="I56" s="232">
        <v>283</v>
      </c>
      <c r="J56" s="232">
        <v>286.8</v>
      </c>
      <c r="K56" s="231">
        <v>279.2</v>
      </c>
      <c r="L56" s="231">
        <v>272.5</v>
      </c>
      <c r="M56" s="231">
        <v>63.548459999999999</v>
      </c>
      <c r="N56" s="1"/>
      <c r="O56" s="1"/>
    </row>
    <row r="57" spans="1:15" ht="12.75" customHeight="1">
      <c r="A57" s="214">
        <v>48</v>
      </c>
      <c r="B57" s="217" t="s">
        <v>83</v>
      </c>
      <c r="C57" s="231">
        <v>715.85</v>
      </c>
      <c r="D57" s="232">
        <v>718.56666666666672</v>
      </c>
      <c r="E57" s="232">
        <v>707.18333333333339</v>
      </c>
      <c r="F57" s="232">
        <v>698.51666666666665</v>
      </c>
      <c r="G57" s="232">
        <v>687.13333333333333</v>
      </c>
      <c r="H57" s="232">
        <v>727.23333333333346</v>
      </c>
      <c r="I57" s="232">
        <v>738.6166666666669</v>
      </c>
      <c r="J57" s="232">
        <v>747.28333333333353</v>
      </c>
      <c r="K57" s="231">
        <v>729.95</v>
      </c>
      <c r="L57" s="231">
        <v>709.9</v>
      </c>
      <c r="M57" s="231">
        <v>18.2605</v>
      </c>
      <c r="N57" s="1"/>
      <c r="O57" s="1"/>
    </row>
    <row r="58" spans="1:15" ht="12.75" customHeight="1">
      <c r="A58" s="214">
        <v>49</v>
      </c>
      <c r="B58" s="217" t="s">
        <v>84</v>
      </c>
      <c r="C58" s="231">
        <v>889.3</v>
      </c>
      <c r="D58" s="232">
        <v>885.56666666666661</v>
      </c>
      <c r="E58" s="232">
        <v>879.78333333333319</v>
      </c>
      <c r="F58" s="232">
        <v>870.26666666666654</v>
      </c>
      <c r="G58" s="232">
        <v>864.48333333333312</v>
      </c>
      <c r="H58" s="232">
        <v>895.08333333333326</v>
      </c>
      <c r="I58" s="232">
        <v>900.86666666666656</v>
      </c>
      <c r="J58" s="232">
        <v>910.38333333333333</v>
      </c>
      <c r="K58" s="231">
        <v>891.35</v>
      </c>
      <c r="L58" s="231">
        <v>876.05</v>
      </c>
      <c r="M58" s="231">
        <v>39.862380000000002</v>
      </c>
      <c r="N58" s="1"/>
      <c r="O58" s="1"/>
    </row>
    <row r="59" spans="1:15" ht="12.75" customHeight="1">
      <c r="A59" s="214">
        <v>50</v>
      </c>
      <c r="B59" s="217" t="s">
        <v>802</v>
      </c>
      <c r="C59" s="231">
        <v>1284.3499999999999</v>
      </c>
      <c r="D59" s="232">
        <v>1296.2666666666667</v>
      </c>
      <c r="E59" s="232">
        <v>1268.1833333333334</v>
      </c>
      <c r="F59" s="232">
        <v>1252.0166666666667</v>
      </c>
      <c r="G59" s="232">
        <v>1223.9333333333334</v>
      </c>
      <c r="H59" s="232">
        <v>1312.4333333333334</v>
      </c>
      <c r="I59" s="232">
        <v>1340.5166666666669</v>
      </c>
      <c r="J59" s="232">
        <v>1356.6833333333334</v>
      </c>
      <c r="K59" s="231">
        <v>1324.35</v>
      </c>
      <c r="L59" s="231">
        <v>1280.0999999999999</v>
      </c>
      <c r="M59" s="231">
        <v>0.87522</v>
      </c>
      <c r="N59" s="1"/>
      <c r="O59" s="1"/>
    </row>
    <row r="60" spans="1:15" ht="12.75" customHeight="1">
      <c r="A60" s="214">
        <v>51</v>
      </c>
      <c r="B60" s="217" t="s">
        <v>85</v>
      </c>
      <c r="C60" s="231">
        <v>208.4</v>
      </c>
      <c r="D60" s="232">
        <v>208.73333333333335</v>
      </c>
      <c r="E60" s="232">
        <v>207.26666666666671</v>
      </c>
      <c r="F60" s="232">
        <v>206.13333333333335</v>
      </c>
      <c r="G60" s="232">
        <v>204.66666666666671</v>
      </c>
      <c r="H60" s="232">
        <v>209.8666666666667</v>
      </c>
      <c r="I60" s="232">
        <v>211.33333333333334</v>
      </c>
      <c r="J60" s="232">
        <v>212.4666666666667</v>
      </c>
      <c r="K60" s="231">
        <v>210.2</v>
      </c>
      <c r="L60" s="231">
        <v>207.6</v>
      </c>
      <c r="M60" s="231">
        <v>40.022120000000001</v>
      </c>
      <c r="N60" s="1"/>
      <c r="O60" s="1"/>
    </row>
    <row r="61" spans="1:15" ht="12.75" customHeight="1">
      <c r="A61" s="214">
        <v>52</v>
      </c>
      <c r="B61" s="217" t="s">
        <v>87</v>
      </c>
      <c r="C61" s="231">
        <v>3635.75</v>
      </c>
      <c r="D61" s="232">
        <v>3660.5666666666671</v>
      </c>
      <c r="E61" s="232">
        <v>3598.1333333333341</v>
      </c>
      <c r="F61" s="232">
        <v>3560.5166666666669</v>
      </c>
      <c r="G61" s="232">
        <v>3498.0833333333339</v>
      </c>
      <c r="H61" s="232">
        <v>3698.1833333333343</v>
      </c>
      <c r="I61" s="232">
        <v>3760.6166666666677</v>
      </c>
      <c r="J61" s="232">
        <v>3798.2333333333345</v>
      </c>
      <c r="K61" s="231">
        <v>3723</v>
      </c>
      <c r="L61" s="231">
        <v>3622.95</v>
      </c>
      <c r="M61" s="231">
        <v>2.7294100000000001</v>
      </c>
      <c r="N61" s="1"/>
      <c r="O61" s="1"/>
    </row>
    <row r="62" spans="1:15" ht="12.75" customHeight="1">
      <c r="A62" s="214">
        <v>53</v>
      </c>
      <c r="B62" s="217" t="s">
        <v>88</v>
      </c>
      <c r="C62" s="231">
        <v>1500.45</v>
      </c>
      <c r="D62" s="232">
        <v>1500.8333333333333</v>
      </c>
      <c r="E62" s="232">
        <v>1489.7166666666665</v>
      </c>
      <c r="F62" s="232">
        <v>1478.9833333333331</v>
      </c>
      <c r="G62" s="232">
        <v>1467.8666666666663</v>
      </c>
      <c r="H62" s="232">
        <v>1511.5666666666666</v>
      </c>
      <c r="I62" s="232">
        <v>1522.6833333333334</v>
      </c>
      <c r="J62" s="232">
        <v>1533.4166666666667</v>
      </c>
      <c r="K62" s="231">
        <v>1511.95</v>
      </c>
      <c r="L62" s="231">
        <v>1490.1</v>
      </c>
      <c r="M62" s="231">
        <v>1.90364</v>
      </c>
      <c r="N62" s="1"/>
      <c r="O62" s="1"/>
    </row>
    <row r="63" spans="1:15" ht="12.75" customHeight="1">
      <c r="A63" s="214">
        <v>54</v>
      </c>
      <c r="B63" s="217" t="s">
        <v>89</v>
      </c>
      <c r="C63" s="231">
        <v>579.04999999999995</v>
      </c>
      <c r="D63" s="232">
        <v>579.01666666666665</v>
      </c>
      <c r="E63" s="232">
        <v>571.7833333333333</v>
      </c>
      <c r="F63" s="232">
        <v>564.51666666666665</v>
      </c>
      <c r="G63" s="232">
        <v>557.2833333333333</v>
      </c>
      <c r="H63" s="232">
        <v>586.2833333333333</v>
      </c>
      <c r="I63" s="232">
        <v>593.51666666666665</v>
      </c>
      <c r="J63" s="232">
        <v>600.7833333333333</v>
      </c>
      <c r="K63" s="231">
        <v>586.25</v>
      </c>
      <c r="L63" s="231">
        <v>571.75</v>
      </c>
      <c r="M63" s="231">
        <v>6.8804999999999996</v>
      </c>
      <c r="N63" s="1"/>
      <c r="O63" s="1"/>
    </row>
    <row r="64" spans="1:15" ht="12.75" customHeight="1">
      <c r="A64" s="214">
        <v>55</v>
      </c>
      <c r="B64" s="217" t="s">
        <v>90</v>
      </c>
      <c r="C64" s="231">
        <v>878.65</v>
      </c>
      <c r="D64" s="232">
        <v>879.16666666666663</v>
      </c>
      <c r="E64" s="232">
        <v>870.48333333333323</v>
      </c>
      <c r="F64" s="232">
        <v>862.31666666666661</v>
      </c>
      <c r="G64" s="232">
        <v>853.63333333333321</v>
      </c>
      <c r="H64" s="232">
        <v>887.33333333333326</v>
      </c>
      <c r="I64" s="232">
        <v>896.01666666666665</v>
      </c>
      <c r="J64" s="232">
        <v>904.18333333333328</v>
      </c>
      <c r="K64" s="231">
        <v>887.85</v>
      </c>
      <c r="L64" s="231">
        <v>871</v>
      </c>
      <c r="M64" s="231">
        <v>2.08832</v>
      </c>
      <c r="N64" s="1"/>
      <c r="O64" s="1"/>
    </row>
    <row r="65" spans="1:15" ht="12.75" customHeight="1">
      <c r="A65" s="214">
        <v>56</v>
      </c>
      <c r="B65" s="217" t="s">
        <v>246</v>
      </c>
      <c r="C65" s="231">
        <v>295.95</v>
      </c>
      <c r="D65" s="232">
        <v>296.63333333333333</v>
      </c>
      <c r="E65" s="232">
        <v>290.81666666666666</v>
      </c>
      <c r="F65" s="232">
        <v>285.68333333333334</v>
      </c>
      <c r="G65" s="232">
        <v>279.86666666666667</v>
      </c>
      <c r="H65" s="232">
        <v>301.76666666666665</v>
      </c>
      <c r="I65" s="232">
        <v>307.58333333333326</v>
      </c>
      <c r="J65" s="232">
        <v>312.71666666666664</v>
      </c>
      <c r="K65" s="231">
        <v>302.45</v>
      </c>
      <c r="L65" s="231">
        <v>291.5</v>
      </c>
      <c r="M65" s="231">
        <v>29.99343</v>
      </c>
      <c r="N65" s="1"/>
      <c r="O65" s="1"/>
    </row>
    <row r="66" spans="1:15" ht="12.75" customHeight="1">
      <c r="A66" s="214">
        <v>57</v>
      </c>
      <c r="B66" s="217" t="s">
        <v>92</v>
      </c>
      <c r="C66" s="231">
        <v>1585.55</v>
      </c>
      <c r="D66" s="232">
        <v>1597.1666666666667</v>
      </c>
      <c r="E66" s="232">
        <v>1569.3333333333335</v>
      </c>
      <c r="F66" s="232">
        <v>1553.1166666666668</v>
      </c>
      <c r="G66" s="232">
        <v>1525.2833333333335</v>
      </c>
      <c r="H66" s="232">
        <v>1613.3833333333334</v>
      </c>
      <c r="I66" s="232">
        <v>1641.2166666666669</v>
      </c>
      <c r="J66" s="232">
        <v>1657.4333333333334</v>
      </c>
      <c r="K66" s="231">
        <v>1625</v>
      </c>
      <c r="L66" s="231">
        <v>1580.95</v>
      </c>
      <c r="M66" s="231">
        <v>5.6071</v>
      </c>
      <c r="N66" s="1"/>
      <c r="O66" s="1"/>
    </row>
    <row r="67" spans="1:15" ht="12.75" customHeight="1">
      <c r="A67" s="214">
        <v>58</v>
      </c>
      <c r="B67" s="217" t="s">
        <v>97</v>
      </c>
      <c r="C67" s="231">
        <v>348.8</v>
      </c>
      <c r="D67" s="232">
        <v>351.23333333333335</v>
      </c>
      <c r="E67" s="232">
        <v>345.01666666666671</v>
      </c>
      <c r="F67" s="232">
        <v>341.23333333333335</v>
      </c>
      <c r="G67" s="232">
        <v>335.01666666666671</v>
      </c>
      <c r="H67" s="232">
        <v>355.01666666666671</v>
      </c>
      <c r="I67" s="232">
        <v>361.23333333333341</v>
      </c>
      <c r="J67" s="232">
        <v>365.01666666666671</v>
      </c>
      <c r="K67" s="231">
        <v>357.45</v>
      </c>
      <c r="L67" s="231">
        <v>347.45</v>
      </c>
      <c r="M67" s="231">
        <v>28.15174</v>
      </c>
      <c r="N67" s="1"/>
      <c r="O67" s="1"/>
    </row>
    <row r="68" spans="1:15" ht="12.75" customHeight="1">
      <c r="A68" s="214">
        <v>59</v>
      </c>
      <c r="B68" s="217" t="s">
        <v>93</v>
      </c>
      <c r="C68" s="231">
        <v>541.45000000000005</v>
      </c>
      <c r="D68" s="232">
        <v>540.55000000000007</v>
      </c>
      <c r="E68" s="232">
        <v>535.10000000000014</v>
      </c>
      <c r="F68" s="232">
        <v>528.75000000000011</v>
      </c>
      <c r="G68" s="232">
        <v>523.30000000000018</v>
      </c>
      <c r="H68" s="232">
        <v>546.90000000000009</v>
      </c>
      <c r="I68" s="232">
        <v>552.35000000000014</v>
      </c>
      <c r="J68" s="232">
        <v>558.70000000000005</v>
      </c>
      <c r="K68" s="231">
        <v>546</v>
      </c>
      <c r="L68" s="231">
        <v>534.20000000000005</v>
      </c>
      <c r="M68" s="231">
        <v>13.19154</v>
      </c>
      <c r="N68" s="1"/>
      <c r="O68" s="1"/>
    </row>
    <row r="69" spans="1:15" ht="12.75" customHeight="1">
      <c r="A69" s="214">
        <v>60</v>
      </c>
      <c r="B69" s="217" t="s">
        <v>247</v>
      </c>
      <c r="C69" s="231">
        <v>1869.3</v>
      </c>
      <c r="D69" s="232">
        <v>1857.25</v>
      </c>
      <c r="E69" s="232">
        <v>1839.55</v>
      </c>
      <c r="F69" s="232">
        <v>1809.8</v>
      </c>
      <c r="G69" s="232">
        <v>1792.1</v>
      </c>
      <c r="H69" s="232">
        <v>1887</v>
      </c>
      <c r="I69" s="232">
        <v>1904.6999999999998</v>
      </c>
      <c r="J69" s="232">
        <v>1934.45</v>
      </c>
      <c r="K69" s="231">
        <v>1874.95</v>
      </c>
      <c r="L69" s="231">
        <v>1827.5</v>
      </c>
      <c r="M69" s="231">
        <v>3.0261800000000001</v>
      </c>
      <c r="N69" s="1"/>
      <c r="O69" s="1"/>
    </row>
    <row r="70" spans="1:15" ht="12.75" customHeight="1">
      <c r="A70" s="214">
        <v>61</v>
      </c>
      <c r="B70" s="217" t="s">
        <v>94</v>
      </c>
      <c r="C70" s="231">
        <v>1792.7</v>
      </c>
      <c r="D70" s="232">
        <v>1786.3999999999999</v>
      </c>
      <c r="E70" s="232">
        <v>1768.2999999999997</v>
      </c>
      <c r="F70" s="232">
        <v>1743.8999999999999</v>
      </c>
      <c r="G70" s="232">
        <v>1725.7999999999997</v>
      </c>
      <c r="H70" s="232">
        <v>1810.7999999999997</v>
      </c>
      <c r="I70" s="232">
        <v>1828.8999999999996</v>
      </c>
      <c r="J70" s="232">
        <v>1853.2999999999997</v>
      </c>
      <c r="K70" s="231">
        <v>1804.5</v>
      </c>
      <c r="L70" s="231">
        <v>1762</v>
      </c>
      <c r="M70" s="231">
        <v>3.19068</v>
      </c>
      <c r="N70" s="1"/>
      <c r="O70" s="1"/>
    </row>
    <row r="71" spans="1:15" ht="12.75" customHeight="1">
      <c r="A71" s="214">
        <v>62</v>
      </c>
      <c r="B71" s="217" t="s">
        <v>843</v>
      </c>
      <c r="C71" s="231">
        <v>327.5</v>
      </c>
      <c r="D71" s="232">
        <v>328.18333333333334</v>
      </c>
      <c r="E71" s="232">
        <v>322.66666666666669</v>
      </c>
      <c r="F71" s="232">
        <v>317.83333333333337</v>
      </c>
      <c r="G71" s="232">
        <v>312.31666666666672</v>
      </c>
      <c r="H71" s="232">
        <v>333.01666666666665</v>
      </c>
      <c r="I71" s="232">
        <v>338.5333333333333</v>
      </c>
      <c r="J71" s="232">
        <v>343.36666666666662</v>
      </c>
      <c r="K71" s="231">
        <v>333.7</v>
      </c>
      <c r="L71" s="231">
        <v>323.35000000000002</v>
      </c>
      <c r="M71" s="231">
        <v>11.586130000000001</v>
      </c>
      <c r="N71" s="1"/>
      <c r="O71" s="1"/>
    </row>
    <row r="72" spans="1:15" ht="12.75" customHeight="1">
      <c r="A72" s="214">
        <v>63</v>
      </c>
      <c r="B72" s="217" t="s">
        <v>95</v>
      </c>
      <c r="C72" s="231">
        <v>2829.2</v>
      </c>
      <c r="D72" s="232">
        <v>2832.3666666666668</v>
      </c>
      <c r="E72" s="232">
        <v>2804.8333333333335</v>
      </c>
      <c r="F72" s="232">
        <v>2780.4666666666667</v>
      </c>
      <c r="G72" s="232">
        <v>2752.9333333333334</v>
      </c>
      <c r="H72" s="232">
        <v>2856.7333333333336</v>
      </c>
      <c r="I72" s="232">
        <v>2884.2666666666664</v>
      </c>
      <c r="J72" s="232">
        <v>2908.6333333333337</v>
      </c>
      <c r="K72" s="231">
        <v>2859.9</v>
      </c>
      <c r="L72" s="231">
        <v>2808</v>
      </c>
      <c r="M72" s="231">
        <v>4.3525</v>
      </c>
      <c r="N72" s="1"/>
      <c r="O72" s="1"/>
    </row>
    <row r="73" spans="1:15" ht="12.75" customHeight="1">
      <c r="A73" s="214">
        <v>64</v>
      </c>
      <c r="B73" s="217" t="s">
        <v>249</v>
      </c>
      <c r="C73" s="231">
        <v>2804.6</v>
      </c>
      <c r="D73" s="232">
        <v>2829.0666666666662</v>
      </c>
      <c r="E73" s="232">
        <v>2763.6833333333325</v>
      </c>
      <c r="F73" s="232">
        <v>2722.7666666666664</v>
      </c>
      <c r="G73" s="232">
        <v>2657.3833333333328</v>
      </c>
      <c r="H73" s="232">
        <v>2869.9833333333322</v>
      </c>
      <c r="I73" s="232">
        <v>2935.3666666666663</v>
      </c>
      <c r="J73" s="232">
        <v>2976.2833333333319</v>
      </c>
      <c r="K73" s="231">
        <v>2894.45</v>
      </c>
      <c r="L73" s="231">
        <v>2788.15</v>
      </c>
      <c r="M73" s="231">
        <v>2.0138199999999999</v>
      </c>
      <c r="N73" s="1"/>
      <c r="O73" s="1"/>
    </row>
    <row r="74" spans="1:15" ht="12.75" customHeight="1">
      <c r="A74" s="214">
        <v>65</v>
      </c>
      <c r="B74" s="217" t="s">
        <v>143</v>
      </c>
      <c r="C74" s="231">
        <v>1827.6</v>
      </c>
      <c r="D74" s="232">
        <v>1840.5166666666667</v>
      </c>
      <c r="E74" s="232">
        <v>1807.0833333333333</v>
      </c>
      <c r="F74" s="232">
        <v>1786.5666666666666</v>
      </c>
      <c r="G74" s="232">
        <v>1753.1333333333332</v>
      </c>
      <c r="H74" s="232">
        <v>1861.0333333333333</v>
      </c>
      <c r="I74" s="232">
        <v>1894.4666666666667</v>
      </c>
      <c r="J74" s="232">
        <v>1914.9833333333333</v>
      </c>
      <c r="K74" s="231">
        <v>1873.95</v>
      </c>
      <c r="L74" s="231">
        <v>1820</v>
      </c>
      <c r="M74" s="231">
        <v>3.5376599999999998</v>
      </c>
      <c r="N74" s="1"/>
      <c r="O74" s="1"/>
    </row>
    <row r="75" spans="1:15" ht="12.75" customHeight="1">
      <c r="A75" s="214">
        <v>66</v>
      </c>
      <c r="B75" s="217" t="s">
        <v>98</v>
      </c>
      <c r="C75" s="231">
        <v>4485.6499999999996</v>
      </c>
      <c r="D75" s="232">
        <v>4493.1166666666659</v>
      </c>
      <c r="E75" s="232">
        <v>4457.5833333333321</v>
      </c>
      <c r="F75" s="232">
        <v>4429.5166666666664</v>
      </c>
      <c r="G75" s="232">
        <v>4393.9833333333327</v>
      </c>
      <c r="H75" s="232">
        <v>4521.1833333333316</v>
      </c>
      <c r="I75" s="232">
        <v>4556.7166666666662</v>
      </c>
      <c r="J75" s="232">
        <v>4584.783333333331</v>
      </c>
      <c r="K75" s="231">
        <v>4528.6499999999996</v>
      </c>
      <c r="L75" s="231">
        <v>4465.05</v>
      </c>
      <c r="M75" s="231">
        <v>3.5191400000000002</v>
      </c>
      <c r="N75" s="1"/>
      <c r="O75" s="1"/>
    </row>
    <row r="76" spans="1:15" ht="12.75" customHeight="1">
      <c r="A76" s="214">
        <v>67</v>
      </c>
      <c r="B76" s="217" t="s">
        <v>99</v>
      </c>
      <c r="C76" s="231">
        <v>2885.55</v>
      </c>
      <c r="D76" s="232">
        <v>2895.1833333333329</v>
      </c>
      <c r="E76" s="232">
        <v>2861.3666666666659</v>
      </c>
      <c r="F76" s="232">
        <v>2837.1833333333329</v>
      </c>
      <c r="G76" s="232">
        <v>2803.3666666666659</v>
      </c>
      <c r="H76" s="232">
        <v>2919.3666666666659</v>
      </c>
      <c r="I76" s="232">
        <v>2953.1833333333325</v>
      </c>
      <c r="J76" s="232">
        <v>2977.3666666666659</v>
      </c>
      <c r="K76" s="231">
        <v>2929</v>
      </c>
      <c r="L76" s="231">
        <v>2871</v>
      </c>
      <c r="M76" s="231">
        <v>3.75285</v>
      </c>
      <c r="N76" s="1"/>
      <c r="O76" s="1"/>
    </row>
    <row r="77" spans="1:15" ht="12.75" customHeight="1">
      <c r="A77" s="214">
        <v>68</v>
      </c>
      <c r="B77" s="217" t="s">
        <v>250</v>
      </c>
      <c r="C77" s="231">
        <v>349.65</v>
      </c>
      <c r="D77" s="232">
        <v>352.73333333333329</v>
      </c>
      <c r="E77" s="232">
        <v>337.51666666666659</v>
      </c>
      <c r="F77" s="232">
        <v>325.38333333333333</v>
      </c>
      <c r="G77" s="232">
        <v>310.16666666666663</v>
      </c>
      <c r="H77" s="232">
        <v>364.86666666666656</v>
      </c>
      <c r="I77" s="232">
        <v>380.08333333333326</v>
      </c>
      <c r="J77" s="232">
        <v>392.21666666666653</v>
      </c>
      <c r="K77" s="231">
        <v>367.95</v>
      </c>
      <c r="L77" s="231">
        <v>340.6</v>
      </c>
      <c r="M77" s="231">
        <v>3.9527600000000001</v>
      </c>
      <c r="N77" s="1"/>
      <c r="O77" s="1"/>
    </row>
    <row r="78" spans="1:15" ht="12.75" customHeight="1">
      <c r="A78" s="214">
        <v>69</v>
      </c>
      <c r="B78" s="217" t="s">
        <v>100</v>
      </c>
      <c r="C78" s="231">
        <v>1842.2</v>
      </c>
      <c r="D78" s="232">
        <v>1832.9666666666665</v>
      </c>
      <c r="E78" s="232">
        <v>1816.9333333333329</v>
      </c>
      <c r="F78" s="232">
        <v>1791.6666666666665</v>
      </c>
      <c r="G78" s="232">
        <v>1775.633333333333</v>
      </c>
      <c r="H78" s="232">
        <v>1858.2333333333329</v>
      </c>
      <c r="I78" s="232">
        <v>1874.2666666666662</v>
      </c>
      <c r="J78" s="232">
        <v>1899.5333333333328</v>
      </c>
      <c r="K78" s="231">
        <v>1849</v>
      </c>
      <c r="L78" s="231">
        <v>1807.7</v>
      </c>
      <c r="M78" s="231">
        <v>1.81823</v>
      </c>
      <c r="N78" s="1"/>
      <c r="O78" s="1"/>
    </row>
    <row r="79" spans="1:15" ht="12.75" customHeight="1">
      <c r="A79" s="214">
        <v>70</v>
      </c>
      <c r="B79" s="217" t="s">
        <v>803</v>
      </c>
      <c r="C79" s="231">
        <v>133.75</v>
      </c>
      <c r="D79" s="232">
        <v>134.28333333333333</v>
      </c>
      <c r="E79" s="232">
        <v>132.16666666666666</v>
      </c>
      <c r="F79" s="232">
        <v>130.58333333333331</v>
      </c>
      <c r="G79" s="232">
        <v>128.46666666666664</v>
      </c>
      <c r="H79" s="232">
        <v>135.86666666666667</v>
      </c>
      <c r="I79" s="232">
        <v>137.98333333333335</v>
      </c>
      <c r="J79" s="232">
        <v>139.56666666666669</v>
      </c>
      <c r="K79" s="231">
        <v>136.4</v>
      </c>
      <c r="L79" s="231">
        <v>132.69999999999999</v>
      </c>
      <c r="M79" s="231">
        <v>137.15969000000001</v>
      </c>
      <c r="N79" s="1"/>
      <c r="O79" s="1"/>
    </row>
    <row r="80" spans="1:15" ht="12.75" customHeight="1">
      <c r="A80" s="214">
        <v>71</v>
      </c>
      <c r="B80" s="217" t="s">
        <v>102</v>
      </c>
      <c r="C80" s="231">
        <v>125.45</v>
      </c>
      <c r="D80" s="232">
        <v>125.88333333333333</v>
      </c>
      <c r="E80" s="232">
        <v>124.56666666666665</v>
      </c>
      <c r="F80" s="232">
        <v>123.68333333333332</v>
      </c>
      <c r="G80" s="232">
        <v>122.36666666666665</v>
      </c>
      <c r="H80" s="232">
        <v>126.76666666666665</v>
      </c>
      <c r="I80" s="232">
        <v>128.08333333333331</v>
      </c>
      <c r="J80" s="232">
        <v>128.96666666666664</v>
      </c>
      <c r="K80" s="231">
        <v>127.2</v>
      </c>
      <c r="L80" s="231">
        <v>125</v>
      </c>
      <c r="M80" s="231">
        <v>65.491860000000003</v>
      </c>
      <c r="N80" s="1"/>
      <c r="O80" s="1"/>
    </row>
    <row r="81" spans="1:15" ht="12.75" customHeight="1">
      <c r="A81" s="214">
        <v>72</v>
      </c>
      <c r="B81" s="217" t="s">
        <v>252</v>
      </c>
      <c r="C81" s="231">
        <v>255.15</v>
      </c>
      <c r="D81" s="232">
        <v>255.81666666666669</v>
      </c>
      <c r="E81" s="232">
        <v>250.43333333333339</v>
      </c>
      <c r="F81" s="232">
        <v>245.7166666666667</v>
      </c>
      <c r="G81" s="232">
        <v>240.3333333333334</v>
      </c>
      <c r="H81" s="232">
        <v>260.53333333333342</v>
      </c>
      <c r="I81" s="232">
        <v>265.91666666666663</v>
      </c>
      <c r="J81" s="232">
        <v>270.63333333333338</v>
      </c>
      <c r="K81" s="231">
        <v>261.2</v>
      </c>
      <c r="L81" s="231">
        <v>251.1</v>
      </c>
      <c r="M81" s="231">
        <v>13.212910000000001</v>
      </c>
      <c r="N81" s="1"/>
      <c r="O81" s="1"/>
    </row>
    <row r="82" spans="1:15" ht="12.75" customHeight="1">
      <c r="A82" s="214">
        <v>73</v>
      </c>
      <c r="B82" s="217" t="s">
        <v>103</v>
      </c>
      <c r="C82" s="231">
        <v>103.9</v>
      </c>
      <c r="D82" s="232">
        <v>103.5</v>
      </c>
      <c r="E82" s="232">
        <v>102.75</v>
      </c>
      <c r="F82" s="232">
        <v>101.6</v>
      </c>
      <c r="G82" s="232">
        <v>100.85</v>
      </c>
      <c r="H82" s="232">
        <v>104.65</v>
      </c>
      <c r="I82" s="232">
        <v>105.4</v>
      </c>
      <c r="J82" s="232">
        <v>106.55000000000001</v>
      </c>
      <c r="K82" s="231">
        <v>104.25</v>
      </c>
      <c r="L82" s="231">
        <v>102.35</v>
      </c>
      <c r="M82" s="231">
        <v>95.500489999999999</v>
      </c>
      <c r="N82" s="1"/>
      <c r="O82" s="1"/>
    </row>
    <row r="83" spans="1:15" ht="12.75" customHeight="1">
      <c r="A83" s="214">
        <v>74</v>
      </c>
      <c r="B83" s="217" t="s">
        <v>253</v>
      </c>
      <c r="C83" s="231">
        <v>1261.95</v>
      </c>
      <c r="D83" s="232">
        <v>1275.0166666666667</v>
      </c>
      <c r="E83" s="232">
        <v>1220.2333333333333</v>
      </c>
      <c r="F83" s="232">
        <v>1178.5166666666667</v>
      </c>
      <c r="G83" s="232">
        <v>1123.7333333333333</v>
      </c>
      <c r="H83" s="232">
        <v>1316.7333333333333</v>
      </c>
      <c r="I83" s="232">
        <v>1371.5166666666667</v>
      </c>
      <c r="J83" s="232">
        <v>1413.2333333333333</v>
      </c>
      <c r="K83" s="231">
        <v>1329.8</v>
      </c>
      <c r="L83" s="231">
        <v>1233.3</v>
      </c>
      <c r="M83" s="231">
        <v>9.9493100000000005</v>
      </c>
      <c r="N83" s="1"/>
      <c r="O83" s="1"/>
    </row>
    <row r="84" spans="1:15" ht="12.75" customHeight="1">
      <c r="A84" s="214">
        <v>75</v>
      </c>
      <c r="B84" s="217" t="s">
        <v>107</v>
      </c>
      <c r="C84" s="231">
        <v>961.6</v>
      </c>
      <c r="D84" s="232">
        <v>958.53333333333342</v>
      </c>
      <c r="E84" s="232">
        <v>951.51666666666688</v>
      </c>
      <c r="F84" s="232">
        <v>941.43333333333351</v>
      </c>
      <c r="G84" s="232">
        <v>934.41666666666697</v>
      </c>
      <c r="H84" s="232">
        <v>968.61666666666679</v>
      </c>
      <c r="I84" s="232">
        <v>975.63333333333344</v>
      </c>
      <c r="J84" s="232">
        <v>985.7166666666667</v>
      </c>
      <c r="K84" s="231">
        <v>965.55</v>
      </c>
      <c r="L84" s="231">
        <v>948.45</v>
      </c>
      <c r="M84" s="231">
        <v>14.309570000000001</v>
      </c>
      <c r="N84" s="1"/>
      <c r="O84" s="1"/>
    </row>
    <row r="85" spans="1:15" ht="12.75" customHeight="1">
      <c r="A85" s="214">
        <v>76</v>
      </c>
      <c r="B85" s="217" t="s">
        <v>108</v>
      </c>
      <c r="C85" s="231">
        <v>1025.4000000000001</v>
      </c>
      <c r="D85" s="232">
        <v>1027.9166666666667</v>
      </c>
      <c r="E85" s="232">
        <v>1012.4833333333336</v>
      </c>
      <c r="F85" s="232">
        <v>999.56666666666683</v>
      </c>
      <c r="G85" s="232">
        <v>984.13333333333367</v>
      </c>
      <c r="H85" s="232">
        <v>1040.8333333333335</v>
      </c>
      <c r="I85" s="232">
        <v>1056.2666666666664</v>
      </c>
      <c r="J85" s="232">
        <v>1069.1833333333334</v>
      </c>
      <c r="K85" s="231">
        <v>1043.3499999999999</v>
      </c>
      <c r="L85" s="231">
        <v>1015</v>
      </c>
      <c r="M85" s="231">
        <v>6.0509199999999996</v>
      </c>
      <c r="N85" s="1"/>
      <c r="O85" s="1"/>
    </row>
    <row r="86" spans="1:15" ht="12.75" customHeight="1">
      <c r="A86" s="214">
        <v>77</v>
      </c>
      <c r="B86" s="217" t="s">
        <v>110</v>
      </c>
      <c r="C86" s="231">
        <v>1630.95</v>
      </c>
      <c r="D86" s="232">
        <v>1621.3666666666668</v>
      </c>
      <c r="E86" s="232">
        <v>1594.7833333333335</v>
      </c>
      <c r="F86" s="232">
        <v>1558.6166666666668</v>
      </c>
      <c r="G86" s="232">
        <v>1532.0333333333335</v>
      </c>
      <c r="H86" s="232">
        <v>1657.5333333333335</v>
      </c>
      <c r="I86" s="232">
        <v>1684.1166666666666</v>
      </c>
      <c r="J86" s="232">
        <v>1720.2833333333335</v>
      </c>
      <c r="K86" s="231">
        <v>1647.95</v>
      </c>
      <c r="L86" s="231">
        <v>1585.2</v>
      </c>
      <c r="M86" s="231">
        <v>6.2771499999999998</v>
      </c>
      <c r="N86" s="1"/>
      <c r="O86" s="1"/>
    </row>
    <row r="87" spans="1:15" ht="12.75" customHeight="1">
      <c r="A87" s="214">
        <v>78</v>
      </c>
      <c r="B87" s="217" t="s">
        <v>111</v>
      </c>
      <c r="C87" s="231">
        <v>479.6</v>
      </c>
      <c r="D87" s="232">
        <v>481.08333333333331</v>
      </c>
      <c r="E87" s="232">
        <v>474.76666666666665</v>
      </c>
      <c r="F87" s="232">
        <v>469.93333333333334</v>
      </c>
      <c r="G87" s="232">
        <v>463.61666666666667</v>
      </c>
      <c r="H87" s="232">
        <v>485.91666666666663</v>
      </c>
      <c r="I87" s="232">
        <v>492.23333333333335</v>
      </c>
      <c r="J87" s="232">
        <v>497.06666666666661</v>
      </c>
      <c r="K87" s="231">
        <v>487.4</v>
      </c>
      <c r="L87" s="231">
        <v>476.25</v>
      </c>
      <c r="M87" s="231">
        <v>3.29426</v>
      </c>
      <c r="N87" s="1"/>
      <c r="O87" s="1"/>
    </row>
    <row r="88" spans="1:15" ht="12.75" customHeight="1">
      <c r="A88" s="214">
        <v>79</v>
      </c>
      <c r="B88" s="217" t="s">
        <v>256</v>
      </c>
      <c r="C88" s="231">
        <v>268.35000000000002</v>
      </c>
      <c r="D88" s="232">
        <v>270.01666666666671</v>
      </c>
      <c r="E88" s="232">
        <v>265.43333333333339</v>
      </c>
      <c r="F88" s="232">
        <v>262.51666666666671</v>
      </c>
      <c r="G88" s="232">
        <v>257.93333333333339</v>
      </c>
      <c r="H88" s="232">
        <v>272.93333333333339</v>
      </c>
      <c r="I88" s="232">
        <v>277.51666666666677</v>
      </c>
      <c r="J88" s="232">
        <v>280.43333333333339</v>
      </c>
      <c r="K88" s="231">
        <v>274.60000000000002</v>
      </c>
      <c r="L88" s="231">
        <v>267.10000000000002</v>
      </c>
      <c r="M88" s="231">
        <v>2.8942999999999999</v>
      </c>
      <c r="N88" s="1"/>
      <c r="O88" s="1"/>
    </row>
    <row r="89" spans="1:15" ht="12.75" customHeight="1">
      <c r="A89" s="214">
        <v>80</v>
      </c>
      <c r="B89" s="217" t="s">
        <v>113</v>
      </c>
      <c r="C89" s="231">
        <v>1051.5</v>
      </c>
      <c r="D89" s="232">
        <v>1053.9333333333334</v>
      </c>
      <c r="E89" s="232">
        <v>1042.3666666666668</v>
      </c>
      <c r="F89" s="232">
        <v>1033.2333333333333</v>
      </c>
      <c r="G89" s="232">
        <v>1021.6666666666667</v>
      </c>
      <c r="H89" s="232">
        <v>1063.0666666666668</v>
      </c>
      <c r="I89" s="232">
        <v>1074.6333333333334</v>
      </c>
      <c r="J89" s="232">
        <v>1083.7666666666669</v>
      </c>
      <c r="K89" s="231">
        <v>1065.5</v>
      </c>
      <c r="L89" s="231">
        <v>1044.8</v>
      </c>
      <c r="M89" s="231">
        <v>14.59887</v>
      </c>
      <c r="N89" s="1"/>
      <c r="O89" s="1"/>
    </row>
    <row r="90" spans="1:15" ht="12.75" customHeight="1">
      <c r="A90" s="214">
        <v>81</v>
      </c>
      <c r="B90" s="217" t="s">
        <v>115</v>
      </c>
      <c r="C90" s="231">
        <v>1680.6</v>
      </c>
      <c r="D90" s="232">
        <v>1666.3166666666666</v>
      </c>
      <c r="E90" s="232">
        <v>1647.7833333333333</v>
      </c>
      <c r="F90" s="232">
        <v>1614.9666666666667</v>
      </c>
      <c r="G90" s="232">
        <v>1596.4333333333334</v>
      </c>
      <c r="H90" s="232">
        <v>1699.1333333333332</v>
      </c>
      <c r="I90" s="232">
        <v>1717.6666666666665</v>
      </c>
      <c r="J90" s="232">
        <v>1750.4833333333331</v>
      </c>
      <c r="K90" s="231">
        <v>1684.85</v>
      </c>
      <c r="L90" s="231">
        <v>1633.5</v>
      </c>
      <c r="M90" s="231">
        <v>7.6322400000000004</v>
      </c>
      <c r="N90" s="1"/>
      <c r="O90" s="1"/>
    </row>
    <row r="91" spans="1:15" ht="12.75" customHeight="1">
      <c r="A91" s="214">
        <v>82</v>
      </c>
      <c r="B91" s="217" t="s">
        <v>116</v>
      </c>
      <c r="C91" s="231">
        <v>1567.45</v>
      </c>
      <c r="D91" s="232">
        <v>1568.6000000000001</v>
      </c>
      <c r="E91" s="232">
        <v>1557.7500000000002</v>
      </c>
      <c r="F91" s="232">
        <v>1548.0500000000002</v>
      </c>
      <c r="G91" s="232">
        <v>1537.2000000000003</v>
      </c>
      <c r="H91" s="232">
        <v>1578.3000000000002</v>
      </c>
      <c r="I91" s="232">
        <v>1589.15</v>
      </c>
      <c r="J91" s="232">
        <v>1598.8500000000001</v>
      </c>
      <c r="K91" s="231">
        <v>1579.45</v>
      </c>
      <c r="L91" s="231">
        <v>1558.9</v>
      </c>
      <c r="M91" s="231">
        <v>159.36002999999999</v>
      </c>
      <c r="N91" s="1"/>
      <c r="O91" s="1"/>
    </row>
    <row r="92" spans="1:15" ht="12.75" customHeight="1">
      <c r="A92" s="214">
        <v>83</v>
      </c>
      <c r="B92" s="217" t="s">
        <v>117</v>
      </c>
      <c r="C92" s="231">
        <v>492.95</v>
      </c>
      <c r="D92" s="232">
        <v>493.01666666666665</v>
      </c>
      <c r="E92" s="232">
        <v>486.58333333333331</v>
      </c>
      <c r="F92" s="232">
        <v>480.21666666666664</v>
      </c>
      <c r="G92" s="232">
        <v>473.7833333333333</v>
      </c>
      <c r="H92" s="232">
        <v>499.38333333333333</v>
      </c>
      <c r="I92" s="232">
        <v>505.81666666666672</v>
      </c>
      <c r="J92" s="232">
        <v>512.18333333333339</v>
      </c>
      <c r="K92" s="231">
        <v>499.45</v>
      </c>
      <c r="L92" s="231">
        <v>486.65</v>
      </c>
      <c r="M92" s="231">
        <v>24.1251</v>
      </c>
      <c r="N92" s="1"/>
      <c r="O92" s="1"/>
    </row>
    <row r="93" spans="1:15" ht="12.75" customHeight="1">
      <c r="A93" s="214">
        <v>84</v>
      </c>
      <c r="B93" s="217" t="s">
        <v>112</v>
      </c>
      <c r="C93" s="231">
        <v>1167.9000000000001</v>
      </c>
      <c r="D93" s="232">
        <v>1173.1833333333334</v>
      </c>
      <c r="E93" s="232">
        <v>1157.0166666666669</v>
      </c>
      <c r="F93" s="232">
        <v>1146.1333333333334</v>
      </c>
      <c r="G93" s="232">
        <v>1129.9666666666669</v>
      </c>
      <c r="H93" s="232">
        <v>1184.0666666666668</v>
      </c>
      <c r="I93" s="232">
        <v>1200.2333333333333</v>
      </c>
      <c r="J93" s="232">
        <v>1211.1166666666668</v>
      </c>
      <c r="K93" s="231">
        <v>1189.3499999999999</v>
      </c>
      <c r="L93" s="231">
        <v>1162.3</v>
      </c>
      <c r="M93" s="231">
        <v>2.6941799999999998</v>
      </c>
      <c r="N93" s="1"/>
      <c r="O93" s="1"/>
    </row>
    <row r="94" spans="1:15" ht="12.75" customHeight="1">
      <c r="A94" s="214">
        <v>85</v>
      </c>
      <c r="B94" s="217" t="s">
        <v>118</v>
      </c>
      <c r="C94" s="231">
        <v>2308.6</v>
      </c>
      <c r="D94" s="232">
        <v>2312.0166666666669</v>
      </c>
      <c r="E94" s="232">
        <v>2293.1333333333337</v>
      </c>
      <c r="F94" s="232">
        <v>2277.666666666667</v>
      </c>
      <c r="G94" s="232">
        <v>2258.7833333333338</v>
      </c>
      <c r="H94" s="232">
        <v>2327.4833333333336</v>
      </c>
      <c r="I94" s="232">
        <v>2346.3666666666668</v>
      </c>
      <c r="J94" s="232">
        <v>2361.8333333333335</v>
      </c>
      <c r="K94" s="231">
        <v>2330.9</v>
      </c>
      <c r="L94" s="231">
        <v>2296.5500000000002</v>
      </c>
      <c r="M94" s="231">
        <v>2.3888099999999999</v>
      </c>
      <c r="N94" s="1"/>
      <c r="O94" s="1"/>
    </row>
    <row r="95" spans="1:15" ht="12.75" customHeight="1">
      <c r="A95" s="214">
        <v>86</v>
      </c>
      <c r="B95" s="217" t="s">
        <v>120</v>
      </c>
      <c r="C95" s="231">
        <v>389.95</v>
      </c>
      <c r="D95" s="232">
        <v>391.98333333333329</v>
      </c>
      <c r="E95" s="232">
        <v>387.36666666666656</v>
      </c>
      <c r="F95" s="232">
        <v>384.78333333333325</v>
      </c>
      <c r="G95" s="232">
        <v>380.16666666666652</v>
      </c>
      <c r="H95" s="232">
        <v>394.56666666666661</v>
      </c>
      <c r="I95" s="232">
        <v>399.18333333333328</v>
      </c>
      <c r="J95" s="232">
        <v>401.76666666666665</v>
      </c>
      <c r="K95" s="231">
        <v>396.6</v>
      </c>
      <c r="L95" s="231">
        <v>389.4</v>
      </c>
      <c r="M95" s="231">
        <v>70.660579999999996</v>
      </c>
      <c r="N95" s="1"/>
      <c r="O95" s="1"/>
    </row>
    <row r="96" spans="1:15" ht="12.75" customHeight="1">
      <c r="A96" s="214">
        <v>87</v>
      </c>
      <c r="B96" s="217" t="s">
        <v>257</v>
      </c>
      <c r="C96" s="231">
        <v>2629.05</v>
      </c>
      <c r="D96" s="232">
        <v>2596.6833333333334</v>
      </c>
      <c r="E96" s="232">
        <v>2557.3666666666668</v>
      </c>
      <c r="F96" s="232">
        <v>2485.6833333333334</v>
      </c>
      <c r="G96" s="232">
        <v>2446.3666666666668</v>
      </c>
      <c r="H96" s="232">
        <v>2668.3666666666668</v>
      </c>
      <c r="I96" s="232">
        <v>2707.6833333333334</v>
      </c>
      <c r="J96" s="232">
        <v>2779.3666666666668</v>
      </c>
      <c r="K96" s="231">
        <v>2636</v>
      </c>
      <c r="L96" s="231">
        <v>2525</v>
      </c>
      <c r="M96" s="231">
        <v>28.97073</v>
      </c>
      <c r="N96" s="1"/>
      <c r="O96" s="1"/>
    </row>
    <row r="97" spans="1:15" ht="12.75" customHeight="1">
      <c r="A97" s="214">
        <v>88</v>
      </c>
      <c r="B97" s="217" t="s">
        <v>121</v>
      </c>
      <c r="C97" s="231">
        <v>236.3</v>
      </c>
      <c r="D97" s="232">
        <v>237.91666666666666</v>
      </c>
      <c r="E97" s="232">
        <v>233.43333333333331</v>
      </c>
      <c r="F97" s="232">
        <v>230.56666666666666</v>
      </c>
      <c r="G97" s="232">
        <v>226.08333333333331</v>
      </c>
      <c r="H97" s="232">
        <v>240.7833333333333</v>
      </c>
      <c r="I97" s="232">
        <v>245.26666666666665</v>
      </c>
      <c r="J97" s="232">
        <v>248.1333333333333</v>
      </c>
      <c r="K97" s="231">
        <v>242.4</v>
      </c>
      <c r="L97" s="231">
        <v>235.05</v>
      </c>
      <c r="M97" s="231">
        <v>14.459490000000001</v>
      </c>
      <c r="N97" s="1"/>
      <c r="O97" s="1"/>
    </row>
    <row r="98" spans="1:15" ht="12.75" customHeight="1">
      <c r="A98" s="214">
        <v>89</v>
      </c>
      <c r="B98" s="217" t="s">
        <v>122</v>
      </c>
      <c r="C98" s="231">
        <v>2499</v>
      </c>
      <c r="D98" s="232">
        <v>2489.3333333333335</v>
      </c>
      <c r="E98" s="232">
        <v>2473.666666666667</v>
      </c>
      <c r="F98" s="232">
        <v>2448.3333333333335</v>
      </c>
      <c r="G98" s="232">
        <v>2432.666666666667</v>
      </c>
      <c r="H98" s="232">
        <v>2514.666666666667</v>
      </c>
      <c r="I98" s="232">
        <v>2530.3333333333339</v>
      </c>
      <c r="J98" s="232">
        <v>2555.666666666667</v>
      </c>
      <c r="K98" s="231">
        <v>2505</v>
      </c>
      <c r="L98" s="231">
        <v>2464</v>
      </c>
      <c r="M98" s="231">
        <v>13.877359999999999</v>
      </c>
      <c r="N98" s="1"/>
      <c r="O98" s="1"/>
    </row>
    <row r="99" spans="1:15" ht="12.75" customHeight="1">
      <c r="A99" s="214">
        <v>90</v>
      </c>
      <c r="B99" s="217" t="s">
        <v>258</v>
      </c>
      <c r="C99" s="231">
        <v>329.1</v>
      </c>
      <c r="D99" s="232">
        <v>327.61666666666662</v>
      </c>
      <c r="E99" s="232">
        <v>325.53333333333325</v>
      </c>
      <c r="F99" s="232">
        <v>321.96666666666664</v>
      </c>
      <c r="G99" s="232">
        <v>319.88333333333327</v>
      </c>
      <c r="H99" s="232">
        <v>331.18333333333322</v>
      </c>
      <c r="I99" s="232">
        <v>333.26666666666659</v>
      </c>
      <c r="J99" s="232">
        <v>336.8333333333332</v>
      </c>
      <c r="K99" s="231">
        <v>329.7</v>
      </c>
      <c r="L99" s="231">
        <v>324.05</v>
      </c>
      <c r="M99" s="231">
        <v>26.337610000000002</v>
      </c>
      <c r="N99" s="1"/>
      <c r="O99" s="1"/>
    </row>
    <row r="100" spans="1:15" ht="12.75" customHeight="1">
      <c r="A100" s="214">
        <v>91</v>
      </c>
      <c r="B100" s="217" t="s">
        <v>373</v>
      </c>
      <c r="C100" s="231">
        <v>35528.85</v>
      </c>
      <c r="D100" s="232">
        <v>35591.649999999994</v>
      </c>
      <c r="E100" s="232">
        <v>35095.349999999991</v>
      </c>
      <c r="F100" s="232">
        <v>34661.85</v>
      </c>
      <c r="G100" s="232">
        <v>34165.549999999996</v>
      </c>
      <c r="H100" s="232">
        <v>36025.149999999987</v>
      </c>
      <c r="I100" s="232">
        <v>36521.44999999999</v>
      </c>
      <c r="J100" s="232">
        <v>36954.949999999983</v>
      </c>
      <c r="K100" s="231">
        <v>36087.949999999997</v>
      </c>
      <c r="L100" s="231">
        <v>35158.15</v>
      </c>
      <c r="M100" s="231">
        <v>6.8159999999999998E-2</v>
      </c>
      <c r="N100" s="1"/>
      <c r="O100" s="1"/>
    </row>
    <row r="101" spans="1:15" ht="12.75" customHeight="1">
      <c r="A101" s="214">
        <v>92</v>
      </c>
      <c r="B101" s="217" t="s">
        <v>114</v>
      </c>
      <c r="C101" s="231">
        <v>2561.9</v>
      </c>
      <c r="D101" s="232">
        <v>2564.1333333333332</v>
      </c>
      <c r="E101" s="232">
        <v>2548.8666666666663</v>
      </c>
      <c r="F101" s="232">
        <v>2535.833333333333</v>
      </c>
      <c r="G101" s="232">
        <v>2520.5666666666662</v>
      </c>
      <c r="H101" s="232">
        <v>2577.1666666666665</v>
      </c>
      <c r="I101" s="232">
        <v>2592.4333333333329</v>
      </c>
      <c r="J101" s="232">
        <v>2605.4666666666667</v>
      </c>
      <c r="K101" s="231">
        <v>2579.4</v>
      </c>
      <c r="L101" s="231">
        <v>2551.1</v>
      </c>
      <c r="M101" s="231">
        <v>29.99513</v>
      </c>
      <c r="N101" s="1"/>
      <c r="O101" s="1"/>
    </row>
    <row r="102" spans="1:15" ht="12.75" customHeight="1">
      <c r="A102" s="214">
        <v>93</v>
      </c>
      <c r="B102" s="217" t="s">
        <v>124</v>
      </c>
      <c r="C102" s="231">
        <v>848.7</v>
      </c>
      <c r="D102" s="232">
        <v>849.71666666666658</v>
      </c>
      <c r="E102" s="232">
        <v>843.03333333333319</v>
      </c>
      <c r="F102" s="232">
        <v>837.36666666666656</v>
      </c>
      <c r="G102" s="232">
        <v>830.68333333333317</v>
      </c>
      <c r="H102" s="232">
        <v>855.38333333333321</v>
      </c>
      <c r="I102" s="232">
        <v>862.06666666666661</v>
      </c>
      <c r="J102" s="232">
        <v>867.73333333333323</v>
      </c>
      <c r="K102" s="231">
        <v>856.4</v>
      </c>
      <c r="L102" s="231">
        <v>844.05</v>
      </c>
      <c r="M102" s="231">
        <v>170.47675000000001</v>
      </c>
      <c r="N102" s="1"/>
      <c r="O102" s="1"/>
    </row>
    <row r="103" spans="1:15" ht="12.75" customHeight="1">
      <c r="A103" s="214">
        <v>94</v>
      </c>
      <c r="B103" s="217" t="s">
        <v>125</v>
      </c>
      <c r="C103" s="231">
        <v>1074.25</v>
      </c>
      <c r="D103" s="232">
        <v>1074.7666666666667</v>
      </c>
      <c r="E103" s="232">
        <v>1065.3333333333333</v>
      </c>
      <c r="F103" s="232">
        <v>1056.4166666666665</v>
      </c>
      <c r="G103" s="232">
        <v>1046.9833333333331</v>
      </c>
      <c r="H103" s="232">
        <v>1083.6833333333334</v>
      </c>
      <c r="I103" s="232">
        <v>1093.1166666666668</v>
      </c>
      <c r="J103" s="232">
        <v>1102.0333333333335</v>
      </c>
      <c r="K103" s="231">
        <v>1084.2</v>
      </c>
      <c r="L103" s="231">
        <v>1065.8499999999999</v>
      </c>
      <c r="M103" s="231">
        <v>3.9457900000000001</v>
      </c>
      <c r="N103" s="1"/>
      <c r="O103" s="1"/>
    </row>
    <row r="104" spans="1:15" ht="12.75" customHeight="1">
      <c r="A104" s="214">
        <v>95</v>
      </c>
      <c r="B104" s="217" t="s">
        <v>126</v>
      </c>
      <c r="C104" s="231">
        <v>419.45</v>
      </c>
      <c r="D104" s="232">
        <v>419.26666666666665</v>
      </c>
      <c r="E104" s="232">
        <v>417.18333333333328</v>
      </c>
      <c r="F104" s="232">
        <v>414.91666666666663</v>
      </c>
      <c r="G104" s="232">
        <v>412.83333333333326</v>
      </c>
      <c r="H104" s="232">
        <v>421.5333333333333</v>
      </c>
      <c r="I104" s="232">
        <v>423.61666666666667</v>
      </c>
      <c r="J104" s="232">
        <v>425.88333333333333</v>
      </c>
      <c r="K104" s="231">
        <v>421.35</v>
      </c>
      <c r="L104" s="231">
        <v>417</v>
      </c>
      <c r="M104" s="231">
        <v>11.118600000000001</v>
      </c>
      <c r="N104" s="1"/>
      <c r="O104" s="1"/>
    </row>
    <row r="105" spans="1:15" ht="12.75" customHeight="1">
      <c r="A105" s="214">
        <v>96</v>
      </c>
      <c r="B105" s="217" t="s">
        <v>259</v>
      </c>
      <c r="C105" s="231">
        <v>423.25</v>
      </c>
      <c r="D105" s="232">
        <v>425.45</v>
      </c>
      <c r="E105" s="232">
        <v>416.9</v>
      </c>
      <c r="F105" s="232">
        <v>410.55</v>
      </c>
      <c r="G105" s="232">
        <v>402</v>
      </c>
      <c r="H105" s="232">
        <v>431.79999999999995</v>
      </c>
      <c r="I105" s="232">
        <v>440.35</v>
      </c>
      <c r="J105" s="232">
        <v>446.69999999999993</v>
      </c>
      <c r="K105" s="231">
        <v>434</v>
      </c>
      <c r="L105" s="231">
        <v>419.1</v>
      </c>
      <c r="M105" s="231">
        <v>3.3148900000000001</v>
      </c>
      <c r="N105" s="1"/>
      <c r="O105" s="1"/>
    </row>
    <row r="106" spans="1:15" ht="12.75" customHeight="1">
      <c r="A106" s="214">
        <v>97</v>
      </c>
      <c r="B106" s="217" t="s">
        <v>128</v>
      </c>
      <c r="C106" s="231">
        <v>53.05</v>
      </c>
      <c r="D106" s="232">
        <v>53.283333333333331</v>
      </c>
      <c r="E106" s="232">
        <v>52.566666666666663</v>
      </c>
      <c r="F106" s="232">
        <v>52.083333333333329</v>
      </c>
      <c r="G106" s="232">
        <v>51.36666666666666</v>
      </c>
      <c r="H106" s="232">
        <v>53.766666666666666</v>
      </c>
      <c r="I106" s="232">
        <v>54.483333333333334</v>
      </c>
      <c r="J106" s="232">
        <v>54.966666666666669</v>
      </c>
      <c r="K106" s="231">
        <v>54</v>
      </c>
      <c r="L106" s="231">
        <v>52.8</v>
      </c>
      <c r="M106" s="231">
        <v>219.05394000000001</v>
      </c>
      <c r="N106" s="1"/>
      <c r="O106" s="1"/>
    </row>
    <row r="107" spans="1:15" ht="12.75" customHeight="1">
      <c r="A107" s="214">
        <v>98</v>
      </c>
      <c r="B107" s="217" t="s">
        <v>137</v>
      </c>
      <c r="C107" s="231">
        <v>380.2</v>
      </c>
      <c r="D107" s="232">
        <v>380.31666666666661</v>
      </c>
      <c r="E107" s="232">
        <v>376.23333333333323</v>
      </c>
      <c r="F107" s="232">
        <v>372.26666666666665</v>
      </c>
      <c r="G107" s="232">
        <v>368.18333333333328</v>
      </c>
      <c r="H107" s="232">
        <v>384.28333333333319</v>
      </c>
      <c r="I107" s="232">
        <v>388.36666666666656</v>
      </c>
      <c r="J107" s="232">
        <v>392.33333333333314</v>
      </c>
      <c r="K107" s="231">
        <v>384.4</v>
      </c>
      <c r="L107" s="231">
        <v>376.35</v>
      </c>
      <c r="M107" s="231">
        <v>108.16352000000001</v>
      </c>
      <c r="N107" s="1"/>
      <c r="O107" s="1"/>
    </row>
    <row r="108" spans="1:15" ht="12.75" customHeight="1">
      <c r="A108" s="214">
        <v>99</v>
      </c>
      <c r="B108" s="217" t="s">
        <v>260</v>
      </c>
      <c r="C108" s="231">
        <v>5036.95</v>
      </c>
      <c r="D108" s="232">
        <v>5033.75</v>
      </c>
      <c r="E108" s="232">
        <v>4953.5</v>
      </c>
      <c r="F108" s="232">
        <v>4870.05</v>
      </c>
      <c r="G108" s="232">
        <v>4789.8</v>
      </c>
      <c r="H108" s="232">
        <v>5117.2</v>
      </c>
      <c r="I108" s="232">
        <v>5197.45</v>
      </c>
      <c r="J108" s="232">
        <v>5280.9</v>
      </c>
      <c r="K108" s="231">
        <v>5114</v>
      </c>
      <c r="L108" s="231">
        <v>4950.3</v>
      </c>
      <c r="M108" s="231">
        <v>1.1673</v>
      </c>
      <c r="N108" s="1"/>
      <c r="O108" s="1"/>
    </row>
    <row r="109" spans="1:15" ht="12.75" customHeight="1">
      <c r="A109" s="214">
        <v>100</v>
      </c>
      <c r="B109" s="217" t="s">
        <v>385</v>
      </c>
      <c r="C109" s="231">
        <v>270.89999999999998</v>
      </c>
      <c r="D109" s="232">
        <v>269.45</v>
      </c>
      <c r="E109" s="232">
        <v>265</v>
      </c>
      <c r="F109" s="232">
        <v>259.10000000000002</v>
      </c>
      <c r="G109" s="232">
        <v>254.65000000000003</v>
      </c>
      <c r="H109" s="232">
        <v>275.34999999999997</v>
      </c>
      <c r="I109" s="232">
        <v>279.7999999999999</v>
      </c>
      <c r="J109" s="232">
        <v>285.69999999999993</v>
      </c>
      <c r="K109" s="231">
        <v>273.89999999999998</v>
      </c>
      <c r="L109" s="231">
        <v>263.55</v>
      </c>
      <c r="M109" s="231">
        <v>9.7523</v>
      </c>
      <c r="N109" s="1"/>
      <c r="O109" s="1"/>
    </row>
    <row r="110" spans="1:15" ht="12.75" customHeight="1">
      <c r="A110" s="214">
        <v>101</v>
      </c>
      <c r="B110" s="217" t="s">
        <v>386</v>
      </c>
      <c r="C110" s="231">
        <v>134.15</v>
      </c>
      <c r="D110" s="232">
        <v>136.88333333333333</v>
      </c>
      <c r="E110" s="232">
        <v>130.76666666666665</v>
      </c>
      <c r="F110" s="232">
        <v>127.38333333333333</v>
      </c>
      <c r="G110" s="232">
        <v>121.26666666666665</v>
      </c>
      <c r="H110" s="232">
        <v>140.26666666666665</v>
      </c>
      <c r="I110" s="232">
        <v>146.38333333333333</v>
      </c>
      <c r="J110" s="232">
        <v>149.76666666666665</v>
      </c>
      <c r="K110" s="231">
        <v>143</v>
      </c>
      <c r="L110" s="231">
        <v>133.5</v>
      </c>
      <c r="M110" s="231">
        <v>75.858159999999998</v>
      </c>
      <c r="N110" s="1"/>
      <c r="O110" s="1"/>
    </row>
    <row r="111" spans="1:15" ht="12.75" customHeight="1">
      <c r="A111" s="214">
        <v>102</v>
      </c>
      <c r="B111" s="217" t="s">
        <v>130</v>
      </c>
      <c r="C111" s="231">
        <v>304.95</v>
      </c>
      <c r="D111" s="232">
        <v>306.58333333333331</v>
      </c>
      <c r="E111" s="232">
        <v>301.36666666666662</v>
      </c>
      <c r="F111" s="232">
        <v>297.7833333333333</v>
      </c>
      <c r="G111" s="232">
        <v>292.56666666666661</v>
      </c>
      <c r="H111" s="232">
        <v>310.16666666666663</v>
      </c>
      <c r="I111" s="232">
        <v>315.38333333333333</v>
      </c>
      <c r="J111" s="232">
        <v>318.96666666666664</v>
      </c>
      <c r="K111" s="231">
        <v>311.8</v>
      </c>
      <c r="L111" s="231">
        <v>303</v>
      </c>
      <c r="M111" s="231">
        <v>28.77356</v>
      </c>
      <c r="N111" s="1"/>
      <c r="O111" s="1"/>
    </row>
    <row r="112" spans="1:15" ht="12.75" customHeight="1">
      <c r="A112" s="214">
        <v>103</v>
      </c>
      <c r="B112" s="217" t="s">
        <v>135</v>
      </c>
      <c r="C112" s="231">
        <v>77.099999999999994</v>
      </c>
      <c r="D112" s="232">
        <v>77.416666666666671</v>
      </c>
      <c r="E112" s="232">
        <v>76.433333333333337</v>
      </c>
      <c r="F112" s="232">
        <v>75.766666666666666</v>
      </c>
      <c r="G112" s="232">
        <v>74.783333333333331</v>
      </c>
      <c r="H112" s="232">
        <v>78.083333333333343</v>
      </c>
      <c r="I112" s="232">
        <v>79.066666666666663</v>
      </c>
      <c r="J112" s="232">
        <v>79.733333333333348</v>
      </c>
      <c r="K112" s="231">
        <v>78.400000000000006</v>
      </c>
      <c r="L112" s="231">
        <v>76.75</v>
      </c>
      <c r="M112" s="231">
        <v>48.459060000000001</v>
      </c>
      <c r="N112" s="1"/>
      <c r="O112" s="1"/>
    </row>
    <row r="113" spans="1:15" ht="12.75" customHeight="1">
      <c r="A113" s="214">
        <v>104</v>
      </c>
      <c r="B113" s="217" t="s">
        <v>136</v>
      </c>
      <c r="C113" s="231">
        <v>582.1</v>
      </c>
      <c r="D113" s="232">
        <v>586.25000000000011</v>
      </c>
      <c r="E113" s="232">
        <v>572.55000000000018</v>
      </c>
      <c r="F113" s="232">
        <v>563.00000000000011</v>
      </c>
      <c r="G113" s="232">
        <v>549.30000000000018</v>
      </c>
      <c r="H113" s="232">
        <v>595.80000000000018</v>
      </c>
      <c r="I113" s="232">
        <v>609.50000000000023</v>
      </c>
      <c r="J113" s="232">
        <v>619.05000000000018</v>
      </c>
      <c r="K113" s="231">
        <v>599.95000000000005</v>
      </c>
      <c r="L113" s="231">
        <v>576.70000000000005</v>
      </c>
      <c r="M113" s="231">
        <v>14.29219</v>
      </c>
      <c r="N113" s="1"/>
      <c r="O113" s="1"/>
    </row>
    <row r="114" spans="1:15" ht="12.75" customHeight="1">
      <c r="A114" s="214">
        <v>105</v>
      </c>
      <c r="B114" s="217" t="s">
        <v>129</v>
      </c>
      <c r="C114" s="231">
        <v>430.35</v>
      </c>
      <c r="D114" s="232">
        <v>431.7</v>
      </c>
      <c r="E114" s="232">
        <v>425.79999999999995</v>
      </c>
      <c r="F114" s="232">
        <v>421.24999999999994</v>
      </c>
      <c r="G114" s="232">
        <v>415.34999999999991</v>
      </c>
      <c r="H114" s="232">
        <v>436.25</v>
      </c>
      <c r="I114" s="232">
        <v>442.15</v>
      </c>
      <c r="J114" s="232">
        <v>446.70000000000005</v>
      </c>
      <c r="K114" s="231">
        <v>437.6</v>
      </c>
      <c r="L114" s="231">
        <v>427.15</v>
      </c>
      <c r="M114" s="231">
        <v>8.1461500000000004</v>
      </c>
      <c r="N114" s="1"/>
      <c r="O114" s="1"/>
    </row>
    <row r="115" spans="1:15" ht="12.75" customHeight="1">
      <c r="A115" s="214">
        <v>106</v>
      </c>
      <c r="B115" s="217" t="s">
        <v>133</v>
      </c>
      <c r="C115" s="231">
        <v>148.4</v>
      </c>
      <c r="D115" s="232">
        <v>149.03333333333333</v>
      </c>
      <c r="E115" s="232">
        <v>146.36666666666667</v>
      </c>
      <c r="F115" s="232">
        <v>144.33333333333334</v>
      </c>
      <c r="G115" s="232">
        <v>141.66666666666669</v>
      </c>
      <c r="H115" s="232">
        <v>151.06666666666666</v>
      </c>
      <c r="I115" s="232">
        <v>153.73333333333335</v>
      </c>
      <c r="J115" s="232">
        <v>155.76666666666665</v>
      </c>
      <c r="K115" s="231">
        <v>151.69999999999999</v>
      </c>
      <c r="L115" s="231">
        <v>147</v>
      </c>
      <c r="M115" s="231">
        <v>32.733620000000002</v>
      </c>
      <c r="N115" s="1"/>
      <c r="O115" s="1"/>
    </row>
    <row r="116" spans="1:15" ht="12.75" customHeight="1">
      <c r="A116" s="214">
        <v>107</v>
      </c>
      <c r="B116" s="217" t="s">
        <v>132</v>
      </c>
      <c r="C116" s="231">
        <v>1012.85</v>
      </c>
      <c r="D116" s="232">
        <v>1012.6</v>
      </c>
      <c r="E116" s="232">
        <v>1004.25</v>
      </c>
      <c r="F116" s="232">
        <v>995.65</v>
      </c>
      <c r="G116" s="232">
        <v>987.3</v>
      </c>
      <c r="H116" s="232">
        <v>1021.2</v>
      </c>
      <c r="I116" s="232">
        <v>1029.5500000000002</v>
      </c>
      <c r="J116" s="232">
        <v>1038.1500000000001</v>
      </c>
      <c r="K116" s="231">
        <v>1020.95</v>
      </c>
      <c r="L116" s="231">
        <v>1004</v>
      </c>
      <c r="M116" s="231">
        <v>21.167639999999999</v>
      </c>
      <c r="N116" s="1"/>
      <c r="O116" s="1"/>
    </row>
    <row r="117" spans="1:15" ht="12.75" customHeight="1">
      <c r="A117" s="214">
        <v>108</v>
      </c>
      <c r="B117" s="217" t="s">
        <v>162</v>
      </c>
      <c r="C117" s="231">
        <v>3565.55</v>
      </c>
      <c r="D117" s="232">
        <v>3536.8833333333332</v>
      </c>
      <c r="E117" s="232">
        <v>3498.6666666666665</v>
      </c>
      <c r="F117" s="232">
        <v>3431.7833333333333</v>
      </c>
      <c r="G117" s="232">
        <v>3393.5666666666666</v>
      </c>
      <c r="H117" s="232">
        <v>3603.7666666666664</v>
      </c>
      <c r="I117" s="232">
        <v>3641.9833333333336</v>
      </c>
      <c r="J117" s="232">
        <v>3708.8666666666663</v>
      </c>
      <c r="K117" s="231">
        <v>3575.1</v>
      </c>
      <c r="L117" s="231">
        <v>3470</v>
      </c>
      <c r="M117" s="231">
        <v>3.5102899999999999</v>
      </c>
      <c r="N117" s="1"/>
      <c r="O117" s="1"/>
    </row>
    <row r="118" spans="1:15" ht="12.75" customHeight="1">
      <c r="A118" s="214">
        <v>109</v>
      </c>
      <c r="B118" s="217" t="s">
        <v>134</v>
      </c>
      <c r="C118" s="231">
        <v>1388.95</v>
      </c>
      <c r="D118" s="232">
        <v>1386.2666666666664</v>
      </c>
      <c r="E118" s="232">
        <v>1376.7833333333328</v>
      </c>
      <c r="F118" s="232">
        <v>1364.6166666666663</v>
      </c>
      <c r="G118" s="232">
        <v>1355.1333333333328</v>
      </c>
      <c r="H118" s="232">
        <v>1398.4333333333329</v>
      </c>
      <c r="I118" s="232">
        <v>1407.9166666666665</v>
      </c>
      <c r="J118" s="232">
        <v>1420.083333333333</v>
      </c>
      <c r="K118" s="231">
        <v>1395.75</v>
      </c>
      <c r="L118" s="231">
        <v>1374.1</v>
      </c>
      <c r="M118" s="231">
        <v>41.701929999999997</v>
      </c>
      <c r="N118" s="1"/>
      <c r="O118" s="1"/>
    </row>
    <row r="119" spans="1:15" ht="12.75" customHeight="1">
      <c r="A119" s="214">
        <v>110</v>
      </c>
      <c r="B119" s="217" t="s">
        <v>131</v>
      </c>
      <c r="C119" s="231">
        <v>1834.3</v>
      </c>
      <c r="D119" s="232">
        <v>1846.8</v>
      </c>
      <c r="E119" s="232">
        <v>1813.55</v>
      </c>
      <c r="F119" s="232">
        <v>1792.8</v>
      </c>
      <c r="G119" s="232">
        <v>1759.55</v>
      </c>
      <c r="H119" s="232">
        <v>1867.55</v>
      </c>
      <c r="I119" s="232">
        <v>1900.8</v>
      </c>
      <c r="J119" s="232">
        <v>1921.55</v>
      </c>
      <c r="K119" s="231">
        <v>1880.05</v>
      </c>
      <c r="L119" s="231">
        <v>1826.05</v>
      </c>
      <c r="M119" s="231">
        <v>3.82151</v>
      </c>
      <c r="N119" s="1"/>
      <c r="O119" s="1"/>
    </row>
    <row r="120" spans="1:15" ht="12.75" customHeight="1">
      <c r="A120" s="214">
        <v>111</v>
      </c>
      <c r="B120" s="217" t="s">
        <v>261</v>
      </c>
      <c r="C120" s="231">
        <v>790.05</v>
      </c>
      <c r="D120" s="232">
        <v>788.6</v>
      </c>
      <c r="E120" s="232">
        <v>780.25</v>
      </c>
      <c r="F120" s="232">
        <v>770.44999999999993</v>
      </c>
      <c r="G120" s="232">
        <v>762.09999999999991</v>
      </c>
      <c r="H120" s="232">
        <v>798.40000000000009</v>
      </c>
      <c r="I120" s="232">
        <v>806.75000000000023</v>
      </c>
      <c r="J120" s="232">
        <v>816.55000000000018</v>
      </c>
      <c r="K120" s="231">
        <v>796.95</v>
      </c>
      <c r="L120" s="231">
        <v>778.8</v>
      </c>
      <c r="M120" s="231">
        <v>3.1931500000000002</v>
      </c>
      <c r="N120" s="1"/>
      <c r="O120" s="1"/>
    </row>
    <row r="121" spans="1:15" ht="12.75" customHeight="1">
      <c r="A121" s="214">
        <v>112</v>
      </c>
      <c r="B121" s="217" t="s">
        <v>262</v>
      </c>
      <c r="C121" s="231">
        <v>227.1</v>
      </c>
      <c r="D121" s="232">
        <v>230.30000000000004</v>
      </c>
      <c r="E121" s="232">
        <v>221.85000000000008</v>
      </c>
      <c r="F121" s="232">
        <v>216.60000000000005</v>
      </c>
      <c r="G121" s="232">
        <v>208.15000000000009</v>
      </c>
      <c r="H121" s="232">
        <v>235.55000000000007</v>
      </c>
      <c r="I121" s="232">
        <v>244.00000000000006</v>
      </c>
      <c r="J121" s="232">
        <v>249.25000000000006</v>
      </c>
      <c r="K121" s="231">
        <v>238.75</v>
      </c>
      <c r="L121" s="231">
        <v>225.05</v>
      </c>
      <c r="M121" s="231">
        <v>10.22382</v>
      </c>
      <c r="N121" s="1"/>
      <c r="O121" s="1"/>
    </row>
    <row r="122" spans="1:15" ht="12.75" customHeight="1">
      <c r="A122" s="214">
        <v>113</v>
      </c>
      <c r="B122" s="217" t="s">
        <v>139</v>
      </c>
      <c r="C122" s="231">
        <v>658.85</v>
      </c>
      <c r="D122" s="232">
        <v>660.4</v>
      </c>
      <c r="E122" s="232">
        <v>654.29999999999995</v>
      </c>
      <c r="F122" s="232">
        <v>649.75</v>
      </c>
      <c r="G122" s="232">
        <v>643.65</v>
      </c>
      <c r="H122" s="232">
        <v>664.94999999999993</v>
      </c>
      <c r="I122" s="232">
        <v>671.05000000000007</v>
      </c>
      <c r="J122" s="232">
        <v>675.59999999999991</v>
      </c>
      <c r="K122" s="231">
        <v>666.5</v>
      </c>
      <c r="L122" s="231">
        <v>655.85</v>
      </c>
      <c r="M122" s="231">
        <v>11.34491</v>
      </c>
      <c r="N122" s="1"/>
      <c r="O122" s="1"/>
    </row>
    <row r="123" spans="1:15" ht="12.75" customHeight="1">
      <c r="A123" s="214">
        <v>114</v>
      </c>
      <c r="B123" s="217" t="s">
        <v>138</v>
      </c>
      <c r="C123" s="231">
        <v>539.4</v>
      </c>
      <c r="D123" s="232">
        <v>537.83333333333337</v>
      </c>
      <c r="E123" s="232">
        <v>532.16666666666674</v>
      </c>
      <c r="F123" s="232">
        <v>524.93333333333339</v>
      </c>
      <c r="G123" s="232">
        <v>519.26666666666677</v>
      </c>
      <c r="H123" s="232">
        <v>545.06666666666672</v>
      </c>
      <c r="I123" s="232">
        <v>550.73333333333346</v>
      </c>
      <c r="J123" s="232">
        <v>557.9666666666667</v>
      </c>
      <c r="K123" s="231">
        <v>543.5</v>
      </c>
      <c r="L123" s="231">
        <v>530.6</v>
      </c>
      <c r="M123" s="231">
        <v>29.91845</v>
      </c>
      <c r="N123" s="1"/>
      <c r="O123" s="1"/>
    </row>
    <row r="124" spans="1:15" ht="12.75" customHeight="1">
      <c r="A124" s="214">
        <v>115</v>
      </c>
      <c r="B124" s="217" t="s">
        <v>140</v>
      </c>
      <c r="C124" s="231">
        <v>439.9</v>
      </c>
      <c r="D124" s="232">
        <v>435.45</v>
      </c>
      <c r="E124" s="232">
        <v>427.7</v>
      </c>
      <c r="F124" s="232">
        <v>415.5</v>
      </c>
      <c r="G124" s="232">
        <v>407.75</v>
      </c>
      <c r="H124" s="232">
        <v>447.65</v>
      </c>
      <c r="I124" s="232">
        <v>455.4</v>
      </c>
      <c r="J124" s="232">
        <v>467.59999999999997</v>
      </c>
      <c r="K124" s="231">
        <v>443.2</v>
      </c>
      <c r="L124" s="231">
        <v>423.25</v>
      </c>
      <c r="M124" s="231">
        <v>34.978070000000002</v>
      </c>
      <c r="N124" s="1"/>
      <c r="O124" s="1"/>
    </row>
    <row r="125" spans="1:15" ht="12.75" customHeight="1">
      <c r="A125" s="214">
        <v>116</v>
      </c>
      <c r="B125" s="217" t="s">
        <v>141</v>
      </c>
      <c r="C125" s="231">
        <v>1705.2</v>
      </c>
      <c r="D125" s="232">
        <v>1703.7166666666665</v>
      </c>
      <c r="E125" s="232">
        <v>1694.583333333333</v>
      </c>
      <c r="F125" s="232">
        <v>1683.9666666666665</v>
      </c>
      <c r="G125" s="232">
        <v>1674.833333333333</v>
      </c>
      <c r="H125" s="232">
        <v>1714.333333333333</v>
      </c>
      <c r="I125" s="232">
        <v>1723.4666666666667</v>
      </c>
      <c r="J125" s="232">
        <v>1734.083333333333</v>
      </c>
      <c r="K125" s="231">
        <v>1712.85</v>
      </c>
      <c r="L125" s="231">
        <v>1693.1</v>
      </c>
      <c r="M125" s="231">
        <v>28.372039999999998</v>
      </c>
      <c r="N125" s="1"/>
      <c r="O125" s="1"/>
    </row>
    <row r="126" spans="1:15" ht="12.75" customHeight="1">
      <c r="A126" s="214">
        <v>117</v>
      </c>
      <c r="B126" s="217" t="s">
        <v>142</v>
      </c>
      <c r="C126" s="231">
        <v>81.400000000000006</v>
      </c>
      <c r="D126" s="232">
        <v>81.683333333333337</v>
      </c>
      <c r="E126" s="232">
        <v>80.366666666666674</v>
      </c>
      <c r="F126" s="232">
        <v>79.333333333333343</v>
      </c>
      <c r="G126" s="232">
        <v>78.01666666666668</v>
      </c>
      <c r="H126" s="232">
        <v>82.716666666666669</v>
      </c>
      <c r="I126" s="232">
        <v>84.033333333333331</v>
      </c>
      <c r="J126" s="232">
        <v>85.066666666666663</v>
      </c>
      <c r="K126" s="231">
        <v>83</v>
      </c>
      <c r="L126" s="231">
        <v>80.650000000000006</v>
      </c>
      <c r="M126" s="231">
        <v>58.434460000000001</v>
      </c>
      <c r="N126" s="1"/>
      <c r="O126" s="1"/>
    </row>
    <row r="127" spans="1:15" ht="12.75" customHeight="1">
      <c r="A127" s="214">
        <v>118</v>
      </c>
      <c r="B127" s="217" t="s">
        <v>146</v>
      </c>
      <c r="C127" s="231">
        <v>3376.05</v>
      </c>
      <c r="D127" s="232">
        <v>3381.9</v>
      </c>
      <c r="E127" s="232">
        <v>3338.8</v>
      </c>
      <c r="F127" s="232">
        <v>3301.55</v>
      </c>
      <c r="G127" s="232">
        <v>3258.4500000000003</v>
      </c>
      <c r="H127" s="232">
        <v>3419.15</v>
      </c>
      <c r="I127" s="232">
        <v>3462.2499999999995</v>
      </c>
      <c r="J127" s="232">
        <v>3499.5</v>
      </c>
      <c r="K127" s="231">
        <v>3425</v>
      </c>
      <c r="L127" s="231">
        <v>3344.65</v>
      </c>
      <c r="M127" s="231">
        <v>2.7105399999999999</v>
      </c>
      <c r="N127" s="1"/>
      <c r="O127" s="1"/>
    </row>
    <row r="128" spans="1:15" ht="12.75" customHeight="1">
      <c r="A128" s="214">
        <v>119</v>
      </c>
      <c r="B128" s="217" t="s">
        <v>144</v>
      </c>
      <c r="C128" s="231">
        <v>320.8</v>
      </c>
      <c r="D128" s="232">
        <v>321.93333333333334</v>
      </c>
      <c r="E128" s="232">
        <v>318.06666666666666</v>
      </c>
      <c r="F128" s="232">
        <v>315.33333333333331</v>
      </c>
      <c r="G128" s="232">
        <v>311.46666666666664</v>
      </c>
      <c r="H128" s="232">
        <v>324.66666666666669</v>
      </c>
      <c r="I128" s="232">
        <v>328.53333333333336</v>
      </c>
      <c r="J128" s="232">
        <v>331.26666666666671</v>
      </c>
      <c r="K128" s="231">
        <v>325.8</v>
      </c>
      <c r="L128" s="231">
        <v>319.2</v>
      </c>
      <c r="M128" s="231">
        <v>13.85355</v>
      </c>
      <c r="N128" s="1"/>
      <c r="O128" s="1"/>
    </row>
    <row r="129" spans="1:15" ht="12.75" customHeight="1">
      <c r="A129" s="214">
        <v>120</v>
      </c>
      <c r="B129" s="217" t="s">
        <v>865</v>
      </c>
      <c r="C129" s="231">
        <v>4557.7</v>
      </c>
      <c r="D129" s="232">
        <v>4590.3833333333332</v>
      </c>
      <c r="E129" s="232">
        <v>4517.3166666666666</v>
      </c>
      <c r="F129" s="232">
        <v>4476.9333333333334</v>
      </c>
      <c r="G129" s="232">
        <v>4403.8666666666668</v>
      </c>
      <c r="H129" s="232">
        <v>4630.7666666666664</v>
      </c>
      <c r="I129" s="232">
        <v>4703.8333333333321</v>
      </c>
      <c r="J129" s="232">
        <v>4744.2166666666662</v>
      </c>
      <c r="K129" s="231">
        <v>4663.45</v>
      </c>
      <c r="L129" s="231">
        <v>4550</v>
      </c>
      <c r="M129" s="231">
        <v>2.4914000000000001</v>
      </c>
      <c r="N129" s="1"/>
      <c r="O129" s="1"/>
    </row>
    <row r="130" spans="1:15" ht="12.75" customHeight="1">
      <c r="A130" s="214">
        <v>121</v>
      </c>
      <c r="B130" s="217" t="s">
        <v>145</v>
      </c>
      <c r="C130" s="231">
        <v>2154</v>
      </c>
      <c r="D130" s="232">
        <v>2164.6666666666665</v>
      </c>
      <c r="E130" s="232">
        <v>2139.333333333333</v>
      </c>
      <c r="F130" s="232">
        <v>2124.6666666666665</v>
      </c>
      <c r="G130" s="232">
        <v>2099.333333333333</v>
      </c>
      <c r="H130" s="232">
        <v>2179.333333333333</v>
      </c>
      <c r="I130" s="232">
        <v>2204.6666666666661</v>
      </c>
      <c r="J130" s="232">
        <v>2219.333333333333</v>
      </c>
      <c r="K130" s="231">
        <v>2190</v>
      </c>
      <c r="L130" s="231">
        <v>2150</v>
      </c>
      <c r="M130" s="231">
        <v>15.405810000000001</v>
      </c>
      <c r="N130" s="1"/>
      <c r="O130" s="1"/>
    </row>
    <row r="131" spans="1:15" ht="12.75" customHeight="1">
      <c r="A131" s="214">
        <v>122</v>
      </c>
      <c r="B131" s="217" t="s">
        <v>263</v>
      </c>
      <c r="C131" s="231">
        <v>297.8</v>
      </c>
      <c r="D131" s="232">
        <v>298.16666666666669</v>
      </c>
      <c r="E131" s="232">
        <v>294.63333333333338</v>
      </c>
      <c r="F131" s="232">
        <v>291.4666666666667</v>
      </c>
      <c r="G131" s="232">
        <v>287.93333333333339</v>
      </c>
      <c r="H131" s="232">
        <v>301.33333333333337</v>
      </c>
      <c r="I131" s="232">
        <v>304.86666666666667</v>
      </c>
      <c r="J131" s="232">
        <v>308.03333333333336</v>
      </c>
      <c r="K131" s="231">
        <v>301.7</v>
      </c>
      <c r="L131" s="231">
        <v>295</v>
      </c>
      <c r="M131" s="231">
        <v>17.248560000000001</v>
      </c>
      <c r="N131" s="1"/>
      <c r="O131" s="1"/>
    </row>
    <row r="132" spans="1:15" ht="12.75" customHeight="1">
      <c r="A132" s="214">
        <v>123</v>
      </c>
      <c r="B132" s="217" t="s">
        <v>844</v>
      </c>
      <c r="C132" s="231">
        <v>544.1</v>
      </c>
      <c r="D132" s="232">
        <v>548.61666666666667</v>
      </c>
      <c r="E132" s="232">
        <v>534.58333333333337</v>
      </c>
      <c r="F132" s="232">
        <v>525.06666666666672</v>
      </c>
      <c r="G132" s="232">
        <v>511.03333333333342</v>
      </c>
      <c r="H132" s="232">
        <v>558.13333333333333</v>
      </c>
      <c r="I132" s="232">
        <v>572.16666666666663</v>
      </c>
      <c r="J132" s="232">
        <v>581.68333333333328</v>
      </c>
      <c r="K132" s="231">
        <v>562.65</v>
      </c>
      <c r="L132" s="231">
        <v>539.1</v>
      </c>
      <c r="M132" s="231">
        <v>17.41356</v>
      </c>
      <c r="N132" s="1"/>
      <c r="O132" s="1"/>
    </row>
    <row r="133" spans="1:15" ht="12.75" customHeight="1">
      <c r="A133" s="214">
        <v>124</v>
      </c>
      <c r="B133" s="217" t="s">
        <v>411</v>
      </c>
      <c r="C133" s="231">
        <v>3935.1</v>
      </c>
      <c r="D133" s="232">
        <v>3952.3333333333335</v>
      </c>
      <c r="E133" s="232">
        <v>3907.7666666666669</v>
      </c>
      <c r="F133" s="232">
        <v>3880.4333333333334</v>
      </c>
      <c r="G133" s="232">
        <v>3835.8666666666668</v>
      </c>
      <c r="H133" s="232">
        <v>3979.666666666667</v>
      </c>
      <c r="I133" s="232">
        <v>4024.2333333333336</v>
      </c>
      <c r="J133" s="232">
        <v>4051.5666666666671</v>
      </c>
      <c r="K133" s="231">
        <v>3996.9</v>
      </c>
      <c r="L133" s="231">
        <v>3925</v>
      </c>
      <c r="M133" s="231">
        <v>0.30021999999999999</v>
      </c>
      <c r="N133" s="1"/>
      <c r="O133" s="1"/>
    </row>
    <row r="134" spans="1:15" ht="12.75" customHeight="1">
      <c r="A134" s="214">
        <v>125</v>
      </c>
      <c r="B134" s="217" t="s">
        <v>147</v>
      </c>
      <c r="C134" s="231">
        <v>658.75</v>
      </c>
      <c r="D134" s="232">
        <v>658.08333333333337</v>
      </c>
      <c r="E134" s="232">
        <v>642.41666666666674</v>
      </c>
      <c r="F134" s="232">
        <v>626.08333333333337</v>
      </c>
      <c r="G134" s="232">
        <v>610.41666666666674</v>
      </c>
      <c r="H134" s="232">
        <v>674.41666666666674</v>
      </c>
      <c r="I134" s="232">
        <v>690.08333333333348</v>
      </c>
      <c r="J134" s="232">
        <v>706.41666666666674</v>
      </c>
      <c r="K134" s="231">
        <v>673.75</v>
      </c>
      <c r="L134" s="231">
        <v>641.75</v>
      </c>
      <c r="M134" s="231">
        <v>39.654890000000002</v>
      </c>
      <c r="N134" s="1"/>
      <c r="O134" s="1"/>
    </row>
    <row r="135" spans="1:15" ht="12.75" customHeight="1">
      <c r="A135" s="214">
        <v>126</v>
      </c>
      <c r="B135" s="217" t="s">
        <v>158</v>
      </c>
      <c r="C135" s="231">
        <v>83709.75</v>
      </c>
      <c r="D135" s="232">
        <v>83892.2</v>
      </c>
      <c r="E135" s="232">
        <v>83234.5</v>
      </c>
      <c r="F135" s="232">
        <v>82759.25</v>
      </c>
      <c r="G135" s="232">
        <v>82101.55</v>
      </c>
      <c r="H135" s="232">
        <v>84367.45</v>
      </c>
      <c r="I135" s="232">
        <v>85025.14999999998</v>
      </c>
      <c r="J135" s="232">
        <v>85500.4</v>
      </c>
      <c r="K135" s="231">
        <v>84549.9</v>
      </c>
      <c r="L135" s="231">
        <v>83416.95</v>
      </c>
      <c r="M135" s="231">
        <v>3.6429999999999997E-2</v>
      </c>
      <c r="N135" s="1"/>
      <c r="O135" s="1"/>
    </row>
    <row r="136" spans="1:15" ht="12.75" customHeight="1">
      <c r="A136" s="214">
        <v>127</v>
      </c>
      <c r="B136" s="217" t="s">
        <v>149</v>
      </c>
      <c r="C136" s="231">
        <v>218.15</v>
      </c>
      <c r="D136" s="232">
        <v>218.65</v>
      </c>
      <c r="E136" s="232">
        <v>215.15</v>
      </c>
      <c r="F136" s="232">
        <v>212.15</v>
      </c>
      <c r="G136" s="232">
        <v>208.65</v>
      </c>
      <c r="H136" s="232">
        <v>221.65</v>
      </c>
      <c r="I136" s="232">
        <v>225.15</v>
      </c>
      <c r="J136" s="232">
        <v>228.15</v>
      </c>
      <c r="K136" s="231">
        <v>222.15</v>
      </c>
      <c r="L136" s="231">
        <v>215.65</v>
      </c>
      <c r="M136" s="231">
        <v>25.700389999999999</v>
      </c>
      <c r="N136" s="1"/>
      <c r="O136" s="1"/>
    </row>
    <row r="137" spans="1:15" ht="12.75" customHeight="1">
      <c r="A137" s="214">
        <v>128</v>
      </c>
      <c r="B137" s="217" t="s">
        <v>148</v>
      </c>
      <c r="C137" s="231">
        <v>1137.9000000000001</v>
      </c>
      <c r="D137" s="232">
        <v>1138</v>
      </c>
      <c r="E137" s="232">
        <v>1125.4000000000001</v>
      </c>
      <c r="F137" s="232">
        <v>1112.9000000000001</v>
      </c>
      <c r="G137" s="232">
        <v>1100.3000000000002</v>
      </c>
      <c r="H137" s="232">
        <v>1150.5</v>
      </c>
      <c r="I137" s="232">
        <v>1163.0999999999999</v>
      </c>
      <c r="J137" s="232">
        <v>1175.5999999999999</v>
      </c>
      <c r="K137" s="231">
        <v>1150.5999999999999</v>
      </c>
      <c r="L137" s="231">
        <v>1125.5</v>
      </c>
      <c r="M137" s="231">
        <v>24.46528</v>
      </c>
      <c r="N137" s="1"/>
      <c r="O137" s="1"/>
    </row>
    <row r="138" spans="1:15" ht="12.75" customHeight="1">
      <c r="A138" s="214">
        <v>129</v>
      </c>
      <c r="B138" s="217" t="s">
        <v>151</v>
      </c>
      <c r="C138" s="231">
        <v>479.75</v>
      </c>
      <c r="D138" s="232">
        <v>479.0333333333333</v>
      </c>
      <c r="E138" s="232">
        <v>475.06666666666661</v>
      </c>
      <c r="F138" s="232">
        <v>470.38333333333333</v>
      </c>
      <c r="G138" s="232">
        <v>466.41666666666663</v>
      </c>
      <c r="H138" s="232">
        <v>483.71666666666658</v>
      </c>
      <c r="I138" s="232">
        <v>487.68333333333328</v>
      </c>
      <c r="J138" s="232">
        <v>492.36666666666656</v>
      </c>
      <c r="K138" s="231">
        <v>483</v>
      </c>
      <c r="L138" s="231">
        <v>474.35</v>
      </c>
      <c r="M138" s="231">
        <v>10.3308</v>
      </c>
      <c r="N138" s="1"/>
      <c r="O138" s="1"/>
    </row>
    <row r="139" spans="1:15" ht="12.75" customHeight="1">
      <c r="A139" s="214">
        <v>130</v>
      </c>
      <c r="B139" s="217" t="s">
        <v>152</v>
      </c>
      <c r="C139" s="231">
        <v>8278.35</v>
      </c>
      <c r="D139" s="232">
        <v>8274.9</v>
      </c>
      <c r="E139" s="232">
        <v>8233</v>
      </c>
      <c r="F139" s="232">
        <v>8187.65</v>
      </c>
      <c r="G139" s="232">
        <v>8145.75</v>
      </c>
      <c r="H139" s="232">
        <v>8320.25</v>
      </c>
      <c r="I139" s="232">
        <v>8362.1499999999978</v>
      </c>
      <c r="J139" s="232">
        <v>8407.5</v>
      </c>
      <c r="K139" s="231">
        <v>8316.7999999999993</v>
      </c>
      <c r="L139" s="231">
        <v>8229.5499999999993</v>
      </c>
      <c r="M139" s="231">
        <v>3.6432600000000002</v>
      </c>
      <c r="N139" s="1"/>
      <c r="O139" s="1"/>
    </row>
    <row r="140" spans="1:15" ht="12.75" customHeight="1">
      <c r="A140" s="214">
        <v>131</v>
      </c>
      <c r="B140" s="217" t="s">
        <v>155</v>
      </c>
      <c r="C140" s="231">
        <v>622.04999999999995</v>
      </c>
      <c r="D140" s="232">
        <v>623.58333333333337</v>
      </c>
      <c r="E140" s="232">
        <v>616.16666666666674</v>
      </c>
      <c r="F140" s="232">
        <v>610.28333333333342</v>
      </c>
      <c r="G140" s="232">
        <v>602.86666666666679</v>
      </c>
      <c r="H140" s="232">
        <v>629.4666666666667</v>
      </c>
      <c r="I140" s="232">
        <v>636.88333333333344</v>
      </c>
      <c r="J140" s="232">
        <v>642.76666666666665</v>
      </c>
      <c r="K140" s="231">
        <v>631</v>
      </c>
      <c r="L140" s="231">
        <v>617.70000000000005</v>
      </c>
      <c r="M140" s="231">
        <v>4.4008200000000004</v>
      </c>
      <c r="N140" s="1"/>
      <c r="O140" s="1"/>
    </row>
    <row r="141" spans="1:15" ht="12.75" customHeight="1">
      <c r="A141" s="214">
        <v>132</v>
      </c>
      <c r="B141" s="217" t="s">
        <v>419</v>
      </c>
      <c r="C141" s="231">
        <v>459.4</v>
      </c>
      <c r="D141" s="232">
        <v>458.26666666666665</v>
      </c>
      <c r="E141" s="232">
        <v>450.7833333333333</v>
      </c>
      <c r="F141" s="232">
        <v>442.16666666666663</v>
      </c>
      <c r="G141" s="232">
        <v>434.68333333333328</v>
      </c>
      <c r="H141" s="232">
        <v>466.88333333333333</v>
      </c>
      <c r="I141" s="232">
        <v>474.36666666666667</v>
      </c>
      <c r="J141" s="232">
        <v>482.98333333333335</v>
      </c>
      <c r="K141" s="231">
        <v>465.75</v>
      </c>
      <c r="L141" s="231">
        <v>449.65</v>
      </c>
      <c r="M141" s="231">
        <v>12.345789999999999</v>
      </c>
      <c r="N141" s="1"/>
      <c r="O141" s="1"/>
    </row>
    <row r="142" spans="1:15" ht="12.75" customHeight="1">
      <c r="A142" s="214">
        <v>133</v>
      </c>
      <c r="B142" s="217" t="s">
        <v>845</v>
      </c>
      <c r="C142" s="231">
        <v>47.3</v>
      </c>
      <c r="D142" s="232">
        <v>47.166666666666664</v>
      </c>
      <c r="E142" s="232">
        <v>46.633333333333326</v>
      </c>
      <c r="F142" s="232">
        <v>45.966666666666661</v>
      </c>
      <c r="G142" s="232">
        <v>45.433333333333323</v>
      </c>
      <c r="H142" s="232">
        <v>47.833333333333329</v>
      </c>
      <c r="I142" s="232">
        <v>48.366666666666674</v>
      </c>
      <c r="J142" s="232">
        <v>49.033333333333331</v>
      </c>
      <c r="K142" s="231">
        <v>47.7</v>
      </c>
      <c r="L142" s="231">
        <v>46.5</v>
      </c>
      <c r="M142" s="231">
        <v>14.6816</v>
      </c>
      <c r="N142" s="1"/>
      <c r="O142" s="1"/>
    </row>
    <row r="143" spans="1:15" ht="12.75" customHeight="1">
      <c r="A143" s="214">
        <v>134</v>
      </c>
      <c r="B143" s="217" t="s">
        <v>157</v>
      </c>
      <c r="C143" s="231">
        <v>1724.75</v>
      </c>
      <c r="D143" s="232">
        <v>1737.8</v>
      </c>
      <c r="E143" s="232">
        <v>1707.05</v>
      </c>
      <c r="F143" s="232">
        <v>1689.35</v>
      </c>
      <c r="G143" s="232">
        <v>1658.6</v>
      </c>
      <c r="H143" s="232">
        <v>1755.5</v>
      </c>
      <c r="I143" s="232">
        <v>1786.25</v>
      </c>
      <c r="J143" s="232">
        <v>1803.95</v>
      </c>
      <c r="K143" s="231">
        <v>1768.55</v>
      </c>
      <c r="L143" s="231">
        <v>1720.1</v>
      </c>
      <c r="M143" s="231">
        <v>5.4291900000000002</v>
      </c>
      <c r="N143" s="1"/>
      <c r="O143" s="1"/>
    </row>
    <row r="144" spans="1:15" ht="12.75" customHeight="1">
      <c r="A144" s="214">
        <v>135</v>
      </c>
      <c r="B144" s="217" t="s">
        <v>159</v>
      </c>
      <c r="C144" s="231">
        <v>966</v>
      </c>
      <c r="D144" s="232">
        <v>965.16666666666663</v>
      </c>
      <c r="E144" s="232">
        <v>949.88333333333321</v>
      </c>
      <c r="F144" s="232">
        <v>933.76666666666654</v>
      </c>
      <c r="G144" s="232">
        <v>918.48333333333312</v>
      </c>
      <c r="H144" s="232">
        <v>981.2833333333333</v>
      </c>
      <c r="I144" s="232">
        <v>996.56666666666683</v>
      </c>
      <c r="J144" s="232">
        <v>1012.6833333333334</v>
      </c>
      <c r="K144" s="231">
        <v>980.45</v>
      </c>
      <c r="L144" s="231">
        <v>949.05</v>
      </c>
      <c r="M144" s="231">
        <v>6.7525399999999998</v>
      </c>
      <c r="N144" s="1"/>
      <c r="O144" s="1"/>
    </row>
    <row r="145" spans="1:15" ht="12.75" customHeight="1">
      <c r="A145" s="214">
        <v>136</v>
      </c>
      <c r="B145" s="217" t="s">
        <v>167</v>
      </c>
      <c r="C145" s="231">
        <v>171.25</v>
      </c>
      <c r="D145" s="232">
        <v>171.96666666666667</v>
      </c>
      <c r="E145" s="232">
        <v>169.98333333333335</v>
      </c>
      <c r="F145" s="232">
        <v>168.71666666666667</v>
      </c>
      <c r="G145" s="232">
        <v>166.73333333333335</v>
      </c>
      <c r="H145" s="232">
        <v>173.23333333333335</v>
      </c>
      <c r="I145" s="232">
        <v>175.21666666666664</v>
      </c>
      <c r="J145" s="232">
        <v>176.48333333333335</v>
      </c>
      <c r="K145" s="231">
        <v>173.95</v>
      </c>
      <c r="L145" s="231">
        <v>170.7</v>
      </c>
      <c r="M145" s="231">
        <v>120.77986</v>
      </c>
      <c r="N145" s="1"/>
      <c r="O145" s="1"/>
    </row>
    <row r="146" spans="1:15" ht="12.75" customHeight="1">
      <c r="A146" s="214">
        <v>137</v>
      </c>
      <c r="B146" s="217" t="s">
        <v>161</v>
      </c>
      <c r="C146" s="231">
        <v>76.7</v>
      </c>
      <c r="D146" s="232">
        <v>77</v>
      </c>
      <c r="E146" s="232">
        <v>76.150000000000006</v>
      </c>
      <c r="F146" s="232">
        <v>75.600000000000009</v>
      </c>
      <c r="G146" s="232">
        <v>74.750000000000014</v>
      </c>
      <c r="H146" s="232">
        <v>77.55</v>
      </c>
      <c r="I146" s="232">
        <v>78.399999999999991</v>
      </c>
      <c r="J146" s="232">
        <v>78.949999999999989</v>
      </c>
      <c r="K146" s="231">
        <v>77.849999999999994</v>
      </c>
      <c r="L146" s="231">
        <v>76.45</v>
      </c>
      <c r="M146" s="231">
        <v>62.925409999999999</v>
      </c>
      <c r="N146" s="1"/>
      <c r="O146" s="1"/>
    </row>
    <row r="147" spans="1:15" ht="12.75" customHeight="1">
      <c r="A147" s="214">
        <v>138</v>
      </c>
      <c r="B147" s="217" t="s">
        <v>163</v>
      </c>
      <c r="C147" s="231">
        <v>4182.2</v>
      </c>
      <c r="D147" s="232">
        <v>4206.0666666666666</v>
      </c>
      <c r="E147" s="232">
        <v>4143.1833333333334</v>
      </c>
      <c r="F147" s="232">
        <v>4104.166666666667</v>
      </c>
      <c r="G147" s="232">
        <v>4041.2833333333338</v>
      </c>
      <c r="H147" s="232">
        <v>4245.083333333333</v>
      </c>
      <c r="I147" s="232">
        <v>4307.9666666666662</v>
      </c>
      <c r="J147" s="232">
        <v>4346.9833333333327</v>
      </c>
      <c r="K147" s="231">
        <v>4268.95</v>
      </c>
      <c r="L147" s="231">
        <v>4167.05</v>
      </c>
      <c r="M147" s="231">
        <v>0.56969000000000003</v>
      </c>
      <c r="N147" s="1"/>
      <c r="O147" s="1"/>
    </row>
    <row r="148" spans="1:15" ht="12.75" customHeight="1">
      <c r="A148" s="214">
        <v>139</v>
      </c>
      <c r="B148" s="217" t="s">
        <v>164</v>
      </c>
      <c r="C148" s="231">
        <v>18891</v>
      </c>
      <c r="D148" s="232">
        <v>18944.616666666669</v>
      </c>
      <c r="E148" s="232">
        <v>18761.433333333338</v>
      </c>
      <c r="F148" s="232">
        <v>18631.866666666669</v>
      </c>
      <c r="G148" s="232">
        <v>18448.683333333338</v>
      </c>
      <c r="H148" s="232">
        <v>19074.183333333338</v>
      </c>
      <c r="I148" s="232">
        <v>19257.366666666672</v>
      </c>
      <c r="J148" s="232">
        <v>19386.933333333338</v>
      </c>
      <c r="K148" s="231">
        <v>19127.8</v>
      </c>
      <c r="L148" s="231">
        <v>18815.05</v>
      </c>
      <c r="M148" s="231">
        <v>0.35854000000000003</v>
      </c>
      <c r="N148" s="1"/>
      <c r="O148" s="1"/>
    </row>
    <row r="149" spans="1:15" ht="12.75" customHeight="1">
      <c r="A149" s="214">
        <v>140</v>
      </c>
      <c r="B149" s="217" t="s">
        <v>160</v>
      </c>
      <c r="C149" s="231">
        <v>201.25</v>
      </c>
      <c r="D149" s="232">
        <v>202.31666666666669</v>
      </c>
      <c r="E149" s="232">
        <v>198.93333333333339</v>
      </c>
      <c r="F149" s="232">
        <v>196.6166666666667</v>
      </c>
      <c r="G149" s="232">
        <v>193.23333333333341</v>
      </c>
      <c r="H149" s="232">
        <v>204.63333333333338</v>
      </c>
      <c r="I149" s="232">
        <v>208.01666666666665</v>
      </c>
      <c r="J149" s="232">
        <v>210.33333333333337</v>
      </c>
      <c r="K149" s="231">
        <v>205.7</v>
      </c>
      <c r="L149" s="231">
        <v>200</v>
      </c>
      <c r="M149" s="231">
        <v>5.3680300000000001</v>
      </c>
      <c r="N149" s="1"/>
      <c r="O149" s="1"/>
    </row>
    <row r="150" spans="1:15" ht="12.75" customHeight="1">
      <c r="A150" s="214">
        <v>141</v>
      </c>
      <c r="B150" s="217" t="s">
        <v>265</v>
      </c>
      <c r="C150" s="231">
        <v>824.75</v>
      </c>
      <c r="D150" s="232">
        <v>830.56666666666661</v>
      </c>
      <c r="E150" s="232">
        <v>815.18333333333317</v>
      </c>
      <c r="F150" s="232">
        <v>805.61666666666656</v>
      </c>
      <c r="G150" s="232">
        <v>790.23333333333312</v>
      </c>
      <c r="H150" s="232">
        <v>840.13333333333321</v>
      </c>
      <c r="I150" s="232">
        <v>855.51666666666665</v>
      </c>
      <c r="J150" s="232">
        <v>865.08333333333326</v>
      </c>
      <c r="K150" s="231">
        <v>845.95</v>
      </c>
      <c r="L150" s="231">
        <v>821</v>
      </c>
      <c r="M150" s="231">
        <v>2.6516299999999999</v>
      </c>
      <c r="N150" s="1"/>
      <c r="O150" s="1"/>
    </row>
    <row r="151" spans="1:15" ht="12.75" customHeight="1">
      <c r="A151" s="214">
        <v>142</v>
      </c>
      <c r="B151" s="217" t="s">
        <v>168</v>
      </c>
      <c r="C151" s="231">
        <v>150.25</v>
      </c>
      <c r="D151" s="232">
        <v>150.65</v>
      </c>
      <c r="E151" s="232">
        <v>148.85000000000002</v>
      </c>
      <c r="F151" s="232">
        <v>147.45000000000002</v>
      </c>
      <c r="G151" s="232">
        <v>145.65000000000003</v>
      </c>
      <c r="H151" s="232">
        <v>152.05000000000001</v>
      </c>
      <c r="I151" s="232">
        <v>153.85000000000002</v>
      </c>
      <c r="J151" s="232">
        <v>155.25</v>
      </c>
      <c r="K151" s="231">
        <v>152.44999999999999</v>
      </c>
      <c r="L151" s="231">
        <v>149.25</v>
      </c>
      <c r="M151" s="231">
        <v>74.372609999999995</v>
      </c>
      <c r="N151" s="1"/>
      <c r="O151" s="1"/>
    </row>
    <row r="152" spans="1:15" ht="12.75" customHeight="1">
      <c r="A152" s="214">
        <v>143</v>
      </c>
      <c r="B152" s="217" t="s">
        <v>266</v>
      </c>
      <c r="C152" s="231">
        <v>249.9</v>
      </c>
      <c r="D152" s="232">
        <v>248.96666666666667</v>
      </c>
      <c r="E152" s="232">
        <v>245.93333333333334</v>
      </c>
      <c r="F152" s="232">
        <v>241.96666666666667</v>
      </c>
      <c r="G152" s="232">
        <v>238.93333333333334</v>
      </c>
      <c r="H152" s="232">
        <v>252.93333333333334</v>
      </c>
      <c r="I152" s="232">
        <v>255.9666666666667</v>
      </c>
      <c r="J152" s="232">
        <v>259.93333333333334</v>
      </c>
      <c r="K152" s="231">
        <v>252</v>
      </c>
      <c r="L152" s="231">
        <v>245</v>
      </c>
      <c r="M152" s="231">
        <v>9.3727099999999997</v>
      </c>
      <c r="N152" s="1"/>
      <c r="O152" s="1"/>
    </row>
    <row r="153" spans="1:15" ht="12.75" customHeight="1">
      <c r="A153" s="214">
        <v>144</v>
      </c>
      <c r="B153" s="217" t="s">
        <v>804</v>
      </c>
      <c r="C153" s="231">
        <v>621.4</v>
      </c>
      <c r="D153" s="232">
        <v>625.83333333333337</v>
      </c>
      <c r="E153" s="232">
        <v>613.66666666666674</v>
      </c>
      <c r="F153" s="232">
        <v>605.93333333333339</v>
      </c>
      <c r="G153" s="232">
        <v>593.76666666666677</v>
      </c>
      <c r="H153" s="232">
        <v>633.56666666666672</v>
      </c>
      <c r="I153" s="232">
        <v>645.73333333333346</v>
      </c>
      <c r="J153" s="232">
        <v>653.4666666666667</v>
      </c>
      <c r="K153" s="231">
        <v>638</v>
      </c>
      <c r="L153" s="231">
        <v>618.1</v>
      </c>
      <c r="M153" s="231">
        <v>49.702930000000002</v>
      </c>
      <c r="N153" s="1"/>
      <c r="O153" s="1"/>
    </row>
    <row r="154" spans="1:15" ht="12.75" customHeight="1">
      <c r="A154" s="214">
        <v>145</v>
      </c>
      <c r="B154" s="217" t="s">
        <v>431</v>
      </c>
      <c r="C154" s="231">
        <v>3219.1</v>
      </c>
      <c r="D154" s="232">
        <v>3216.1166666666668</v>
      </c>
      <c r="E154" s="232">
        <v>3202.2333333333336</v>
      </c>
      <c r="F154" s="232">
        <v>3185.3666666666668</v>
      </c>
      <c r="G154" s="232">
        <v>3171.4833333333336</v>
      </c>
      <c r="H154" s="232">
        <v>3232.9833333333336</v>
      </c>
      <c r="I154" s="232">
        <v>3246.8666666666668</v>
      </c>
      <c r="J154" s="232">
        <v>3263.7333333333336</v>
      </c>
      <c r="K154" s="231">
        <v>3230</v>
      </c>
      <c r="L154" s="231">
        <v>3199.25</v>
      </c>
      <c r="M154" s="231">
        <v>0.52315</v>
      </c>
      <c r="N154" s="1"/>
      <c r="O154" s="1"/>
    </row>
    <row r="155" spans="1:15" ht="12.75" customHeight="1">
      <c r="A155" s="214">
        <v>146</v>
      </c>
      <c r="B155" s="217" t="s">
        <v>805</v>
      </c>
      <c r="C155" s="231">
        <v>580.70000000000005</v>
      </c>
      <c r="D155" s="232">
        <v>579.15</v>
      </c>
      <c r="E155" s="232">
        <v>574.04999999999995</v>
      </c>
      <c r="F155" s="232">
        <v>567.4</v>
      </c>
      <c r="G155" s="232">
        <v>562.29999999999995</v>
      </c>
      <c r="H155" s="232">
        <v>585.79999999999995</v>
      </c>
      <c r="I155" s="232">
        <v>590.90000000000009</v>
      </c>
      <c r="J155" s="232">
        <v>597.54999999999995</v>
      </c>
      <c r="K155" s="231">
        <v>584.25</v>
      </c>
      <c r="L155" s="231">
        <v>572.5</v>
      </c>
      <c r="M155" s="231">
        <v>10.900029999999999</v>
      </c>
      <c r="N155" s="1"/>
      <c r="O155" s="1"/>
    </row>
    <row r="156" spans="1:15" ht="12.75" customHeight="1">
      <c r="A156" s="214">
        <v>147</v>
      </c>
      <c r="B156" s="217" t="s">
        <v>175</v>
      </c>
      <c r="C156" s="231">
        <v>2925.25</v>
      </c>
      <c r="D156" s="232">
        <v>2931.7666666666664</v>
      </c>
      <c r="E156" s="232">
        <v>2903.5333333333328</v>
      </c>
      <c r="F156" s="232">
        <v>2881.8166666666666</v>
      </c>
      <c r="G156" s="232">
        <v>2853.583333333333</v>
      </c>
      <c r="H156" s="232">
        <v>2953.4833333333327</v>
      </c>
      <c r="I156" s="232">
        <v>2981.7166666666662</v>
      </c>
      <c r="J156" s="232">
        <v>3003.4333333333325</v>
      </c>
      <c r="K156" s="231">
        <v>2960</v>
      </c>
      <c r="L156" s="231">
        <v>2910.05</v>
      </c>
      <c r="M156" s="231">
        <v>0.97382999999999997</v>
      </c>
      <c r="N156" s="1"/>
      <c r="O156" s="1"/>
    </row>
    <row r="157" spans="1:15" ht="12.75" customHeight="1">
      <c r="A157" s="214">
        <v>148</v>
      </c>
      <c r="B157" s="217" t="s">
        <v>169</v>
      </c>
      <c r="C157" s="231">
        <v>37495.1</v>
      </c>
      <c r="D157" s="232">
        <v>37374.366666666669</v>
      </c>
      <c r="E157" s="232">
        <v>37020.733333333337</v>
      </c>
      <c r="F157" s="232">
        <v>36546.366666666669</v>
      </c>
      <c r="G157" s="232">
        <v>36192.733333333337</v>
      </c>
      <c r="H157" s="232">
        <v>37848.733333333337</v>
      </c>
      <c r="I157" s="232">
        <v>38202.366666666669</v>
      </c>
      <c r="J157" s="232">
        <v>38676.733333333337</v>
      </c>
      <c r="K157" s="231">
        <v>37728</v>
      </c>
      <c r="L157" s="231">
        <v>36900</v>
      </c>
      <c r="M157" s="231">
        <v>0.18517</v>
      </c>
      <c r="N157" s="1"/>
      <c r="O157" s="1"/>
    </row>
    <row r="158" spans="1:15" ht="12.75" customHeight="1">
      <c r="A158" s="214">
        <v>149</v>
      </c>
      <c r="B158" s="217" t="s">
        <v>846</v>
      </c>
      <c r="C158" s="231">
        <v>888.9</v>
      </c>
      <c r="D158" s="232">
        <v>893.26666666666677</v>
      </c>
      <c r="E158" s="232">
        <v>873.63333333333355</v>
      </c>
      <c r="F158" s="232">
        <v>858.36666666666679</v>
      </c>
      <c r="G158" s="232">
        <v>838.73333333333358</v>
      </c>
      <c r="H158" s="232">
        <v>908.53333333333353</v>
      </c>
      <c r="I158" s="232">
        <v>928.16666666666674</v>
      </c>
      <c r="J158" s="232">
        <v>943.43333333333351</v>
      </c>
      <c r="K158" s="231">
        <v>912.9</v>
      </c>
      <c r="L158" s="231">
        <v>878</v>
      </c>
      <c r="M158" s="231">
        <v>2.66168</v>
      </c>
      <c r="N158" s="1"/>
      <c r="O158" s="1"/>
    </row>
    <row r="159" spans="1:15" ht="12.75" customHeight="1">
      <c r="A159" s="214">
        <v>150</v>
      </c>
      <c r="B159" s="217" t="s">
        <v>436</v>
      </c>
      <c r="C159" s="231">
        <v>4367.1000000000004</v>
      </c>
      <c r="D159" s="232">
        <v>4369.8833333333332</v>
      </c>
      <c r="E159" s="232">
        <v>4297.3166666666666</v>
      </c>
      <c r="F159" s="232">
        <v>4227.5333333333338</v>
      </c>
      <c r="G159" s="232">
        <v>4154.9666666666672</v>
      </c>
      <c r="H159" s="232">
        <v>4439.6666666666661</v>
      </c>
      <c r="I159" s="232">
        <v>4512.2333333333318</v>
      </c>
      <c r="J159" s="232">
        <v>4582.0166666666655</v>
      </c>
      <c r="K159" s="231">
        <v>4442.45</v>
      </c>
      <c r="L159" s="231">
        <v>4300.1000000000004</v>
      </c>
      <c r="M159" s="231">
        <v>3.2533500000000002</v>
      </c>
      <c r="N159" s="1"/>
      <c r="O159" s="1"/>
    </row>
    <row r="160" spans="1:15" ht="12.75" customHeight="1">
      <c r="A160" s="214">
        <v>151</v>
      </c>
      <c r="B160" s="217" t="s">
        <v>171</v>
      </c>
      <c r="C160" s="231">
        <v>222.85</v>
      </c>
      <c r="D160" s="232">
        <v>224.18333333333331</v>
      </c>
      <c r="E160" s="232">
        <v>220.66666666666663</v>
      </c>
      <c r="F160" s="232">
        <v>218.48333333333332</v>
      </c>
      <c r="G160" s="232">
        <v>214.96666666666664</v>
      </c>
      <c r="H160" s="232">
        <v>226.36666666666662</v>
      </c>
      <c r="I160" s="232">
        <v>229.88333333333333</v>
      </c>
      <c r="J160" s="232">
        <v>232.06666666666661</v>
      </c>
      <c r="K160" s="231">
        <v>227.7</v>
      </c>
      <c r="L160" s="231">
        <v>222</v>
      </c>
      <c r="M160" s="231">
        <v>19.189699999999998</v>
      </c>
      <c r="N160" s="1"/>
      <c r="O160" s="1"/>
    </row>
    <row r="161" spans="1:15" ht="12.75" customHeight="1">
      <c r="A161" s="214">
        <v>152</v>
      </c>
      <c r="B161" s="217" t="s">
        <v>174</v>
      </c>
      <c r="C161" s="231">
        <v>2352.0500000000002</v>
      </c>
      <c r="D161" s="232">
        <v>2352.5833333333335</v>
      </c>
      <c r="E161" s="232">
        <v>2335.166666666667</v>
      </c>
      <c r="F161" s="232">
        <v>2318.2833333333333</v>
      </c>
      <c r="G161" s="232">
        <v>2300.8666666666668</v>
      </c>
      <c r="H161" s="232">
        <v>2369.4666666666672</v>
      </c>
      <c r="I161" s="232">
        <v>2386.8833333333341</v>
      </c>
      <c r="J161" s="232">
        <v>2403.7666666666673</v>
      </c>
      <c r="K161" s="231">
        <v>2370</v>
      </c>
      <c r="L161" s="231">
        <v>2335.6999999999998</v>
      </c>
      <c r="M161" s="231">
        <v>1.9033800000000001</v>
      </c>
      <c r="N161" s="1"/>
      <c r="O161" s="1"/>
    </row>
    <row r="162" spans="1:15" ht="12.75" customHeight="1">
      <c r="A162" s="214">
        <v>153</v>
      </c>
      <c r="B162" s="217" t="s">
        <v>267</v>
      </c>
      <c r="C162" s="231">
        <v>2779.2</v>
      </c>
      <c r="D162" s="232">
        <v>2799.9333333333329</v>
      </c>
      <c r="E162" s="232">
        <v>2751.9166666666661</v>
      </c>
      <c r="F162" s="232">
        <v>2724.6333333333332</v>
      </c>
      <c r="G162" s="232">
        <v>2676.6166666666663</v>
      </c>
      <c r="H162" s="232">
        <v>2827.2166666666658</v>
      </c>
      <c r="I162" s="232">
        <v>2875.2333333333331</v>
      </c>
      <c r="J162" s="232">
        <v>2902.5166666666655</v>
      </c>
      <c r="K162" s="231">
        <v>2847.95</v>
      </c>
      <c r="L162" s="231">
        <v>2772.65</v>
      </c>
      <c r="M162" s="231">
        <v>3.7828400000000002</v>
      </c>
      <c r="N162" s="1"/>
      <c r="O162" s="1"/>
    </row>
    <row r="163" spans="1:15" ht="12.75" customHeight="1">
      <c r="A163" s="214">
        <v>154</v>
      </c>
      <c r="B163" s="217" t="s">
        <v>782</v>
      </c>
      <c r="C163" s="231">
        <v>275.64999999999998</v>
      </c>
      <c r="D163" s="232">
        <v>277.55</v>
      </c>
      <c r="E163" s="232">
        <v>273.10000000000002</v>
      </c>
      <c r="F163" s="232">
        <v>270.55</v>
      </c>
      <c r="G163" s="232">
        <v>266.10000000000002</v>
      </c>
      <c r="H163" s="232">
        <v>280.10000000000002</v>
      </c>
      <c r="I163" s="232">
        <v>284.54999999999995</v>
      </c>
      <c r="J163" s="232">
        <v>287.10000000000002</v>
      </c>
      <c r="K163" s="231">
        <v>282</v>
      </c>
      <c r="L163" s="231">
        <v>275</v>
      </c>
      <c r="M163" s="231">
        <v>14.45772</v>
      </c>
      <c r="N163" s="1"/>
      <c r="O163" s="1"/>
    </row>
    <row r="164" spans="1:15" ht="12.75" customHeight="1">
      <c r="A164" s="214">
        <v>155</v>
      </c>
      <c r="B164" s="217" t="s">
        <v>172</v>
      </c>
      <c r="C164" s="231">
        <v>148.9</v>
      </c>
      <c r="D164" s="232">
        <v>148.46666666666667</v>
      </c>
      <c r="E164" s="232">
        <v>146.63333333333333</v>
      </c>
      <c r="F164" s="232">
        <v>144.36666666666665</v>
      </c>
      <c r="G164" s="232">
        <v>142.5333333333333</v>
      </c>
      <c r="H164" s="232">
        <v>150.73333333333335</v>
      </c>
      <c r="I164" s="232">
        <v>152.56666666666666</v>
      </c>
      <c r="J164" s="232">
        <v>154.83333333333337</v>
      </c>
      <c r="K164" s="231">
        <v>150.30000000000001</v>
      </c>
      <c r="L164" s="231">
        <v>146.19999999999999</v>
      </c>
      <c r="M164" s="231">
        <v>71.892949999999999</v>
      </c>
      <c r="N164" s="1"/>
      <c r="O164" s="1"/>
    </row>
    <row r="165" spans="1:15" ht="12.75" customHeight="1">
      <c r="A165" s="214">
        <v>156</v>
      </c>
      <c r="B165" s="217" t="s">
        <v>177</v>
      </c>
      <c r="C165" s="231">
        <v>220.1</v>
      </c>
      <c r="D165" s="232">
        <v>221.9666666666667</v>
      </c>
      <c r="E165" s="232">
        <v>217.68333333333339</v>
      </c>
      <c r="F165" s="232">
        <v>215.26666666666671</v>
      </c>
      <c r="G165" s="232">
        <v>210.98333333333341</v>
      </c>
      <c r="H165" s="232">
        <v>224.38333333333338</v>
      </c>
      <c r="I165" s="232">
        <v>228.66666666666669</v>
      </c>
      <c r="J165" s="232">
        <v>231.08333333333337</v>
      </c>
      <c r="K165" s="231">
        <v>226.25</v>
      </c>
      <c r="L165" s="231">
        <v>219.55</v>
      </c>
      <c r="M165" s="231">
        <v>149.87799999999999</v>
      </c>
      <c r="N165" s="1"/>
      <c r="O165" s="1"/>
    </row>
    <row r="166" spans="1:15" ht="12.75" customHeight="1">
      <c r="A166" s="214">
        <v>157</v>
      </c>
      <c r="B166" s="217" t="s">
        <v>268</v>
      </c>
      <c r="C166" s="231">
        <v>403.85</v>
      </c>
      <c r="D166" s="232">
        <v>406.16666666666669</v>
      </c>
      <c r="E166" s="232">
        <v>398.68333333333339</v>
      </c>
      <c r="F166" s="232">
        <v>393.51666666666671</v>
      </c>
      <c r="G166" s="232">
        <v>386.03333333333342</v>
      </c>
      <c r="H166" s="232">
        <v>411.33333333333337</v>
      </c>
      <c r="I166" s="232">
        <v>418.81666666666661</v>
      </c>
      <c r="J166" s="232">
        <v>423.98333333333335</v>
      </c>
      <c r="K166" s="231">
        <v>413.65</v>
      </c>
      <c r="L166" s="231">
        <v>401</v>
      </c>
      <c r="M166" s="231">
        <v>4.2988400000000002</v>
      </c>
      <c r="N166" s="1"/>
      <c r="O166" s="1"/>
    </row>
    <row r="167" spans="1:15" ht="12.75" customHeight="1">
      <c r="A167" s="214">
        <v>158</v>
      </c>
      <c r="B167" s="217" t="s">
        <v>269</v>
      </c>
      <c r="C167" s="231">
        <v>13739.65</v>
      </c>
      <c r="D167" s="232">
        <v>13762.216666666667</v>
      </c>
      <c r="E167" s="232">
        <v>13627.433333333334</v>
      </c>
      <c r="F167" s="232">
        <v>13515.216666666667</v>
      </c>
      <c r="G167" s="232">
        <v>13380.433333333334</v>
      </c>
      <c r="H167" s="232">
        <v>13874.433333333334</v>
      </c>
      <c r="I167" s="232">
        <v>14009.216666666667</v>
      </c>
      <c r="J167" s="232">
        <v>14121.433333333334</v>
      </c>
      <c r="K167" s="231">
        <v>13897</v>
      </c>
      <c r="L167" s="231">
        <v>13650</v>
      </c>
      <c r="M167" s="231">
        <v>0.12841</v>
      </c>
      <c r="N167" s="1"/>
      <c r="O167" s="1"/>
    </row>
    <row r="168" spans="1:15" ht="12.75" customHeight="1">
      <c r="A168" s="214">
        <v>159</v>
      </c>
      <c r="B168" s="217" t="s">
        <v>176</v>
      </c>
      <c r="C168" s="231">
        <v>45.55</v>
      </c>
      <c r="D168" s="232">
        <v>45.516666666666673</v>
      </c>
      <c r="E168" s="232">
        <v>45.033333333333346</v>
      </c>
      <c r="F168" s="232">
        <v>44.516666666666673</v>
      </c>
      <c r="G168" s="232">
        <v>44.033333333333346</v>
      </c>
      <c r="H168" s="232">
        <v>46.033333333333346</v>
      </c>
      <c r="I168" s="232">
        <v>46.51666666666668</v>
      </c>
      <c r="J168" s="232">
        <v>47.033333333333346</v>
      </c>
      <c r="K168" s="231">
        <v>46</v>
      </c>
      <c r="L168" s="231">
        <v>45</v>
      </c>
      <c r="M168" s="231">
        <v>423.07425000000001</v>
      </c>
      <c r="N168" s="1"/>
      <c r="O168" s="1"/>
    </row>
    <row r="169" spans="1:15" ht="12.75" customHeight="1">
      <c r="A169" s="214">
        <v>160</v>
      </c>
      <c r="B169" s="217" t="s">
        <v>182</v>
      </c>
      <c r="C169" s="231">
        <v>115.05</v>
      </c>
      <c r="D169" s="232">
        <v>114.91666666666667</v>
      </c>
      <c r="E169" s="232">
        <v>113.93333333333334</v>
      </c>
      <c r="F169" s="232">
        <v>112.81666666666666</v>
      </c>
      <c r="G169" s="232">
        <v>111.83333333333333</v>
      </c>
      <c r="H169" s="232">
        <v>116.03333333333335</v>
      </c>
      <c r="I169" s="232">
        <v>117.01666666666667</v>
      </c>
      <c r="J169" s="232">
        <v>118.13333333333335</v>
      </c>
      <c r="K169" s="231">
        <v>115.9</v>
      </c>
      <c r="L169" s="231">
        <v>113.8</v>
      </c>
      <c r="M169" s="231">
        <v>47.4651</v>
      </c>
      <c r="N169" s="1"/>
      <c r="O169" s="1"/>
    </row>
    <row r="170" spans="1:15" ht="12.75" customHeight="1">
      <c r="A170" s="214">
        <v>161</v>
      </c>
      <c r="B170" s="217" t="s">
        <v>183</v>
      </c>
      <c r="C170" s="231">
        <v>2237.5500000000002</v>
      </c>
      <c r="D170" s="232">
        <v>2230.5833333333335</v>
      </c>
      <c r="E170" s="232">
        <v>2207.166666666667</v>
      </c>
      <c r="F170" s="232">
        <v>2176.7833333333333</v>
      </c>
      <c r="G170" s="232">
        <v>2153.3666666666668</v>
      </c>
      <c r="H170" s="232">
        <v>2260.9666666666672</v>
      </c>
      <c r="I170" s="232">
        <v>2284.3833333333341</v>
      </c>
      <c r="J170" s="232">
        <v>2314.7666666666673</v>
      </c>
      <c r="K170" s="231">
        <v>2254</v>
      </c>
      <c r="L170" s="231">
        <v>2200.1999999999998</v>
      </c>
      <c r="M170" s="231">
        <v>64.860680000000002</v>
      </c>
      <c r="N170" s="1"/>
      <c r="O170" s="1"/>
    </row>
    <row r="171" spans="1:15" ht="12.75" customHeight="1">
      <c r="A171" s="214">
        <v>162</v>
      </c>
      <c r="B171" s="217" t="s">
        <v>270</v>
      </c>
      <c r="C171" s="231">
        <v>718.25</v>
      </c>
      <c r="D171" s="232">
        <v>719.65</v>
      </c>
      <c r="E171" s="232">
        <v>713.59999999999991</v>
      </c>
      <c r="F171" s="232">
        <v>708.94999999999993</v>
      </c>
      <c r="G171" s="232">
        <v>702.89999999999986</v>
      </c>
      <c r="H171" s="232">
        <v>724.3</v>
      </c>
      <c r="I171" s="232">
        <v>730.34999999999991</v>
      </c>
      <c r="J171" s="232">
        <v>735</v>
      </c>
      <c r="K171" s="231">
        <v>725.7</v>
      </c>
      <c r="L171" s="231">
        <v>715</v>
      </c>
      <c r="M171" s="231">
        <v>9.6559799999999996</v>
      </c>
      <c r="N171" s="1"/>
      <c r="O171" s="1"/>
    </row>
    <row r="172" spans="1:15" ht="12.75" customHeight="1">
      <c r="A172" s="214">
        <v>163</v>
      </c>
      <c r="B172" s="217" t="s">
        <v>185</v>
      </c>
      <c r="C172" s="231">
        <v>1099.3</v>
      </c>
      <c r="D172" s="232">
        <v>1103.6666666666665</v>
      </c>
      <c r="E172" s="232">
        <v>1090.7333333333331</v>
      </c>
      <c r="F172" s="232">
        <v>1082.1666666666665</v>
      </c>
      <c r="G172" s="232">
        <v>1069.2333333333331</v>
      </c>
      <c r="H172" s="232">
        <v>1112.2333333333331</v>
      </c>
      <c r="I172" s="232">
        <v>1125.1666666666665</v>
      </c>
      <c r="J172" s="232">
        <v>1133.7333333333331</v>
      </c>
      <c r="K172" s="231">
        <v>1116.5999999999999</v>
      </c>
      <c r="L172" s="231">
        <v>1095.0999999999999</v>
      </c>
      <c r="M172" s="231">
        <v>10.78978</v>
      </c>
      <c r="N172" s="1"/>
      <c r="O172" s="1"/>
    </row>
    <row r="173" spans="1:15" ht="12.75" customHeight="1">
      <c r="A173" s="214">
        <v>164</v>
      </c>
      <c r="B173" s="217" t="s">
        <v>189</v>
      </c>
      <c r="C173" s="231">
        <v>2387.65</v>
      </c>
      <c r="D173" s="232">
        <v>2387.5666666666671</v>
      </c>
      <c r="E173" s="232">
        <v>2373.233333333334</v>
      </c>
      <c r="F173" s="232">
        <v>2358.8166666666671</v>
      </c>
      <c r="G173" s="232">
        <v>2344.483333333334</v>
      </c>
      <c r="H173" s="232">
        <v>2401.983333333334</v>
      </c>
      <c r="I173" s="232">
        <v>2416.3166666666671</v>
      </c>
      <c r="J173" s="232">
        <v>2430.733333333334</v>
      </c>
      <c r="K173" s="231">
        <v>2401.9</v>
      </c>
      <c r="L173" s="231">
        <v>2373.15</v>
      </c>
      <c r="M173" s="231">
        <v>3.8820800000000002</v>
      </c>
      <c r="N173" s="1"/>
      <c r="O173" s="1"/>
    </row>
    <row r="174" spans="1:15" ht="12.75" customHeight="1">
      <c r="A174" s="214">
        <v>165</v>
      </c>
      <c r="B174" s="217" t="s">
        <v>801</v>
      </c>
      <c r="C174" s="231">
        <v>64.150000000000006</v>
      </c>
      <c r="D174" s="232">
        <v>64.183333333333337</v>
      </c>
      <c r="E174" s="232">
        <v>63.466666666666669</v>
      </c>
      <c r="F174" s="232">
        <v>62.783333333333331</v>
      </c>
      <c r="G174" s="232">
        <v>62.066666666666663</v>
      </c>
      <c r="H174" s="232">
        <v>64.866666666666674</v>
      </c>
      <c r="I174" s="232">
        <v>65.583333333333343</v>
      </c>
      <c r="J174" s="232">
        <v>66.26666666666668</v>
      </c>
      <c r="K174" s="231">
        <v>64.900000000000006</v>
      </c>
      <c r="L174" s="231">
        <v>63.5</v>
      </c>
      <c r="M174" s="231">
        <v>174.36590000000001</v>
      </c>
      <c r="N174" s="1"/>
      <c r="O174" s="1"/>
    </row>
    <row r="175" spans="1:15" ht="12.75" customHeight="1">
      <c r="A175" s="214">
        <v>166</v>
      </c>
      <c r="B175" s="217" t="s">
        <v>187</v>
      </c>
      <c r="C175" s="231">
        <v>25583.65</v>
      </c>
      <c r="D175" s="232">
        <v>25573.716666666664</v>
      </c>
      <c r="E175" s="232">
        <v>25341.533333333326</v>
      </c>
      <c r="F175" s="232">
        <v>25099.416666666661</v>
      </c>
      <c r="G175" s="232">
        <v>24867.233333333323</v>
      </c>
      <c r="H175" s="232">
        <v>25815.833333333328</v>
      </c>
      <c r="I175" s="232">
        <v>26048.01666666667</v>
      </c>
      <c r="J175" s="232">
        <v>26290.133333333331</v>
      </c>
      <c r="K175" s="231">
        <v>25805.9</v>
      </c>
      <c r="L175" s="231">
        <v>25331.599999999999</v>
      </c>
      <c r="M175" s="231">
        <v>0.37651000000000001</v>
      </c>
      <c r="N175" s="1"/>
      <c r="O175" s="1"/>
    </row>
    <row r="176" spans="1:15" ht="12.75" customHeight="1">
      <c r="A176" s="214">
        <v>167</v>
      </c>
      <c r="B176" t="s">
        <v>866</v>
      </c>
      <c r="C176" s="279">
        <v>1209.4000000000001</v>
      </c>
      <c r="D176" s="280">
        <v>1216.0166666666667</v>
      </c>
      <c r="E176" s="280">
        <v>1199.0333333333333</v>
      </c>
      <c r="F176" s="280">
        <v>1188.6666666666667</v>
      </c>
      <c r="G176" s="280">
        <v>1171.6833333333334</v>
      </c>
      <c r="H176" s="280">
        <v>1226.3833333333332</v>
      </c>
      <c r="I176" s="280">
        <v>1243.3666666666663</v>
      </c>
      <c r="J176" s="280">
        <v>1253.7333333333331</v>
      </c>
      <c r="K176" s="279">
        <v>1233</v>
      </c>
      <c r="L176" s="279">
        <v>1205.6500000000001</v>
      </c>
      <c r="M176" s="279">
        <v>3.8967800000000001</v>
      </c>
      <c r="N176" s="1"/>
      <c r="O176" s="1"/>
    </row>
    <row r="177" spans="1:15" ht="12.75" customHeight="1">
      <c r="A177" s="214">
        <v>168</v>
      </c>
      <c r="B177" s="217" t="s">
        <v>188</v>
      </c>
      <c r="C177" s="231">
        <v>3289.75</v>
      </c>
      <c r="D177" s="232">
        <v>3307.2833333333333</v>
      </c>
      <c r="E177" s="232">
        <v>3259.0166666666664</v>
      </c>
      <c r="F177" s="232">
        <v>3228.2833333333333</v>
      </c>
      <c r="G177" s="232">
        <v>3180.0166666666664</v>
      </c>
      <c r="H177" s="232">
        <v>3338.0166666666664</v>
      </c>
      <c r="I177" s="232">
        <v>3386.2833333333338</v>
      </c>
      <c r="J177" s="232">
        <v>3417.0166666666664</v>
      </c>
      <c r="K177" s="231">
        <v>3355.55</v>
      </c>
      <c r="L177" s="231">
        <v>3276.55</v>
      </c>
      <c r="M177" s="231">
        <v>2.8475600000000001</v>
      </c>
      <c r="N177" s="1"/>
      <c r="O177" s="1"/>
    </row>
    <row r="178" spans="1:15" ht="12.75" customHeight="1">
      <c r="A178" s="214">
        <v>169</v>
      </c>
      <c r="B178" s="217" t="s">
        <v>796</v>
      </c>
      <c r="C178" s="231">
        <v>414.6</v>
      </c>
      <c r="D178" s="232">
        <v>411.73333333333335</v>
      </c>
      <c r="E178" s="232">
        <v>407.86666666666667</v>
      </c>
      <c r="F178" s="232">
        <v>401.13333333333333</v>
      </c>
      <c r="G178" s="232">
        <v>397.26666666666665</v>
      </c>
      <c r="H178" s="232">
        <v>418.4666666666667</v>
      </c>
      <c r="I178" s="232">
        <v>422.33333333333337</v>
      </c>
      <c r="J178" s="232">
        <v>429.06666666666672</v>
      </c>
      <c r="K178" s="231">
        <v>415.6</v>
      </c>
      <c r="L178" s="231">
        <v>405</v>
      </c>
      <c r="M178" s="231">
        <v>13.43413</v>
      </c>
      <c r="N178" s="1"/>
      <c r="O178" s="1"/>
    </row>
    <row r="179" spans="1:15" ht="12.75" customHeight="1">
      <c r="A179" s="214">
        <v>170</v>
      </c>
      <c r="B179" s="217" t="s">
        <v>186</v>
      </c>
      <c r="C179" s="231">
        <v>510.15</v>
      </c>
      <c r="D179" s="232">
        <v>508.61666666666662</v>
      </c>
      <c r="E179" s="232">
        <v>503.08333333333326</v>
      </c>
      <c r="F179" s="232">
        <v>496.01666666666665</v>
      </c>
      <c r="G179" s="232">
        <v>490.48333333333329</v>
      </c>
      <c r="H179" s="232">
        <v>515.68333333333317</v>
      </c>
      <c r="I179" s="232">
        <v>521.2166666666667</v>
      </c>
      <c r="J179" s="232">
        <v>528.28333333333319</v>
      </c>
      <c r="K179" s="231">
        <v>514.15</v>
      </c>
      <c r="L179" s="231">
        <v>501.55</v>
      </c>
      <c r="M179" s="231">
        <v>156.74217999999999</v>
      </c>
      <c r="N179" s="1"/>
      <c r="O179" s="1"/>
    </row>
    <row r="180" spans="1:15" ht="12.75" customHeight="1">
      <c r="A180" s="214">
        <v>171</v>
      </c>
      <c r="B180" s="217" t="s">
        <v>184</v>
      </c>
      <c r="C180" s="231">
        <v>81.2</v>
      </c>
      <c r="D180" s="232">
        <v>81.666666666666671</v>
      </c>
      <c r="E180" s="232">
        <v>80.433333333333337</v>
      </c>
      <c r="F180" s="232">
        <v>79.666666666666671</v>
      </c>
      <c r="G180" s="232">
        <v>78.433333333333337</v>
      </c>
      <c r="H180" s="232">
        <v>82.433333333333337</v>
      </c>
      <c r="I180" s="232">
        <v>83.666666666666657</v>
      </c>
      <c r="J180" s="232">
        <v>84.433333333333337</v>
      </c>
      <c r="K180" s="231">
        <v>82.9</v>
      </c>
      <c r="L180" s="231">
        <v>80.900000000000006</v>
      </c>
      <c r="M180" s="231">
        <v>117.0117</v>
      </c>
      <c r="N180" s="1"/>
      <c r="O180" s="1"/>
    </row>
    <row r="181" spans="1:15" ht="12.75" customHeight="1">
      <c r="A181" s="214">
        <v>172</v>
      </c>
      <c r="B181" s="217" t="s">
        <v>190</v>
      </c>
      <c r="C181" s="231">
        <v>983.45</v>
      </c>
      <c r="D181" s="232">
        <v>979.13333333333333</v>
      </c>
      <c r="E181" s="232">
        <v>967.31666666666661</v>
      </c>
      <c r="F181" s="232">
        <v>951.18333333333328</v>
      </c>
      <c r="G181" s="232">
        <v>939.36666666666656</v>
      </c>
      <c r="H181" s="232">
        <v>995.26666666666665</v>
      </c>
      <c r="I181" s="232">
        <v>1007.0833333333335</v>
      </c>
      <c r="J181" s="232">
        <v>1023.2166666666667</v>
      </c>
      <c r="K181" s="231">
        <v>990.95</v>
      </c>
      <c r="L181" s="231">
        <v>963</v>
      </c>
      <c r="M181" s="231">
        <v>24.732220000000002</v>
      </c>
      <c r="N181" s="1"/>
      <c r="O181" s="1"/>
    </row>
    <row r="182" spans="1:15" ht="12.75" customHeight="1">
      <c r="A182" s="214">
        <v>173</v>
      </c>
      <c r="B182" s="217" t="s">
        <v>191</v>
      </c>
      <c r="C182" s="231">
        <v>409.55</v>
      </c>
      <c r="D182" s="232">
        <v>412.7833333333333</v>
      </c>
      <c r="E182" s="232">
        <v>404.91666666666663</v>
      </c>
      <c r="F182" s="232">
        <v>400.2833333333333</v>
      </c>
      <c r="G182" s="232">
        <v>392.41666666666663</v>
      </c>
      <c r="H182" s="232">
        <v>417.41666666666663</v>
      </c>
      <c r="I182" s="232">
        <v>425.2833333333333</v>
      </c>
      <c r="J182" s="232">
        <v>429.91666666666663</v>
      </c>
      <c r="K182" s="231">
        <v>420.65</v>
      </c>
      <c r="L182" s="231">
        <v>408.15</v>
      </c>
      <c r="M182" s="231">
        <v>4.7361000000000004</v>
      </c>
      <c r="N182" s="1"/>
      <c r="O182" s="1"/>
    </row>
    <row r="183" spans="1:15" ht="12.75" customHeight="1">
      <c r="A183" s="214">
        <v>174</v>
      </c>
      <c r="B183" s="217" t="s">
        <v>272</v>
      </c>
      <c r="C183" s="231">
        <v>577.35</v>
      </c>
      <c r="D183" s="232">
        <v>576.35</v>
      </c>
      <c r="E183" s="232">
        <v>572.05000000000007</v>
      </c>
      <c r="F183" s="232">
        <v>566.75</v>
      </c>
      <c r="G183" s="232">
        <v>562.45000000000005</v>
      </c>
      <c r="H183" s="232">
        <v>581.65000000000009</v>
      </c>
      <c r="I183" s="232">
        <v>585.95000000000005</v>
      </c>
      <c r="J183" s="232">
        <v>591.25000000000011</v>
      </c>
      <c r="K183" s="231">
        <v>580.65</v>
      </c>
      <c r="L183" s="231">
        <v>571.04999999999995</v>
      </c>
      <c r="M183" s="231">
        <v>4.3871099999999998</v>
      </c>
      <c r="N183" s="1"/>
      <c r="O183" s="1"/>
    </row>
    <row r="184" spans="1:15" ht="12.75" customHeight="1">
      <c r="A184" s="214">
        <v>175</v>
      </c>
      <c r="B184" s="217" t="s">
        <v>203</v>
      </c>
      <c r="C184" s="231">
        <v>1046.6500000000001</v>
      </c>
      <c r="D184" s="232">
        <v>1044.1833333333334</v>
      </c>
      <c r="E184" s="232">
        <v>1032.4666666666667</v>
      </c>
      <c r="F184" s="232">
        <v>1018.2833333333333</v>
      </c>
      <c r="G184" s="232">
        <v>1006.5666666666666</v>
      </c>
      <c r="H184" s="232">
        <v>1058.3666666666668</v>
      </c>
      <c r="I184" s="232">
        <v>1070.0833333333335</v>
      </c>
      <c r="J184" s="232">
        <v>1084.2666666666669</v>
      </c>
      <c r="K184" s="231">
        <v>1055.9000000000001</v>
      </c>
      <c r="L184" s="231">
        <v>1030</v>
      </c>
      <c r="M184" s="231">
        <v>5.2134400000000003</v>
      </c>
      <c r="N184" s="1"/>
      <c r="O184" s="1"/>
    </row>
    <row r="185" spans="1:15" ht="12.75" customHeight="1">
      <c r="A185" s="214">
        <v>176</v>
      </c>
      <c r="B185" s="217" t="s">
        <v>192</v>
      </c>
      <c r="C185" s="231">
        <v>955.05</v>
      </c>
      <c r="D185" s="232">
        <v>954.61666666666667</v>
      </c>
      <c r="E185" s="232">
        <v>948.58333333333337</v>
      </c>
      <c r="F185" s="232">
        <v>942.11666666666667</v>
      </c>
      <c r="G185" s="232">
        <v>936.08333333333337</v>
      </c>
      <c r="H185" s="232">
        <v>961.08333333333337</v>
      </c>
      <c r="I185" s="232">
        <v>967.11666666666667</v>
      </c>
      <c r="J185" s="232">
        <v>973.58333333333337</v>
      </c>
      <c r="K185" s="231">
        <v>960.65</v>
      </c>
      <c r="L185" s="231">
        <v>948.15</v>
      </c>
      <c r="M185" s="231">
        <v>3.7256999999999998</v>
      </c>
      <c r="N185" s="1"/>
      <c r="O185" s="1"/>
    </row>
    <row r="186" spans="1:15" ht="12.75" customHeight="1">
      <c r="A186" s="214">
        <v>177</v>
      </c>
      <c r="B186" s="217" t="s">
        <v>485</v>
      </c>
      <c r="C186" s="231">
        <v>1218.8</v>
      </c>
      <c r="D186" s="232">
        <v>1219.8999999999999</v>
      </c>
      <c r="E186" s="232">
        <v>1209.8999999999996</v>
      </c>
      <c r="F186" s="232">
        <v>1200.9999999999998</v>
      </c>
      <c r="G186" s="232">
        <v>1190.9999999999995</v>
      </c>
      <c r="H186" s="232">
        <v>1228.7999999999997</v>
      </c>
      <c r="I186" s="232">
        <v>1238.8000000000002</v>
      </c>
      <c r="J186" s="232">
        <v>1247.6999999999998</v>
      </c>
      <c r="K186" s="231">
        <v>1229.9000000000001</v>
      </c>
      <c r="L186" s="231">
        <v>1211</v>
      </c>
      <c r="M186" s="231">
        <v>2.1795900000000001</v>
      </c>
      <c r="N186" s="1"/>
      <c r="O186" s="1"/>
    </row>
    <row r="187" spans="1:15" ht="12.75" customHeight="1">
      <c r="A187" s="214">
        <v>178</v>
      </c>
      <c r="B187" s="217" t="s">
        <v>197</v>
      </c>
      <c r="C187" s="231">
        <v>3122.3</v>
      </c>
      <c r="D187" s="232">
        <v>3127.0166666666664</v>
      </c>
      <c r="E187" s="232">
        <v>3101.2833333333328</v>
      </c>
      <c r="F187" s="232">
        <v>3080.2666666666664</v>
      </c>
      <c r="G187" s="232">
        <v>3054.5333333333328</v>
      </c>
      <c r="H187" s="232">
        <v>3148.0333333333328</v>
      </c>
      <c r="I187" s="232">
        <v>3173.7666666666664</v>
      </c>
      <c r="J187" s="232">
        <v>3194.7833333333328</v>
      </c>
      <c r="K187" s="231">
        <v>3152.75</v>
      </c>
      <c r="L187" s="231">
        <v>3106</v>
      </c>
      <c r="M187" s="231">
        <v>15.24217</v>
      </c>
      <c r="N187" s="1"/>
      <c r="O187" s="1"/>
    </row>
    <row r="188" spans="1:15" ht="12.75" customHeight="1">
      <c r="A188" s="214">
        <v>179</v>
      </c>
      <c r="B188" s="217" t="s">
        <v>193</v>
      </c>
      <c r="C188" s="231">
        <v>699.35</v>
      </c>
      <c r="D188" s="232">
        <v>701.31666666666661</v>
      </c>
      <c r="E188" s="232">
        <v>695.23333333333323</v>
      </c>
      <c r="F188" s="232">
        <v>691.11666666666667</v>
      </c>
      <c r="G188" s="232">
        <v>685.0333333333333</v>
      </c>
      <c r="H188" s="232">
        <v>705.43333333333317</v>
      </c>
      <c r="I188" s="232">
        <v>711.51666666666665</v>
      </c>
      <c r="J188" s="232">
        <v>715.6333333333331</v>
      </c>
      <c r="K188" s="231">
        <v>707.4</v>
      </c>
      <c r="L188" s="231">
        <v>697.2</v>
      </c>
      <c r="M188" s="231">
        <v>36.952919999999999</v>
      </c>
      <c r="N188" s="1"/>
      <c r="O188" s="1"/>
    </row>
    <row r="189" spans="1:15" ht="12.75" customHeight="1">
      <c r="A189" s="214">
        <v>180</v>
      </c>
      <c r="B189" s="217" t="s">
        <v>273</v>
      </c>
      <c r="C189" s="231">
        <v>5956.4</v>
      </c>
      <c r="D189" s="232">
        <v>5976.0666666666666</v>
      </c>
      <c r="E189" s="232">
        <v>5922.333333333333</v>
      </c>
      <c r="F189" s="232">
        <v>5888.2666666666664</v>
      </c>
      <c r="G189" s="232">
        <v>5834.5333333333328</v>
      </c>
      <c r="H189" s="232">
        <v>6010.1333333333332</v>
      </c>
      <c r="I189" s="232">
        <v>6063.8666666666668</v>
      </c>
      <c r="J189" s="232">
        <v>6097.9333333333334</v>
      </c>
      <c r="K189" s="231">
        <v>6029.8</v>
      </c>
      <c r="L189" s="231">
        <v>5942</v>
      </c>
      <c r="M189" s="231">
        <v>0.91052999999999995</v>
      </c>
      <c r="N189" s="1"/>
      <c r="O189" s="1"/>
    </row>
    <row r="190" spans="1:15" ht="12.75" customHeight="1">
      <c r="A190" s="214">
        <v>181</v>
      </c>
      <c r="B190" s="217" t="s">
        <v>194</v>
      </c>
      <c r="C190" s="231">
        <v>412.05</v>
      </c>
      <c r="D190" s="232">
        <v>413.59999999999997</v>
      </c>
      <c r="E190" s="232">
        <v>408.69999999999993</v>
      </c>
      <c r="F190" s="232">
        <v>405.34999999999997</v>
      </c>
      <c r="G190" s="232">
        <v>400.44999999999993</v>
      </c>
      <c r="H190" s="232">
        <v>416.94999999999993</v>
      </c>
      <c r="I190" s="232">
        <v>421.84999999999991</v>
      </c>
      <c r="J190" s="232">
        <v>425.19999999999993</v>
      </c>
      <c r="K190" s="231">
        <v>418.5</v>
      </c>
      <c r="L190" s="231">
        <v>410.25</v>
      </c>
      <c r="M190" s="231">
        <v>74.339330000000004</v>
      </c>
      <c r="N190" s="1"/>
      <c r="O190" s="1"/>
    </row>
    <row r="191" spans="1:15" ht="12.75" customHeight="1">
      <c r="A191" s="214">
        <v>182</v>
      </c>
      <c r="B191" s="217" t="s">
        <v>195</v>
      </c>
      <c r="C191" s="231">
        <v>186.65</v>
      </c>
      <c r="D191" s="232">
        <v>188.36666666666665</v>
      </c>
      <c r="E191" s="232">
        <v>182.73333333333329</v>
      </c>
      <c r="F191" s="232">
        <v>178.81666666666663</v>
      </c>
      <c r="G191" s="232">
        <v>173.18333333333328</v>
      </c>
      <c r="H191" s="232">
        <v>192.2833333333333</v>
      </c>
      <c r="I191" s="232">
        <v>197.91666666666669</v>
      </c>
      <c r="J191" s="232">
        <v>201.83333333333331</v>
      </c>
      <c r="K191" s="231">
        <v>194</v>
      </c>
      <c r="L191" s="231">
        <v>184.45</v>
      </c>
      <c r="M191" s="231">
        <v>222.47890000000001</v>
      </c>
      <c r="N191" s="1"/>
      <c r="O191" s="1"/>
    </row>
    <row r="192" spans="1:15" ht="12.75" customHeight="1">
      <c r="A192" s="214">
        <v>183</v>
      </c>
      <c r="B192" s="217" t="s">
        <v>196</v>
      </c>
      <c r="C192" s="231">
        <v>102.3</v>
      </c>
      <c r="D192" s="232">
        <v>102.59999999999998</v>
      </c>
      <c r="E192" s="232">
        <v>101.79999999999995</v>
      </c>
      <c r="F192" s="232">
        <v>101.29999999999997</v>
      </c>
      <c r="G192" s="232">
        <v>100.49999999999994</v>
      </c>
      <c r="H192" s="232">
        <v>103.09999999999997</v>
      </c>
      <c r="I192" s="232">
        <v>103.9</v>
      </c>
      <c r="J192" s="232">
        <v>104.39999999999998</v>
      </c>
      <c r="K192" s="231">
        <v>103.4</v>
      </c>
      <c r="L192" s="231">
        <v>102.1</v>
      </c>
      <c r="M192" s="231">
        <v>247.53289000000001</v>
      </c>
      <c r="N192" s="1"/>
      <c r="O192" s="1"/>
    </row>
    <row r="193" spans="1:15" ht="12.75" customHeight="1">
      <c r="A193" s="214">
        <v>184</v>
      </c>
      <c r="B193" s="217" t="s">
        <v>785</v>
      </c>
      <c r="C193" s="231">
        <v>52.8</v>
      </c>
      <c r="D193" s="232">
        <v>53.75</v>
      </c>
      <c r="E193" s="232">
        <v>51.55</v>
      </c>
      <c r="F193" s="232">
        <v>50.3</v>
      </c>
      <c r="G193" s="232">
        <v>48.099999999999994</v>
      </c>
      <c r="H193" s="232">
        <v>55</v>
      </c>
      <c r="I193" s="232">
        <v>57.2</v>
      </c>
      <c r="J193" s="232">
        <v>58.45</v>
      </c>
      <c r="K193" s="231">
        <v>55.95</v>
      </c>
      <c r="L193" s="231">
        <v>52.5</v>
      </c>
      <c r="M193" s="231">
        <v>23.337119999999999</v>
      </c>
      <c r="N193" s="1"/>
      <c r="O193" s="1"/>
    </row>
    <row r="194" spans="1:15" ht="12.75" customHeight="1">
      <c r="A194" s="214">
        <v>185</v>
      </c>
      <c r="B194" s="217" t="s">
        <v>198</v>
      </c>
      <c r="C194" s="231">
        <v>1103</v>
      </c>
      <c r="D194" s="232">
        <v>1102.25</v>
      </c>
      <c r="E194" s="232">
        <v>1090.8499999999999</v>
      </c>
      <c r="F194" s="232">
        <v>1078.6999999999998</v>
      </c>
      <c r="G194" s="232">
        <v>1067.2999999999997</v>
      </c>
      <c r="H194" s="232">
        <v>1114.4000000000001</v>
      </c>
      <c r="I194" s="232">
        <v>1125.8000000000002</v>
      </c>
      <c r="J194" s="232">
        <v>1137.9500000000003</v>
      </c>
      <c r="K194" s="231">
        <v>1113.6500000000001</v>
      </c>
      <c r="L194" s="231">
        <v>1090.0999999999999</v>
      </c>
      <c r="M194" s="231">
        <v>14.553000000000001</v>
      </c>
      <c r="N194" s="1"/>
      <c r="O194" s="1"/>
    </row>
    <row r="195" spans="1:15" ht="12.75" customHeight="1">
      <c r="A195" s="214">
        <v>186</v>
      </c>
      <c r="B195" s="217" t="s">
        <v>180</v>
      </c>
      <c r="C195" s="231">
        <v>743.75</v>
      </c>
      <c r="D195" s="232">
        <v>746.85</v>
      </c>
      <c r="E195" s="232">
        <v>733.75</v>
      </c>
      <c r="F195" s="232">
        <v>723.75</v>
      </c>
      <c r="G195" s="232">
        <v>710.65</v>
      </c>
      <c r="H195" s="232">
        <v>756.85</v>
      </c>
      <c r="I195" s="232">
        <v>769.95000000000016</v>
      </c>
      <c r="J195" s="232">
        <v>779.95</v>
      </c>
      <c r="K195" s="231">
        <v>759.95</v>
      </c>
      <c r="L195" s="231">
        <v>736.85</v>
      </c>
      <c r="M195" s="231">
        <v>6.2579500000000001</v>
      </c>
      <c r="N195" s="1"/>
      <c r="O195" s="1"/>
    </row>
    <row r="196" spans="1:15" ht="12.75" customHeight="1">
      <c r="A196" s="214">
        <v>187</v>
      </c>
      <c r="B196" s="217" t="s">
        <v>199</v>
      </c>
      <c r="C196" s="231">
        <v>2494.4</v>
      </c>
      <c r="D196" s="232">
        <v>2490.4</v>
      </c>
      <c r="E196" s="232">
        <v>2470.8000000000002</v>
      </c>
      <c r="F196" s="232">
        <v>2447.2000000000003</v>
      </c>
      <c r="G196" s="232">
        <v>2427.6000000000004</v>
      </c>
      <c r="H196" s="232">
        <v>2514</v>
      </c>
      <c r="I196" s="232">
        <v>2533.5999999999995</v>
      </c>
      <c r="J196" s="232">
        <v>2557.1999999999998</v>
      </c>
      <c r="K196" s="231">
        <v>2510</v>
      </c>
      <c r="L196" s="231">
        <v>2466.8000000000002</v>
      </c>
      <c r="M196" s="231">
        <v>7.2872700000000004</v>
      </c>
      <c r="N196" s="1"/>
      <c r="O196" s="1"/>
    </row>
    <row r="197" spans="1:15" ht="12.75" customHeight="1">
      <c r="A197" s="214">
        <v>188</v>
      </c>
      <c r="B197" s="217" t="s">
        <v>200</v>
      </c>
      <c r="C197" s="231">
        <v>1535.85</v>
      </c>
      <c r="D197" s="232">
        <v>1531.7833333333335</v>
      </c>
      <c r="E197" s="232">
        <v>1517.616666666667</v>
      </c>
      <c r="F197" s="232">
        <v>1499.3833333333334</v>
      </c>
      <c r="G197" s="232">
        <v>1485.2166666666669</v>
      </c>
      <c r="H197" s="232">
        <v>1550.0166666666671</v>
      </c>
      <c r="I197" s="232">
        <v>1564.1833333333336</v>
      </c>
      <c r="J197" s="232">
        <v>1582.4166666666672</v>
      </c>
      <c r="K197" s="231">
        <v>1545.95</v>
      </c>
      <c r="L197" s="231">
        <v>1513.55</v>
      </c>
      <c r="M197" s="231">
        <v>1.1590400000000001</v>
      </c>
      <c r="N197" s="1"/>
      <c r="O197" s="1"/>
    </row>
    <row r="198" spans="1:15" ht="12.75" customHeight="1">
      <c r="A198" s="214">
        <v>189</v>
      </c>
      <c r="B198" s="217" t="s">
        <v>201</v>
      </c>
      <c r="C198" s="231">
        <v>487.2</v>
      </c>
      <c r="D198" s="232">
        <v>492.45</v>
      </c>
      <c r="E198" s="232">
        <v>478.95</v>
      </c>
      <c r="F198" s="232">
        <v>470.7</v>
      </c>
      <c r="G198" s="232">
        <v>457.2</v>
      </c>
      <c r="H198" s="232">
        <v>500.7</v>
      </c>
      <c r="I198" s="232">
        <v>514.20000000000005</v>
      </c>
      <c r="J198" s="232">
        <v>522.45000000000005</v>
      </c>
      <c r="K198" s="231">
        <v>505.95</v>
      </c>
      <c r="L198" s="231">
        <v>484.2</v>
      </c>
      <c r="M198" s="231">
        <v>6.4897999999999998</v>
      </c>
      <c r="N198" s="1"/>
      <c r="O198" s="1"/>
    </row>
    <row r="199" spans="1:15" ht="12.75" customHeight="1">
      <c r="A199" s="214">
        <v>190</v>
      </c>
      <c r="B199" s="217" t="s">
        <v>202</v>
      </c>
      <c r="C199" s="231">
        <v>1328.45</v>
      </c>
      <c r="D199" s="232">
        <v>1327.1166666666668</v>
      </c>
      <c r="E199" s="232">
        <v>1311.3833333333337</v>
      </c>
      <c r="F199" s="232">
        <v>1294.3166666666668</v>
      </c>
      <c r="G199" s="232">
        <v>1278.5833333333337</v>
      </c>
      <c r="H199" s="232">
        <v>1344.1833333333336</v>
      </c>
      <c r="I199" s="232">
        <v>1359.9166666666667</v>
      </c>
      <c r="J199" s="232">
        <v>1376.9833333333336</v>
      </c>
      <c r="K199" s="231">
        <v>1342.85</v>
      </c>
      <c r="L199" s="231">
        <v>1310.05</v>
      </c>
      <c r="M199" s="231">
        <v>4.5628799999999998</v>
      </c>
      <c r="N199" s="1"/>
      <c r="O199" s="1"/>
    </row>
    <row r="200" spans="1:15" ht="12.75" customHeight="1">
      <c r="A200" s="214">
        <v>191</v>
      </c>
      <c r="B200" s="217" t="s">
        <v>492</v>
      </c>
      <c r="C200" s="231">
        <v>25.25</v>
      </c>
      <c r="D200" s="232">
        <v>25.866666666666664</v>
      </c>
      <c r="E200" s="232">
        <v>24.433333333333326</v>
      </c>
      <c r="F200" s="232">
        <v>23.616666666666664</v>
      </c>
      <c r="G200" s="232">
        <v>22.183333333333326</v>
      </c>
      <c r="H200" s="232">
        <v>26.683333333333326</v>
      </c>
      <c r="I200" s="232">
        <v>28.116666666666664</v>
      </c>
      <c r="J200" s="232">
        <v>28.933333333333326</v>
      </c>
      <c r="K200" s="231">
        <v>27.3</v>
      </c>
      <c r="L200" s="231">
        <v>25.05</v>
      </c>
      <c r="M200" s="231">
        <v>156.12110000000001</v>
      </c>
      <c r="N200" s="1"/>
      <c r="O200" s="1"/>
    </row>
    <row r="201" spans="1:15" ht="12.75" customHeight="1">
      <c r="A201" s="214">
        <v>192</v>
      </c>
      <c r="B201" s="217" t="s">
        <v>494</v>
      </c>
      <c r="C201" s="231">
        <v>2495.5</v>
      </c>
      <c r="D201" s="232">
        <v>2512.7166666666667</v>
      </c>
      <c r="E201" s="232">
        <v>2450.7833333333333</v>
      </c>
      <c r="F201" s="232">
        <v>2406.0666666666666</v>
      </c>
      <c r="G201" s="232">
        <v>2344.1333333333332</v>
      </c>
      <c r="H201" s="232">
        <v>2557.4333333333334</v>
      </c>
      <c r="I201" s="232">
        <v>2619.3666666666668</v>
      </c>
      <c r="J201" s="232">
        <v>2664.0833333333335</v>
      </c>
      <c r="K201" s="231">
        <v>2574.65</v>
      </c>
      <c r="L201" s="231">
        <v>2468</v>
      </c>
      <c r="M201" s="231">
        <v>0.87692999999999999</v>
      </c>
      <c r="N201" s="1"/>
      <c r="O201" s="1"/>
    </row>
    <row r="202" spans="1:15" ht="12.75" customHeight="1">
      <c r="A202" s="214">
        <v>193</v>
      </c>
      <c r="B202" s="217" t="s">
        <v>206</v>
      </c>
      <c r="C202" s="231">
        <v>700.65</v>
      </c>
      <c r="D202" s="232">
        <v>700.61666666666679</v>
      </c>
      <c r="E202" s="232">
        <v>693.23333333333358</v>
      </c>
      <c r="F202" s="232">
        <v>685.81666666666683</v>
      </c>
      <c r="G202" s="232">
        <v>678.43333333333362</v>
      </c>
      <c r="H202" s="232">
        <v>708.03333333333353</v>
      </c>
      <c r="I202" s="232">
        <v>715.41666666666674</v>
      </c>
      <c r="J202" s="232">
        <v>722.83333333333348</v>
      </c>
      <c r="K202" s="231">
        <v>708</v>
      </c>
      <c r="L202" s="231">
        <v>693.2</v>
      </c>
      <c r="M202" s="231">
        <v>13.558</v>
      </c>
      <c r="N202" s="1"/>
      <c r="O202" s="1"/>
    </row>
    <row r="203" spans="1:15" ht="12.75" customHeight="1">
      <c r="A203" s="214">
        <v>194</v>
      </c>
      <c r="B203" s="217" t="s">
        <v>205</v>
      </c>
      <c r="C203" s="231">
        <v>7450.2</v>
      </c>
      <c r="D203" s="232">
        <v>7442.0333333333328</v>
      </c>
      <c r="E203" s="232">
        <v>7400.6166666666659</v>
      </c>
      <c r="F203" s="232">
        <v>7351.0333333333328</v>
      </c>
      <c r="G203" s="232">
        <v>7309.6166666666659</v>
      </c>
      <c r="H203" s="232">
        <v>7491.6166666666659</v>
      </c>
      <c r="I203" s="232">
        <v>7533.0333333333338</v>
      </c>
      <c r="J203" s="232">
        <v>7582.6166666666659</v>
      </c>
      <c r="K203" s="231">
        <v>7483.45</v>
      </c>
      <c r="L203" s="231">
        <v>7392.45</v>
      </c>
      <c r="M203" s="231">
        <v>2.5162599999999999</v>
      </c>
      <c r="N203" s="1"/>
      <c r="O203" s="1"/>
    </row>
    <row r="204" spans="1:15" ht="12.75" customHeight="1">
      <c r="A204" s="214">
        <v>195</v>
      </c>
      <c r="B204" s="217" t="s">
        <v>274</v>
      </c>
      <c r="C204" s="231">
        <v>62.05</v>
      </c>
      <c r="D204" s="232">
        <v>62.483333333333327</v>
      </c>
      <c r="E204" s="232">
        <v>61.116666666666653</v>
      </c>
      <c r="F204" s="232">
        <v>60.183333333333323</v>
      </c>
      <c r="G204" s="232">
        <v>58.816666666666649</v>
      </c>
      <c r="H204" s="232">
        <v>63.416666666666657</v>
      </c>
      <c r="I204" s="232">
        <v>64.783333333333331</v>
      </c>
      <c r="J204" s="232">
        <v>65.716666666666669</v>
      </c>
      <c r="K204" s="231">
        <v>63.85</v>
      </c>
      <c r="L204" s="231">
        <v>61.55</v>
      </c>
      <c r="M204" s="231">
        <v>58.441969999999998</v>
      </c>
      <c r="N204" s="1"/>
      <c r="O204" s="1"/>
    </row>
    <row r="205" spans="1:15" ht="12.75" customHeight="1">
      <c r="A205" s="214">
        <v>196</v>
      </c>
      <c r="B205" s="217" t="s">
        <v>204</v>
      </c>
      <c r="C205" s="231">
        <v>1413.9</v>
      </c>
      <c r="D205" s="232">
        <v>1423.0166666666667</v>
      </c>
      <c r="E205" s="232">
        <v>1401.8833333333332</v>
      </c>
      <c r="F205" s="232">
        <v>1389.8666666666666</v>
      </c>
      <c r="G205" s="232">
        <v>1368.7333333333331</v>
      </c>
      <c r="H205" s="232">
        <v>1435.0333333333333</v>
      </c>
      <c r="I205" s="232">
        <v>1456.166666666667</v>
      </c>
      <c r="J205" s="232">
        <v>1468.1833333333334</v>
      </c>
      <c r="K205" s="231">
        <v>1444.15</v>
      </c>
      <c r="L205" s="231">
        <v>1411</v>
      </c>
      <c r="M205" s="231">
        <v>1.5992599999999999</v>
      </c>
      <c r="N205" s="1"/>
      <c r="O205" s="1"/>
    </row>
    <row r="206" spans="1:15" ht="12.75" customHeight="1">
      <c r="A206" s="214">
        <v>197</v>
      </c>
      <c r="B206" s="217" t="s">
        <v>153</v>
      </c>
      <c r="C206" s="231">
        <v>749.45</v>
      </c>
      <c r="D206" s="232">
        <v>753.73333333333323</v>
      </c>
      <c r="E206" s="232">
        <v>741.71666666666647</v>
      </c>
      <c r="F206" s="232">
        <v>733.98333333333323</v>
      </c>
      <c r="G206" s="232">
        <v>721.96666666666647</v>
      </c>
      <c r="H206" s="232">
        <v>761.46666666666647</v>
      </c>
      <c r="I206" s="232">
        <v>773.48333333333312</v>
      </c>
      <c r="J206" s="232">
        <v>781.21666666666647</v>
      </c>
      <c r="K206" s="231">
        <v>765.75</v>
      </c>
      <c r="L206" s="231">
        <v>746</v>
      </c>
      <c r="M206" s="231">
        <v>5.3024699999999996</v>
      </c>
      <c r="N206" s="1"/>
      <c r="O206" s="1"/>
    </row>
    <row r="207" spans="1:15" ht="12.75" customHeight="1">
      <c r="A207" s="214">
        <v>198</v>
      </c>
      <c r="B207" s="217" t="s">
        <v>276</v>
      </c>
      <c r="C207" s="231">
        <v>1358.8</v>
      </c>
      <c r="D207" s="232">
        <v>1360.3166666666668</v>
      </c>
      <c r="E207" s="232">
        <v>1345.6333333333337</v>
      </c>
      <c r="F207" s="232">
        <v>1332.4666666666669</v>
      </c>
      <c r="G207" s="232">
        <v>1317.7833333333338</v>
      </c>
      <c r="H207" s="232">
        <v>1373.4833333333336</v>
      </c>
      <c r="I207" s="232">
        <v>1388.1666666666665</v>
      </c>
      <c r="J207" s="232">
        <v>1401.3333333333335</v>
      </c>
      <c r="K207" s="231">
        <v>1375</v>
      </c>
      <c r="L207" s="231">
        <v>1347.15</v>
      </c>
      <c r="M207" s="231">
        <v>7.8183199999999999</v>
      </c>
      <c r="N207" s="1"/>
      <c r="O207" s="1"/>
    </row>
    <row r="208" spans="1:15" ht="12.75" customHeight="1">
      <c r="A208" s="214">
        <v>199</v>
      </c>
      <c r="B208" s="217" t="s">
        <v>207</v>
      </c>
      <c r="C208" s="231">
        <v>272.75</v>
      </c>
      <c r="D208" s="232">
        <v>272.16666666666669</v>
      </c>
      <c r="E208" s="232">
        <v>270.13333333333338</v>
      </c>
      <c r="F208" s="232">
        <v>267.51666666666671</v>
      </c>
      <c r="G208" s="232">
        <v>265.48333333333341</v>
      </c>
      <c r="H208" s="232">
        <v>274.78333333333336</v>
      </c>
      <c r="I208" s="232">
        <v>276.81666666666666</v>
      </c>
      <c r="J208" s="232">
        <v>279.43333333333334</v>
      </c>
      <c r="K208" s="231">
        <v>274.2</v>
      </c>
      <c r="L208" s="231">
        <v>269.55</v>
      </c>
      <c r="M208" s="231">
        <v>92.421909999999997</v>
      </c>
      <c r="N208" s="1"/>
      <c r="O208" s="1"/>
    </row>
    <row r="209" spans="1:15" ht="12.75" customHeight="1">
      <c r="A209" s="214">
        <v>200</v>
      </c>
      <c r="B209" s="217" t="s">
        <v>127</v>
      </c>
      <c r="C209" s="231">
        <v>6.05</v>
      </c>
      <c r="D209" s="232">
        <v>6.1166666666666671</v>
      </c>
      <c r="E209" s="232">
        <v>5.9333333333333345</v>
      </c>
      <c r="F209" s="232">
        <v>5.8166666666666673</v>
      </c>
      <c r="G209" s="232">
        <v>5.6333333333333346</v>
      </c>
      <c r="H209" s="232">
        <v>6.2333333333333343</v>
      </c>
      <c r="I209" s="232">
        <v>6.4166666666666679</v>
      </c>
      <c r="J209" s="232">
        <v>6.5333333333333341</v>
      </c>
      <c r="K209" s="231">
        <v>6.3</v>
      </c>
      <c r="L209" s="231">
        <v>6</v>
      </c>
      <c r="M209" s="231">
        <v>734.81124</v>
      </c>
      <c r="N209" s="1"/>
      <c r="O209" s="1"/>
    </row>
    <row r="210" spans="1:15" ht="12.75" customHeight="1">
      <c r="A210" s="214">
        <v>201</v>
      </c>
      <c r="B210" s="217" t="s">
        <v>208</v>
      </c>
      <c r="C210" s="231">
        <v>823.05</v>
      </c>
      <c r="D210" s="232">
        <v>821.69999999999993</v>
      </c>
      <c r="E210" s="232">
        <v>813.89999999999986</v>
      </c>
      <c r="F210" s="232">
        <v>804.74999999999989</v>
      </c>
      <c r="G210" s="232">
        <v>796.94999999999982</v>
      </c>
      <c r="H210" s="232">
        <v>830.84999999999991</v>
      </c>
      <c r="I210" s="232">
        <v>838.64999999999986</v>
      </c>
      <c r="J210" s="232">
        <v>847.8</v>
      </c>
      <c r="K210" s="231">
        <v>829.5</v>
      </c>
      <c r="L210" s="231">
        <v>812.55</v>
      </c>
      <c r="M210" s="231">
        <v>5.5168400000000002</v>
      </c>
      <c r="N210" s="1"/>
      <c r="O210" s="1"/>
    </row>
    <row r="211" spans="1:15" ht="12.75" customHeight="1">
      <c r="A211" s="214">
        <v>202</v>
      </c>
      <c r="B211" s="217" t="s">
        <v>277</v>
      </c>
      <c r="C211" s="231">
        <v>1330.2</v>
      </c>
      <c r="D211" s="232">
        <v>1329.7666666666667</v>
      </c>
      <c r="E211" s="232">
        <v>1318.5333333333333</v>
      </c>
      <c r="F211" s="232">
        <v>1306.8666666666666</v>
      </c>
      <c r="G211" s="232">
        <v>1295.6333333333332</v>
      </c>
      <c r="H211" s="232">
        <v>1341.4333333333334</v>
      </c>
      <c r="I211" s="232">
        <v>1352.6666666666665</v>
      </c>
      <c r="J211" s="232">
        <v>1364.3333333333335</v>
      </c>
      <c r="K211" s="231">
        <v>1341</v>
      </c>
      <c r="L211" s="231">
        <v>1318.1</v>
      </c>
      <c r="M211" s="231">
        <v>0.59928000000000003</v>
      </c>
      <c r="N211" s="1"/>
      <c r="O211" s="1"/>
    </row>
    <row r="212" spans="1:15" ht="12.75" customHeight="1">
      <c r="A212" s="214">
        <v>203</v>
      </c>
      <c r="B212" s="217" t="s">
        <v>209</v>
      </c>
      <c r="C212" s="231">
        <v>361.25</v>
      </c>
      <c r="D212" s="232">
        <v>361.48333333333335</v>
      </c>
      <c r="E212" s="232">
        <v>358.9666666666667</v>
      </c>
      <c r="F212" s="232">
        <v>356.68333333333334</v>
      </c>
      <c r="G212" s="232">
        <v>354.16666666666669</v>
      </c>
      <c r="H212" s="232">
        <v>363.76666666666671</v>
      </c>
      <c r="I212" s="232">
        <v>366.28333333333336</v>
      </c>
      <c r="J212" s="232">
        <v>368.56666666666672</v>
      </c>
      <c r="K212" s="231">
        <v>364</v>
      </c>
      <c r="L212" s="231">
        <v>359.2</v>
      </c>
      <c r="M212" s="231">
        <v>31.138570000000001</v>
      </c>
      <c r="N212" s="1"/>
      <c r="O212" s="1"/>
    </row>
    <row r="213" spans="1:15" ht="12.75" customHeight="1">
      <c r="A213" s="214">
        <v>204</v>
      </c>
      <c r="B213" s="217" t="s">
        <v>278</v>
      </c>
      <c r="C213" s="231">
        <v>15.05</v>
      </c>
      <c r="D213" s="232">
        <v>15.116666666666667</v>
      </c>
      <c r="E213" s="232">
        <v>14.933333333333334</v>
      </c>
      <c r="F213" s="232">
        <v>14.816666666666666</v>
      </c>
      <c r="G213" s="232">
        <v>14.633333333333333</v>
      </c>
      <c r="H213" s="232">
        <v>15.233333333333334</v>
      </c>
      <c r="I213" s="232">
        <v>15.416666666666668</v>
      </c>
      <c r="J213" s="232">
        <v>15.533333333333335</v>
      </c>
      <c r="K213" s="231">
        <v>15.3</v>
      </c>
      <c r="L213" s="231">
        <v>15</v>
      </c>
      <c r="M213" s="231">
        <v>1314.9584299999999</v>
      </c>
      <c r="N213" s="1"/>
      <c r="O213" s="1"/>
    </row>
    <row r="214" spans="1:15" ht="12.75" customHeight="1">
      <c r="A214" s="214">
        <v>205</v>
      </c>
      <c r="B214" s="217" t="s">
        <v>210</v>
      </c>
      <c r="C214" s="231">
        <v>210.65</v>
      </c>
      <c r="D214" s="232">
        <v>212.18333333333331</v>
      </c>
      <c r="E214" s="232">
        <v>208.46666666666661</v>
      </c>
      <c r="F214" s="232">
        <v>206.2833333333333</v>
      </c>
      <c r="G214" s="232">
        <v>202.56666666666661</v>
      </c>
      <c r="H214" s="232">
        <v>214.36666666666662</v>
      </c>
      <c r="I214" s="232">
        <v>218.08333333333331</v>
      </c>
      <c r="J214" s="232">
        <v>220.26666666666662</v>
      </c>
      <c r="K214" s="231">
        <v>215.9</v>
      </c>
      <c r="L214" s="231">
        <v>210</v>
      </c>
      <c r="M214" s="231">
        <v>55.566690000000001</v>
      </c>
      <c r="N214" s="1"/>
      <c r="O214" s="1"/>
    </row>
    <row r="215" spans="1:15" ht="12.75" customHeight="1">
      <c r="A215" s="214">
        <v>206</v>
      </c>
      <c r="B215" s="217" t="s">
        <v>806</v>
      </c>
      <c r="C215" s="231">
        <v>50.1</v>
      </c>
      <c r="D215" s="232">
        <v>50.216666666666669</v>
      </c>
      <c r="E215" s="232">
        <v>49.13333333333334</v>
      </c>
      <c r="F215" s="232">
        <v>48.166666666666671</v>
      </c>
      <c r="G215" s="232">
        <v>47.083333333333343</v>
      </c>
      <c r="H215" s="232">
        <v>51.183333333333337</v>
      </c>
      <c r="I215" s="232">
        <v>52.266666666666666</v>
      </c>
      <c r="J215" s="232">
        <v>53.233333333333334</v>
      </c>
      <c r="K215" s="231">
        <v>51.3</v>
      </c>
      <c r="L215" s="231">
        <v>49.25</v>
      </c>
      <c r="M215" s="231">
        <v>496.18132000000003</v>
      </c>
      <c r="N215" s="1"/>
      <c r="O215" s="1"/>
    </row>
    <row r="216" spans="1:15" ht="12.75" customHeight="1">
      <c r="A216" s="214">
        <v>207</v>
      </c>
      <c r="B216" s="217" t="s">
        <v>797</v>
      </c>
      <c r="C216" s="231">
        <v>481.9</v>
      </c>
      <c r="D216" s="232">
        <v>481.18333333333334</v>
      </c>
      <c r="E216" s="232">
        <v>475.76666666666665</v>
      </c>
      <c r="F216" s="232">
        <v>469.63333333333333</v>
      </c>
      <c r="G216" s="232">
        <v>464.21666666666664</v>
      </c>
      <c r="H216" s="232">
        <v>487.31666666666666</v>
      </c>
      <c r="I216" s="232">
        <v>492.73333333333329</v>
      </c>
      <c r="J216" s="232">
        <v>498.86666666666667</v>
      </c>
      <c r="K216" s="231">
        <v>486.6</v>
      </c>
      <c r="L216" s="231">
        <v>475.05</v>
      </c>
      <c r="M216" s="231">
        <v>8.4362300000000001</v>
      </c>
      <c r="N216" s="1"/>
      <c r="O216" s="1"/>
    </row>
    <row r="217" spans="1:15" ht="12.75" customHeight="1">
      <c r="A217" s="261"/>
      <c r="B217" s="262"/>
      <c r="C217" s="263"/>
      <c r="D217" s="263"/>
      <c r="E217" s="263"/>
      <c r="F217" s="263"/>
      <c r="G217" s="263"/>
      <c r="H217" s="263"/>
      <c r="I217" s="263"/>
      <c r="J217" s="263"/>
      <c r="K217" s="263"/>
      <c r="L217" s="263"/>
      <c r="M217" s="263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279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280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281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211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212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213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214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215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216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217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218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219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220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221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222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223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224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225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E21" sqref="E21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92"/>
      <c r="B1" s="393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40" t="s">
        <v>282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45013</v>
      </c>
      <c r="L6" s="1"/>
      <c r="M6" s="1"/>
      <c r="N6" s="1"/>
      <c r="O6" s="1"/>
    </row>
    <row r="7" spans="1:15" ht="12.75" customHeight="1">
      <c r="B7" s="1"/>
      <c r="C7" s="1" t="s">
        <v>283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85" t="s">
        <v>16</v>
      </c>
      <c r="B9" s="387" t="s">
        <v>18</v>
      </c>
      <c r="C9" s="391" t="s">
        <v>20</v>
      </c>
      <c r="D9" s="391" t="s">
        <v>21</v>
      </c>
      <c r="E9" s="382" t="s">
        <v>22</v>
      </c>
      <c r="F9" s="383"/>
      <c r="G9" s="384"/>
      <c r="H9" s="382" t="s">
        <v>23</v>
      </c>
      <c r="I9" s="383"/>
      <c r="J9" s="384"/>
      <c r="K9" s="23"/>
      <c r="L9" s="24"/>
      <c r="M9" s="50"/>
      <c r="N9" s="1"/>
      <c r="O9" s="1"/>
    </row>
    <row r="10" spans="1:15" ht="42.75" customHeight="1">
      <c r="A10" s="389"/>
      <c r="B10" s="390"/>
      <c r="C10" s="390"/>
      <c r="D10" s="390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226</v>
      </c>
      <c r="N10" s="1"/>
      <c r="O10" s="1"/>
    </row>
    <row r="11" spans="1:15" ht="12" customHeight="1">
      <c r="A11" s="30">
        <v>1</v>
      </c>
      <c r="B11" s="236" t="s">
        <v>873</v>
      </c>
      <c r="C11" s="231">
        <v>428.65</v>
      </c>
      <c r="D11" s="232">
        <v>424.2166666666667</v>
      </c>
      <c r="E11" s="232">
        <v>415.58333333333337</v>
      </c>
      <c r="F11" s="232">
        <v>402.51666666666665</v>
      </c>
      <c r="G11" s="232">
        <v>393.88333333333333</v>
      </c>
      <c r="H11" s="232">
        <v>437.28333333333342</v>
      </c>
      <c r="I11" s="232">
        <v>445.91666666666674</v>
      </c>
      <c r="J11" s="232">
        <v>458.98333333333346</v>
      </c>
      <c r="K11" s="231">
        <v>432.85</v>
      </c>
      <c r="L11" s="231">
        <v>411.15</v>
      </c>
      <c r="M11" s="231">
        <v>1.19069</v>
      </c>
      <c r="N11" s="1"/>
      <c r="O11" s="1"/>
    </row>
    <row r="12" spans="1:15" ht="12" customHeight="1">
      <c r="A12" s="30">
        <v>2</v>
      </c>
      <c r="B12" s="217" t="s">
        <v>284</v>
      </c>
      <c r="C12" s="231">
        <v>22752.6</v>
      </c>
      <c r="D12" s="232">
        <v>22612.316666666666</v>
      </c>
      <c r="E12" s="232">
        <v>22344.883333333331</v>
      </c>
      <c r="F12" s="232">
        <v>21937.166666666664</v>
      </c>
      <c r="G12" s="232">
        <v>21669.73333333333</v>
      </c>
      <c r="H12" s="232">
        <v>23020.033333333333</v>
      </c>
      <c r="I12" s="232">
        <v>23287.466666666667</v>
      </c>
      <c r="J12" s="232">
        <v>23695.183333333334</v>
      </c>
      <c r="K12" s="231">
        <v>22879.75</v>
      </c>
      <c r="L12" s="231">
        <v>22204.6</v>
      </c>
      <c r="M12" s="231">
        <v>3.456E-2</v>
      </c>
      <c r="N12" s="1"/>
      <c r="O12" s="1"/>
    </row>
    <row r="13" spans="1:15" ht="12" customHeight="1">
      <c r="A13" s="30">
        <v>3</v>
      </c>
      <c r="B13" s="217" t="s">
        <v>285</v>
      </c>
      <c r="C13" s="231">
        <v>3324.6</v>
      </c>
      <c r="D13" s="232">
        <v>3335.7666666666664</v>
      </c>
      <c r="E13" s="232">
        <v>3302.6333333333328</v>
      </c>
      <c r="F13" s="232">
        <v>3280.6666666666665</v>
      </c>
      <c r="G13" s="232">
        <v>3247.5333333333328</v>
      </c>
      <c r="H13" s="232">
        <v>3357.7333333333327</v>
      </c>
      <c r="I13" s="232">
        <v>3390.8666666666659</v>
      </c>
      <c r="J13" s="232">
        <v>3412.8333333333326</v>
      </c>
      <c r="K13" s="231">
        <v>3368.9</v>
      </c>
      <c r="L13" s="231">
        <v>3313.8</v>
      </c>
      <c r="M13" s="231">
        <v>1.7177899999999999</v>
      </c>
      <c r="N13" s="1"/>
      <c r="O13" s="1"/>
    </row>
    <row r="14" spans="1:15" ht="12" customHeight="1">
      <c r="A14" s="30">
        <v>4</v>
      </c>
      <c r="B14" s="217" t="s">
        <v>43</v>
      </c>
      <c r="C14" s="231">
        <v>1684.95</v>
      </c>
      <c r="D14" s="232">
        <v>1691.6000000000001</v>
      </c>
      <c r="E14" s="232">
        <v>1673.8500000000004</v>
      </c>
      <c r="F14" s="232">
        <v>1662.7500000000002</v>
      </c>
      <c r="G14" s="232">
        <v>1645.0000000000005</v>
      </c>
      <c r="H14" s="232">
        <v>1702.7000000000003</v>
      </c>
      <c r="I14" s="232">
        <v>1720.4499999999998</v>
      </c>
      <c r="J14" s="232">
        <v>1731.5500000000002</v>
      </c>
      <c r="K14" s="231">
        <v>1709.35</v>
      </c>
      <c r="L14" s="231">
        <v>1680.5</v>
      </c>
      <c r="M14" s="231">
        <v>3.4066299999999998</v>
      </c>
      <c r="N14" s="1"/>
      <c r="O14" s="1"/>
    </row>
    <row r="15" spans="1:15" ht="12" customHeight="1">
      <c r="A15" s="30">
        <v>5</v>
      </c>
      <c r="B15" s="217" t="s">
        <v>287</v>
      </c>
      <c r="C15" s="231">
        <v>2890.95</v>
      </c>
      <c r="D15" s="232">
        <v>2886.65</v>
      </c>
      <c r="E15" s="232">
        <v>2833.3</v>
      </c>
      <c r="F15" s="232">
        <v>2775.65</v>
      </c>
      <c r="G15" s="232">
        <v>2722.3</v>
      </c>
      <c r="H15" s="232">
        <v>2944.3</v>
      </c>
      <c r="I15" s="232">
        <v>2997.6499999999996</v>
      </c>
      <c r="J15" s="232">
        <v>3055.3</v>
      </c>
      <c r="K15" s="231">
        <v>2940</v>
      </c>
      <c r="L15" s="231">
        <v>2829</v>
      </c>
      <c r="M15" s="231">
        <v>1.3210200000000001</v>
      </c>
      <c r="N15" s="1"/>
      <c r="O15" s="1"/>
    </row>
    <row r="16" spans="1:15" ht="12" customHeight="1">
      <c r="A16" s="30">
        <v>6</v>
      </c>
      <c r="B16" s="217" t="s">
        <v>288</v>
      </c>
      <c r="C16" s="231">
        <v>1190.05</v>
      </c>
      <c r="D16" s="232">
        <v>1197.4666666666667</v>
      </c>
      <c r="E16" s="232">
        <v>1178.1833333333334</v>
      </c>
      <c r="F16" s="232">
        <v>1166.3166666666666</v>
      </c>
      <c r="G16" s="232">
        <v>1147.0333333333333</v>
      </c>
      <c r="H16" s="232">
        <v>1209.3333333333335</v>
      </c>
      <c r="I16" s="232">
        <v>1228.6166666666668</v>
      </c>
      <c r="J16" s="232">
        <v>1240.4833333333336</v>
      </c>
      <c r="K16" s="231">
        <v>1216.75</v>
      </c>
      <c r="L16" s="231">
        <v>1185.5999999999999</v>
      </c>
      <c r="M16" s="231">
        <v>2.9799500000000001</v>
      </c>
      <c r="N16" s="1"/>
      <c r="O16" s="1"/>
    </row>
    <row r="17" spans="1:15" ht="12" customHeight="1">
      <c r="A17" s="30">
        <v>7</v>
      </c>
      <c r="B17" s="217" t="s">
        <v>59</v>
      </c>
      <c r="C17" s="231">
        <v>566.9</v>
      </c>
      <c r="D17" s="232">
        <v>566.56666666666672</v>
      </c>
      <c r="E17" s="232">
        <v>560.38333333333344</v>
      </c>
      <c r="F17" s="232">
        <v>553.86666666666667</v>
      </c>
      <c r="G17" s="232">
        <v>547.68333333333339</v>
      </c>
      <c r="H17" s="232">
        <v>573.08333333333348</v>
      </c>
      <c r="I17" s="232">
        <v>579.26666666666665</v>
      </c>
      <c r="J17" s="232">
        <v>585.78333333333353</v>
      </c>
      <c r="K17" s="231">
        <v>572.75</v>
      </c>
      <c r="L17" s="231">
        <v>560.04999999999995</v>
      </c>
      <c r="M17" s="231">
        <v>13.73334</v>
      </c>
      <c r="N17" s="1"/>
      <c r="O17" s="1"/>
    </row>
    <row r="18" spans="1:15" ht="12" customHeight="1">
      <c r="A18" s="30">
        <v>8</v>
      </c>
      <c r="B18" s="217" t="s">
        <v>289</v>
      </c>
      <c r="C18" s="231">
        <v>365.2</v>
      </c>
      <c r="D18" s="232">
        <v>371.34999999999997</v>
      </c>
      <c r="E18" s="232">
        <v>353.09999999999991</v>
      </c>
      <c r="F18" s="232">
        <v>340.99999999999994</v>
      </c>
      <c r="G18" s="232">
        <v>322.74999999999989</v>
      </c>
      <c r="H18" s="232">
        <v>383.44999999999993</v>
      </c>
      <c r="I18" s="232">
        <v>401.70000000000005</v>
      </c>
      <c r="J18" s="232">
        <v>413.79999999999995</v>
      </c>
      <c r="K18" s="231">
        <v>389.6</v>
      </c>
      <c r="L18" s="231">
        <v>359.25</v>
      </c>
      <c r="M18" s="231">
        <v>8.8220899999999993</v>
      </c>
      <c r="N18" s="1"/>
      <c r="O18" s="1"/>
    </row>
    <row r="19" spans="1:15" ht="12" customHeight="1">
      <c r="A19" s="30">
        <v>9</v>
      </c>
      <c r="B19" s="217" t="s">
        <v>290</v>
      </c>
      <c r="C19" s="231">
        <v>1622.4</v>
      </c>
      <c r="D19" s="232">
        <v>1641.7333333333333</v>
      </c>
      <c r="E19" s="232">
        <v>1595.6666666666667</v>
      </c>
      <c r="F19" s="232">
        <v>1568.9333333333334</v>
      </c>
      <c r="G19" s="232">
        <v>1522.8666666666668</v>
      </c>
      <c r="H19" s="232">
        <v>1668.4666666666667</v>
      </c>
      <c r="I19" s="232">
        <v>1714.5333333333333</v>
      </c>
      <c r="J19" s="232">
        <v>1741.2666666666667</v>
      </c>
      <c r="K19" s="231">
        <v>1687.8</v>
      </c>
      <c r="L19" s="231">
        <v>1615</v>
      </c>
      <c r="M19" s="231">
        <v>0.98082000000000003</v>
      </c>
      <c r="N19" s="1"/>
      <c r="O19" s="1"/>
    </row>
    <row r="20" spans="1:15" ht="12" customHeight="1">
      <c r="A20" s="30">
        <v>10</v>
      </c>
      <c r="B20" s="217" t="s">
        <v>234</v>
      </c>
      <c r="C20" s="231">
        <v>21426.75</v>
      </c>
      <c r="D20" s="232">
        <v>21394.333333333332</v>
      </c>
      <c r="E20" s="232">
        <v>21170.716666666664</v>
      </c>
      <c r="F20" s="232">
        <v>20914.683333333331</v>
      </c>
      <c r="G20" s="232">
        <v>20691.066666666662</v>
      </c>
      <c r="H20" s="232">
        <v>21650.366666666665</v>
      </c>
      <c r="I20" s="232">
        <v>21873.983333333334</v>
      </c>
      <c r="J20" s="232">
        <v>22130.016666666666</v>
      </c>
      <c r="K20" s="231">
        <v>21617.95</v>
      </c>
      <c r="L20" s="231">
        <v>21138.3</v>
      </c>
      <c r="M20" s="231">
        <v>0.16299</v>
      </c>
      <c r="N20" s="1"/>
      <c r="O20" s="1"/>
    </row>
    <row r="21" spans="1:15" ht="12" customHeight="1">
      <c r="A21" s="30">
        <v>11</v>
      </c>
      <c r="B21" s="217" t="s">
        <v>45</v>
      </c>
      <c r="C21" s="231">
        <v>1723.05</v>
      </c>
      <c r="D21" s="232">
        <v>1720.8166666666666</v>
      </c>
      <c r="E21" s="232">
        <v>1684.2333333333331</v>
      </c>
      <c r="F21" s="232">
        <v>1645.4166666666665</v>
      </c>
      <c r="G21" s="232">
        <v>1608.833333333333</v>
      </c>
      <c r="H21" s="232">
        <v>1759.6333333333332</v>
      </c>
      <c r="I21" s="232">
        <v>1796.2166666666667</v>
      </c>
      <c r="J21" s="232">
        <v>1835.0333333333333</v>
      </c>
      <c r="K21" s="231">
        <v>1757.4</v>
      </c>
      <c r="L21" s="231">
        <v>1682</v>
      </c>
      <c r="M21" s="231">
        <v>50.530549999999998</v>
      </c>
      <c r="N21" s="1"/>
      <c r="O21" s="1"/>
    </row>
    <row r="22" spans="1:15" ht="12" customHeight="1">
      <c r="A22" s="30">
        <v>12</v>
      </c>
      <c r="B22" s="217" t="s">
        <v>235</v>
      </c>
      <c r="C22" s="231">
        <v>984.9</v>
      </c>
      <c r="D22" s="232">
        <v>1012.4333333333334</v>
      </c>
      <c r="E22" s="232">
        <v>950.36666666666679</v>
      </c>
      <c r="F22" s="232">
        <v>915.83333333333337</v>
      </c>
      <c r="G22" s="232">
        <v>853.76666666666677</v>
      </c>
      <c r="H22" s="232">
        <v>1046.9666666666667</v>
      </c>
      <c r="I22" s="232">
        <v>1109.0333333333333</v>
      </c>
      <c r="J22" s="232">
        <v>1143.5666666666668</v>
      </c>
      <c r="K22" s="231">
        <v>1074.5</v>
      </c>
      <c r="L22" s="231">
        <v>977.9</v>
      </c>
      <c r="M22" s="231">
        <v>76.568119999999993</v>
      </c>
      <c r="N22" s="1"/>
      <c r="O22" s="1"/>
    </row>
    <row r="23" spans="1:15" ht="12.75" customHeight="1">
      <c r="A23" s="30">
        <v>13</v>
      </c>
      <c r="B23" s="217" t="s">
        <v>46</v>
      </c>
      <c r="C23" s="231">
        <v>629.1</v>
      </c>
      <c r="D23" s="232">
        <v>633.15</v>
      </c>
      <c r="E23" s="232">
        <v>621.44999999999993</v>
      </c>
      <c r="F23" s="232">
        <v>613.79999999999995</v>
      </c>
      <c r="G23" s="232">
        <v>602.09999999999991</v>
      </c>
      <c r="H23" s="232">
        <v>640.79999999999995</v>
      </c>
      <c r="I23" s="232">
        <v>652.5</v>
      </c>
      <c r="J23" s="232">
        <v>660.15</v>
      </c>
      <c r="K23" s="231">
        <v>644.85</v>
      </c>
      <c r="L23" s="231">
        <v>625.5</v>
      </c>
      <c r="M23" s="231">
        <v>56.218699999999998</v>
      </c>
      <c r="N23" s="1"/>
      <c r="O23" s="1"/>
    </row>
    <row r="24" spans="1:15" ht="12.75" customHeight="1">
      <c r="A24" s="30">
        <v>14</v>
      </c>
      <c r="B24" s="217" t="s">
        <v>236</v>
      </c>
      <c r="C24" s="231">
        <v>957.85</v>
      </c>
      <c r="D24" s="232">
        <v>984.98333333333323</v>
      </c>
      <c r="E24" s="232">
        <v>929.96666666666647</v>
      </c>
      <c r="F24" s="232">
        <v>902.08333333333326</v>
      </c>
      <c r="G24" s="232">
        <v>847.06666666666649</v>
      </c>
      <c r="H24" s="232">
        <v>1012.8666666666664</v>
      </c>
      <c r="I24" s="232">
        <v>1067.8833333333332</v>
      </c>
      <c r="J24" s="232">
        <v>1095.7666666666664</v>
      </c>
      <c r="K24" s="231">
        <v>1040</v>
      </c>
      <c r="L24" s="231">
        <v>957.1</v>
      </c>
      <c r="M24" s="231">
        <v>21.03482</v>
      </c>
      <c r="N24" s="1"/>
      <c r="O24" s="1"/>
    </row>
    <row r="25" spans="1:15" ht="12.75" customHeight="1">
      <c r="A25" s="30">
        <v>15</v>
      </c>
      <c r="B25" s="217" t="s">
        <v>237</v>
      </c>
      <c r="C25" s="231">
        <v>1068.4000000000001</v>
      </c>
      <c r="D25" s="232">
        <v>1101.6833333333332</v>
      </c>
      <c r="E25" s="232">
        <v>1035.0666666666664</v>
      </c>
      <c r="F25" s="232">
        <v>1001.7333333333331</v>
      </c>
      <c r="G25" s="232">
        <v>935.11666666666633</v>
      </c>
      <c r="H25" s="232">
        <v>1135.0166666666664</v>
      </c>
      <c r="I25" s="232">
        <v>1201.6333333333332</v>
      </c>
      <c r="J25" s="232">
        <v>1234.9666666666665</v>
      </c>
      <c r="K25" s="231">
        <v>1168.3</v>
      </c>
      <c r="L25" s="231">
        <v>1068.3499999999999</v>
      </c>
      <c r="M25" s="231">
        <v>19.10352</v>
      </c>
      <c r="N25" s="1"/>
      <c r="O25" s="1"/>
    </row>
    <row r="26" spans="1:15" ht="12.75" customHeight="1">
      <c r="A26" s="30">
        <v>16</v>
      </c>
      <c r="B26" s="217" t="s">
        <v>842</v>
      </c>
      <c r="C26" s="231">
        <v>387.5</v>
      </c>
      <c r="D26" s="232">
        <v>395.55</v>
      </c>
      <c r="E26" s="232">
        <v>379.3</v>
      </c>
      <c r="F26" s="232">
        <v>371.1</v>
      </c>
      <c r="G26" s="232">
        <v>354.85</v>
      </c>
      <c r="H26" s="232">
        <v>403.75</v>
      </c>
      <c r="I26" s="232">
        <v>420</v>
      </c>
      <c r="J26" s="232">
        <v>428.2</v>
      </c>
      <c r="K26" s="231">
        <v>411.8</v>
      </c>
      <c r="L26" s="231">
        <v>387.35</v>
      </c>
      <c r="M26" s="231">
        <v>27.843240000000002</v>
      </c>
      <c r="N26" s="1"/>
      <c r="O26" s="1"/>
    </row>
    <row r="27" spans="1:15" ht="12.75" customHeight="1">
      <c r="A27" s="30">
        <v>17</v>
      </c>
      <c r="B27" s="217" t="s">
        <v>238</v>
      </c>
      <c r="C27" s="231">
        <v>146</v>
      </c>
      <c r="D27" s="232">
        <v>144.28333333333333</v>
      </c>
      <c r="E27" s="232">
        <v>140.96666666666667</v>
      </c>
      <c r="F27" s="232">
        <v>135.93333333333334</v>
      </c>
      <c r="G27" s="232">
        <v>132.61666666666667</v>
      </c>
      <c r="H27" s="232">
        <v>149.31666666666666</v>
      </c>
      <c r="I27" s="232">
        <v>152.63333333333333</v>
      </c>
      <c r="J27" s="232">
        <v>157.66666666666666</v>
      </c>
      <c r="K27" s="231">
        <v>147.6</v>
      </c>
      <c r="L27" s="231">
        <v>139.25</v>
      </c>
      <c r="M27" s="231">
        <v>112.89841</v>
      </c>
      <c r="N27" s="1"/>
      <c r="O27" s="1"/>
    </row>
    <row r="28" spans="1:15" ht="12.75" customHeight="1">
      <c r="A28" s="30">
        <v>18</v>
      </c>
      <c r="B28" s="217" t="s">
        <v>41</v>
      </c>
      <c r="C28" s="231">
        <v>209</v>
      </c>
      <c r="D28" s="232">
        <v>209.48333333333335</v>
      </c>
      <c r="E28" s="232">
        <v>207.16666666666669</v>
      </c>
      <c r="F28" s="232">
        <v>205.33333333333334</v>
      </c>
      <c r="G28" s="232">
        <v>203.01666666666668</v>
      </c>
      <c r="H28" s="232">
        <v>211.31666666666669</v>
      </c>
      <c r="I28" s="232">
        <v>213.63333333333335</v>
      </c>
      <c r="J28" s="232">
        <v>215.4666666666667</v>
      </c>
      <c r="K28" s="231">
        <v>211.8</v>
      </c>
      <c r="L28" s="231">
        <v>207.65</v>
      </c>
      <c r="M28" s="231">
        <v>11.64916</v>
      </c>
      <c r="N28" s="1"/>
      <c r="O28" s="1"/>
    </row>
    <row r="29" spans="1:15" ht="12.75" customHeight="1">
      <c r="A29" s="30">
        <v>19</v>
      </c>
      <c r="B29" s="217" t="s">
        <v>807</v>
      </c>
      <c r="C29" s="231">
        <v>312.25</v>
      </c>
      <c r="D29" s="232">
        <v>321.81666666666666</v>
      </c>
      <c r="E29" s="232">
        <v>300.5333333333333</v>
      </c>
      <c r="F29" s="232">
        <v>288.81666666666666</v>
      </c>
      <c r="G29" s="232">
        <v>267.5333333333333</v>
      </c>
      <c r="H29" s="232">
        <v>333.5333333333333</v>
      </c>
      <c r="I29" s="232">
        <v>354.81666666666672</v>
      </c>
      <c r="J29" s="232">
        <v>366.5333333333333</v>
      </c>
      <c r="K29" s="231">
        <v>343.1</v>
      </c>
      <c r="L29" s="231">
        <v>310.10000000000002</v>
      </c>
      <c r="M29" s="231">
        <v>5.54223</v>
      </c>
      <c r="N29" s="1"/>
      <c r="O29" s="1"/>
    </row>
    <row r="30" spans="1:15" ht="12.75" customHeight="1">
      <c r="A30" s="30">
        <v>20</v>
      </c>
      <c r="B30" s="217" t="s">
        <v>291</v>
      </c>
      <c r="C30" s="231">
        <v>380</v>
      </c>
      <c r="D30" s="232">
        <v>384.98333333333329</v>
      </c>
      <c r="E30" s="232">
        <v>370.16666666666657</v>
      </c>
      <c r="F30" s="232">
        <v>360.33333333333326</v>
      </c>
      <c r="G30" s="232">
        <v>345.51666666666654</v>
      </c>
      <c r="H30" s="232">
        <v>394.81666666666661</v>
      </c>
      <c r="I30" s="232">
        <v>409.63333333333333</v>
      </c>
      <c r="J30" s="232">
        <v>419.46666666666664</v>
      </c>
      <c r="K30" s="231">
        <v>399.8</v>
      </c>
      <c r="L30" s="231">
        <v>375.15</v>
      </c>
      <c r="M30" s="231">
        <v>4.8594299999999997</v>
      </c>
      <c r="N30" s="1"/>
      <c r="O30" s="1"/>
    </row>
    <row r="31" spans="1:15" ht="12.75" customHeight="1">
      <c r="A31" s="30">
        <v>21</v>
      </c>
      <c r="B31" s="217" t="s">
        <v>847</v>
      </c>
      <c r="C31" s="231">
        <v>866</v>
      </c>
      <c r="D31" s="232">
        <v>871.56666666666661</v>
      </c>
      <c r="E31" s="232">
        <v>853.13333333333321</v>
      </c>
      <c r="F31" s="232">
        <v>840.26666666666665</v>
      </c>
      <c r="G31" s="232">
        <v>821.83333333333326</v>
      </c>
      <c r="H31" s="232">
        <v>884.43333333333317</v>
      </c>
      <c r="I31" s="232">
        <v>902.86666666666656</v>
      </c>
      <c r="J31" s="232">
        <v>915.73333333333312</v>
      </c>
      <c r="K31" s="231">
        <v>890</v>
      </c>
      <c r="L31" s="231">
        <v>858.7</v>
      </c>
      <c r="M31" s="231">
        <v>0.28776000000000002</v>
      </c>
      <c r="N31" s="1"/>
      <c r="O31" s="1"/>
    </row>
    <row r="32" spans="1:15" ht="12.75" customHeight="1">
      <c r="A32" s="30">
        <v>22</v>
      </c>
      <c r="B32" s="217" t="s">
        <v>292</v>
      </c>
      <c r="C32" s="231">
        <v>935.7</v>
      </c>
      <c r="D32" s="232">
        <v>939.19999999999993</v>
      </c>
      <c r="E32" s="232">
        <v>926.49999999999989</v>
      </c>
      <c r="F32" s="232">
        <v>917.3</v>
      </c>
      <c r="G32" s="232">
        <v>904.59999999999991</v>
      </c>
      <c r="H32" s="232">
        <v>948.39999999999986</v>
      </c>
      <c r="I32" s="232">
        <v>961.09999999999991</v>
      </c>
      <c r="J32" s="232">
        <v>970.29999999999984</v>
      </c>
      <c r="K32" s="231">
        <v>951.9</v>
      </c>
      <c r="L32" s="231">
        <v>930</v>
      </c>
      <c r="M32" s="231">
        <v>1.04925</v>
      </c>
      <c r="N32" s="1"/>
      <c r="O32" s="1"/>
    </row>
    <row r="33" spans="1:15" ht="12.75" customHeight="1">
      <c r="A33" s="30">
        <v>23</v>
      </c>
      <c r="B33" s="217" t="s">
        <v>239</v>
      </c>
      <c r="C33" s="231">
        <v>1175.25</v>
      </c>
      <c r="D33" s="232">
        <v>1177.0666666666666</v>
      </c>
      <c r="E33" s="232">
        <v>1165.1833333333332</v>
      </c>
      <c r="F33" s="232">
        <v>1155.1166666666666</v>
      </c>
      <c r="G33" s="232">
        <v>1143.2333333333331</v>
      </c>
      <c r="H33" s="232">
        <v>1187.1333333333332</v>
      </c>
      <c r="I33" s="232">
        <v>1199.0166666666664</v>
      </c>
      <c r="J33" s="232">
        <v>1209.0833333333333</v>
      </c>
      <c r="K33" s="231">
        <v>1188.95</v>
      </c>
      <c r="L33" s="231">
        <v>1167</v>
      </c>
      <c r="M33" s="231">
        <v>0.35427999999999998</v>
      </c>
      <c r="N33" s="1"/>
      <c r="O33" s="1"/>
    </row>
    <row r="34" spans="1:15" ht="12.75" customHeight="1">
      <c r="A34" s="30">
        <v>24</v>
      </c>
      <c r="B34" s="217" t="s">
        <v>52</v>
      </c>
      <c r="C34" s="231">
        <v>489.05</v>
      </c>
      <c r="D34" s="232">
        <v>486.41666666666669</v>
      </c>
      <c r="E34" s="232">
        <v>481.23333333333335</v>
      </c>
      <c r="F34" s="232">
        <v>473.41666666666669</v>
      </c>
      <c r="G34" s="232">
        <v>468.23333333333335</v>
      </c>
      <c r="H34" s="232">
        <v>494.23333333333335</v>
      </c>
      <c r="I34" s="232">
        <v>499.41666666666663</v>
      </c>
      <c r="J34" s="232">
        <v>507.23333333333335</v>
      </c>
      <c r="K34" s="231">
        <v>491.6</v>
      </c>
      <c r="L34" s="231">
        <v>478.6</v>
      </c>
      <c r="M34" s="231">
        <v>2.7469700000000001</v>
      </c>
      <c r="N34" s="1"/>
      <c r="O34" s="1"/>
    </row>
    <row r="35" spans="1:15" ht="12.75" customHeight="1">
      <c r="A35" s="30">
        <v>25</v>
      </c>
      <c r="B35" s="217" t="s">
        <v>48</v>
      </c>
      <c r="C35" s="231">
        <v>3227.95</v>
      </c>
      <c r="D35" s="232">
        <v>3216.9333333333329</v>
      </c>
      <c r="E35" s="232">
        <v>3168.8666666666659</v>
      </c>
      <c r="F35" s="232">
        <v>3109.7833333333328</v>
      </c>
      <c r="G35" s="232">
        <v>3061.7166666666658</v>
      </c>
      <c r="H35" s="232">
        <v>3276.016666666666</v>
      </c>
      <c r="I35" s="232">
        <v>3324.0833333333326</v>
      </c>
      <c r="J35" s="232">
        <v>3383.1666666666661</v>
      </c>
      <c r="K35" s="231">
        <v>3265</v>
      </c>
      <c r="L35" s="231">
        <v>3157.85</v>
      </c>
      <c r="M35" s="231">
        <v>1.71827</v>
      </c>
      <c r="N35" s="1"/>
      <c r="O35" s="1"/>
    </row>
    <row r="36" spans="1:15" ht="12.75" customHeight="1">
      <c r="A36" s="30">
        <v>26</v>
      </c>
      <c r="B36" s="217" t="s">
        <v>293</v>
      </c>
      <c r="C36" s="231">
        <v>2224.9499999999998</v>
      </c>
      <c r="D36" s="232">
        <v>2242.2999999999997</v>
      </c>
      <c r="E36" s="232">
        <v>2182.6499999999996</v>
      </c>
      <c r="F36" s="232">
        <v>2140.35</v>
      </c>
      <c r="G36" s="232">
        <v>2080.6999999999998</v>
      </c>
      <c r="H36" s="232">
        <v>2284.5999999999995</v>
      </c>
      <c r="I36" s="232">
        <v>2344.25</v>
      </c>
      <c r="J36" s="232">
        <v>2386.5499999999993</v>
      </c>
      <c r="K36" s="231">
        <v>2301.9499999999998</v>
      </c>
      <c r="L36" s="231">
        <v>2200</v>
      </c>
      <c r="M36" s="231">
        <v>0.27224999999999999</v>
      </c>
      <c r="N36" s="1"/>
      <c r="O36" s="1"/>
    </row>
    <row r="37" spans="1:15" ht="12.75" customHeight="1">
      <c r="A37" s="30">
        <v>27</v>
      </c>
      <c r="B37" s="217" t="s">
        <v>834</v>
      </c>
      <c r="C37" s="231">
        <v>11.6</v>
      </c>
      <c r="D37" s="232">
        <v>11.85</v>
      </c>
      <c r="E37" s="232">
        <v>11.25</v>
      </c>
      <c r="F37" s="232">
        <v>10.9</v>
      </c>
      <c r="G37" s="232">
        <v>10.3</v>
      </c>
      <c r="H37" s="232">
        <v>12.2</v>
      </c>
      <c r="I37" s="232">
        <v>12.799999999999997</v>
      </c>
      <c r="J37" s="232">
        <v>13.149999999999999</v>
      </c>
      <c r="K37" s="231">
        <v>12.45</v>
      </c>
      <c r="L37" s="231">
        <v>11.5</v>
      </c>
      <c r="M37" s="231">
        <v>52.695549999999997</v>
      </c>
      <c r="N37" s="1"/>
      <c r="O37" s="1"/>
    </row>
    <row r="38" spans="1:15" ht="12.75" customHeight="1">
      <c r="A38" s="30">
        <v>28</v>
      </c>
      <c r="B38" s="217" t="s">
        <v>50</v>
      </c>
      <c r="C38" s="231">
        <v>557.75</v>
      </c>
      <c r="D38" s="232">
        <v>559.48333333333335</v>
      </c>
      <c r="E38" s="232">
        <v>550.9666666666667</v>
      </c>
      <c r="F38" s="232">
        <v>544.18333333333339</v>
      </c>
      <c r="G38" s="232">
        <v>535.66666666666674</v>
      </c>
      <c r="H38" s="232">
        <v>566.26666666666665</v>
      </c>
      <c r="I38" s="232">
        <v>574.7833333333333</v>
      </c>
      <c r="J38" s="232">
        <v>581.56666666666661</v>
      </c>
      <c r="K38" s="231">
        <v>568</v>
      </c>
      <c r="L38" s="231">
        <v>552.70000000000005</v>
      </c>
      <c r="M38" s="231">
        <v>2.0991300000000002</v>
      </c>
      <c r="N38" s="1"/>
      <c r="O38" s="1"/>
    </row>
    <row r="39" spans="1:15" ht="12.75" customHeight="1">
      <c r="A39" s="30">
        <v>29</v>
      </c>
      <c r="B39" s="217" t="s">
        <v>294</v>
      </c>
      <c r="C39" s="231">
        <v>1790.95</v>
      </c>
      <c r="D39" s="232">
        <v>1792.7</v>
      </c>
      <c r="E39" s="232">
        <v>1760.75</v>
      </c>
      <c r="F39" s="232">
        <v>1730.55</v>
      </c>
      <c r="G39" s="232">
        <v>1698.6</v>
      </c>
      <c r="H39" s="232">
        <v>1822.9</v>
      </c>
      <c r="I39" s="232">
        <v>1854.8500000000004</v>
      </c>
      <c r="J39" s="232">
        <v>1885.0500000000002</v>
      </c>
      <c r="K39" s="231">
        <v>1824.65</v>
      </c>
      <c r="L39" s="231">
        <v>1762.5</v>
      </c>
      <c r="M39" s="231">
        <v>0.68598000000000003</v>
      </c>
      <c r="N39" s="1"/>
      <c r="O39" s="1"/>
    </row>
    <row r="40" spans="1:15" ht="12.75" customHeight="1">
      <c r="A40" s="30">
        <v>30</v>
      </c>
      <c r="B40" s="217" t="s">
        <v>51</v>
      </c>
      <c r="C40" s="231">
        <v>370</v>
      </c>
      <c r="D40" s="232">
        <v>370.75</v>
      </c>
      <c r="E40" s="232">
        <v>366.7</v>
      </c>
      <c r="F40" s="232">
        <v>363.4</v>
      </c>
      <c r="G40" s="232">
        <v>359.34999999999997</v>
      </c>
      <c r="H40" s="232">
        <v>374.05</v>
      </c>
      <c r="I40" s="232">
        <v>378.09999999999997</v>
      </c>
      <c r="J40" s="232">
        <v>381.40000000000003</v>
      </c>
      <c r="K40" s="231">
        <v>374.8</v>
      </c>
      <c r="L40" s="231">
        <v>367.45</v>
      </c>
      <c r="M40" s="231">
        <v>62.881070000000001</v>
      </c>
      <c r="N40" s="1"/>
      <c r="O40" s="1"/>
    </row>
    <row r="41" spans="1:15" ht="12.75" customHeight="1">
      <c r="A41" s="30">
        <v>31</v>
      </c>
      <c r="B41" s="217" t="s">
        <v>787</v>
      </c>
      <c r="C41" s="231">
        <v>1125.4000000000001</v>
      </c>
      <c r="D41" s="232">
        <v>1126.6666666666667</v>
      </c>
      <c r="E41" s="232">
        <v>1112.9833333333336</v>
      </c>
      <c r="F41" s="232">
        <v>1100.5666666666668</v>
      </c>
      <c r="G41" s="232">
        <v>1086.8833333333337</v>
      </c>
      <c r="H41" s="232">
        <v>1139.0833333333335</v>
      </c>
      <c r="I41" s="232">
        <v>1152.7666666666664</v>
      </c>
      <c r="J41" s="232">
        <v>1165.1833333333334</v>
      </c>
      <c r="K41" s="231">
        <v>1140.3499999999999</v>
      </c>
      <c r="L41" s="231">
        <v>1114.25</v>
      </c>
      <c r="M41" s="231">
        <v>3.93607</v>
      </c>
      <c r="N41" s="1"/>
      <c r="O41" s="1"/>
    </row>
    <row r="42" spans="1:15" ht="12.75" customHeight="1">
      <c r="A42" s="30">
        <v>32</v>
      </c>
      <c r="B42" s="217" t="s">
        <v>756</v>
      </c>
      <c r="C42" s="231">
        <v>825.45</v>
      </c>
      <c r="D42" s="232">
        <v>836.7833333333333</v>
      </c>
      <c r="E42" s="232">
        <v>803.66666666666663</v>
      </c>
      <c r="F42" s="232">
        <v>781.88333333333333</v>
      </c>
      <c r="G42" s="232">
        <v>748.76666666666665</v>
      </c>
      <c r="H42" s="232">
        <v>858.56666666666661</v>
      </c>
      <c r="I42" s="232">
        <v>891.68333333333339</v>
      </c>
      <c r="J42" s="232">
        <v>913.46666666666658</v>
      </c>
      <c r="K42" s="231">
        <v>869.9</v>
      </c>
      <c r="L42" s="231">
        <v>815</v>
      </c>
      <c r="M42" s="231">
        <v>6.2398600000000002</v>
      </c>
      <c r="N42" s="1"/>
      <c r="O42" s="1"/>
    </row>
    <row r="43" spans="1:15" ht="12.75" customHeight="1">
      <c r="A43" s="30">
        <v>33</v>
      </c>
      <c r="B43" s="217" t="s">
        <v>53</v>
      </c>
      <c r="C43" s="231">
        <v>4318.1000000000004</v>
      </c>
      <c r="D43" s="232">
        <v>4334.333333333333</v>
      </c>
      <c r="E43" s="232">
        <v>4260.7666666666664</v>
      </c>
      <c r="F43" s="232">
        <v>4203.4333333333334</v>
      </c>
      <c r="G43" s="232">
        <v>4129.8666666666668</v>
      </c>
      <c r="H43" s="232">
        <v>4391.6666666666661</v>
      </c>
      <c r="I43" s="232">
        <v>4465.2333333333336</v>
      </c>
      <c r="J43" s="232">
        <v>4522.5666666666657</v>
      </c>
      <c r="K43" s="231">
        <v>4407.8999999999996</v>
      </c>
      <c r="L43" s="231">
        <v>4277</v>
      </c>
      <c r="M43" s="231">
        <v>4.9589499999999997</v>
      </c>
      <c r="N43" s="1"/>
      <c r="O43" s="1"/>
    </row>
    <row r="44" spans="1:15" ht="12.75" customHeight="1">
      <c r="A44" s="30">
        <v>34</v>
      </c>
      <c r="B44" s="217" t="s">
        <v>54</v>
      </c>
      <c r="C44" s="231">
        <v>307.10000000000002</v>
      </c>
      <c r="D44" s="232">
        <v>307.05</v>
      </c>
      <c r="E44" s="232">
        <v>303.55</v>
      </c>
      <c r="F44" s="232">
        <v>300</v>
      </c>
      <c r="G44" s="232">
        <v>296.5</v>
      </c>
      <c r="H44" s="232">
        <v>310.60000000000002</v>
      </c>
      <c r="I44" s="232">
        <v>314.10000000000002</v>
      </c>
      <c r="J44" s="232">
        <v>317.65000000000003</v>
      </c>
      <c r="K44" s="231">
        <v>310.55</v>
      </c>
      <c r="L44" s="231">
        <v>303.5</v>
      </c>
      <c r="M44" s="231">
        <v>12.63044</v>
      </c>
      <c r="N44" s="1"/>
      <c r="O44" s="1"/>
    </row>
    <row r="45" spans="1:15" ht="12.75" customHeight="1">
      <c r="A45" s="30">
        <v>35</v>
      </c>
      <c r="B45" s="217" t="s">
        <v>808</v>
      </c>
      <c r="C45" s="231">
        <v>242.25</v>
      </c>
      <c r="D45" s="232">
        <v>243.1</v>
      </c>
      <c r="E45" s="232">
        <v>240.14999999999998</v>
      </c>
      <c r="F45" s="232">
        <v>238.04999999999998</v>
      </c>
      <c r="G45" s="232">
        <v>235.09999999999997</v>
      </c>
      <c r="H45" s="232">
        <v>245.2</v>
      </c>
      <c r="I45" s="232">
        <v>248.14999999999998</v>
      </c>
      <c r="J45" s="232">
        <v>250.25</v>
      </c>
      <c r="K45" s="231">
        <v>246.05</v>
      </c>
      <c r="L45" s="231">
        <v>241</v>
      </c>
      <c r="M45" s="231">
        <v>1.6563300000000001</v>
      </c>
      <c r="N45" s="1"/>
      <c r="O45" s="1"/>
    </row>
    <row r="46" spans="1:15" ht="12.75" customHeight="1">
      <c r="A46" s="30">
        <v>36</v>
      </c>
      <c r="B46" s="217" t="s">
        <v>295</v>
      </c>
      <c r="C46" s="231">
        <v>444.1</v>
      </c>
      <c r="D46" s="232">
        <v>445.7</v>
      </c>
      <c r="E46" s="232">
        <v>437.4</v>
      </c>
      <c r="F46" s="232">
        <v>430.7</v>
      </c>
      <c r="G46" s="232">
        <v>422.4</v>
      </c>
      <c r="H46" s="232">
        <v>452.4</v>
      </c>
      <c r="I46" s="232">
        <v>460.70000000000005</v>
      </c>
      <c r="J46" s="232">
        <v>467.4</v>
      </c>
      <c r="K46" s="231">
        <v>454</v>
      </c>
      <c r="L46" s="231">
        <v>439</v>
      </c>
      <c r="M46" s="231">
        <v>0.68537999999999999</v>
      </c>
      <c r="N46" s="1"/>
      <c r="O46" s="1"/>
    </row>
    <row r="47" spans="1:15" ht="12.75" customHeight="1">
      <c r="A47" s="30">
        <v>37</v>
      </c>
      <c r="B47" s="217" t="s">
        <v>55</v>
      </c>
      <c r="C47" s="231">
        <v>134.6</v>
      </c>
      <c r="D47" s="232">
        <v>135.06666666666663</v>
      </c>
      <c r="E47" s="232">
        <v>132.93333333333328</v>
      </c>
      <c r="F47" s="232">
        <v>131.26666666666665</v>
      </c>
      <c r="G47" s="232">
        <v>129.1333333333333</v>
      </c>
      <c r="H47" s="232">
        <v>136.73333333333326</v>
      </c>
      <c r="I47" s="232">
        <v>138.86666666666665</v>
      </c>
      <c r="J47" s="232">
        <v>140.53333333333325</v>
      </c>
      <c r="K47" s="231">
        <v>137.19999999999999</v>
      </c>
      <c r="L47" s="231">
        <v>133.4</v>
      </c>
      <c r="M47" s="231">
        <v>83.830119999999994</v>
      </c>
      <c r="N47" s="1"/>
      <c r="O47" s="1"/>
    </row>
    <row r="48" spans="1:15" ht="12.75" customHeight="1">
      <c r="A48" s="30">
        <v>38</v>
      </c>
      <c r="B48" s="217" t="s">
        <v>57</v>
      </c>
      <c r="C48" s="231">
        <v>2803.75</v>
      </c>
      <c r="D48" s="232">
        <v>2803.4166666666665</v>
      </c>
      <c r="E48" s="232">
        <v>2786.833333333333</v>
      </c>
      <c r="F48" s="232">
        <v>2769.9166666666665</v>
      </c>
      <c r="G48" s="232">
        <v>2753.333333333333</v>
      </c>
      <c r="H48" s="232">
        <v>2820.333333333333</v>
      </c>
      <c r="I48" s="232">
        <v>2836.9166666666661</v>
      </c>
      <c r="J48" s="232">
        <v>2853.833333333333</v>
      </c>
      <c r="K48" s="231">
        <v>2820</v>
      </c>
      <c r="L48" s="231">
        <v>2786.5</v>
      </c>
      <c r="M48" s="231">
        <v>7.9156000000000004</v>
      </c>
      <c r="N48" s="1"/>
      <c r="O48" s="1"/>
    </row>
    <row r="49" spans="1:15" ht="12.75" customHeight="1">
      <c r="A49" s="30">
        <v>39</v>
      </c>
      <c r="B49" s="217" t="s">
        <v>296</v>
      </c>
      <c r="C49" s="231">
        <v>237</v>
      </c>
      <c r="D49" s="232">
        <v>237.01666666666665</v>
      </c>
      <c r="E49" s="232">
        <v>234.3833333333333</v>
      </c>
      <c r="F49" s="232">
        <v>231.76666666666665</v>
      </c>
      <c r="G49" s="232">
        <v>229.1333333333333</v>
      </c>
      <c r="H49" s="232">
        <v>239.6333333333333</v>
      </c>
      <c r="I49" s="232">
        <v>242.26666666666662</v>
      </c>
      <c r="J49" s="232">
        <v>244.8833333333333</v>
      </c>
      <c r="K49" s="231">
        <v>239.65</v>
      </c>
      <c r="L49" s="231">
        <v>234.4</v>
      </c>
      <c r="M49" s="231">
        <v>2.1483400000000001</v>
      </c>
      <c r="N49" s="1"/>
      <c r="O49" s="1"/>
    </row>
    <row r="50" spans="1:15" ht="12.75" customHeight="1">
      <c r="A50" s="30">
        <v>40</v>
      </c>
      <c r="B50" s="217" t="s">
        <v>297</v>
      </c>
      <c r="C50" s="231">
        <v>3337.85</v>
      </c>
      <c r="D50" s="232">
        <v>3342.6833333333329</v>
      </c>
      <c r="E50" s="232">
        <v>3309.2166666666658</v>
      </c>
      <c r="F50" s="232">
        <v>3280.583333333333</v>
      </c>
      <c r="G50" s="232">
        <v>3247.1166666666659</v>
      </c>
      <c r="H50" s="232">
        <v>3371.3166666666657</v>
      </c>
      <c r="I50" s="232">
        <v>3404.7833333333328</v>
      </c>
      <c r="J50" s="232">
        <v>3433.4166666666656</v>
      </c>
      <c r="K50" s="231">
        <v>3376.15</v>
      </c>
      <c r="L50" s="231">
        <v>3314.05</v>
      </c>
      <c r="M50" s="231">
        <v>3.27E-2</v>
      </c>
      <c r="N50" s="1"/>
      <c r="O50" s="1"/>
    </row>
    <row r="51" spans="1:15" ht="12.75" customHeight="1">
      <c r="A51" s="30">
        <v>41</v>
      </c>
      <c r="B51" s="217" t="s">
        <v>298</v>
      </c>
      <c r="C51" s="231">
        <v>1322.3</v>
      </c>
      <c r="D51" s="232">
        <v>1328.4666666666667</v>
      </c>
      <c r="E51" s="232">
        <v>1310.9833333333333</v>
      </c>
      <c r="F51" s="232">
        <v>1299.6666666666667</v>
      </c>
      <c r="G51" s="232">
        <v>1282.1833333333334</v>
      </c>
      <c r="H51" s="232">
        <v>1339.7833333333333</v>
      </c>
      <c r="I51" s="232">
        <v>1357.2666666666669</v>
      </c>
      <c r="J51" s="232">
        <v>1368.5833333333333</v>
      </c>
      <c r="K51" s="231">
        <v>1345.95</v>
      </c>
      <c r="L51" s="231">
        <v>1317.15</v>
      </c>
      <c r="M51" s="231">
        <v>2.8849999999999998</v>
      </c>
      <c r="N51" s="1"/>
      <c r="O51" s="1"/>
    </row>
    <row r="52" spans="1:15" ht="12.75" customHeight="1">
      <c r="A52" s="30">
        <v>42</v>
      </c>
      <c r="B52" s="217" t="s">
        <v>299</v>
      </c>
      <c r="C52" s="231">
        <v>6974.6</v>
      </c>
      <c r="D52" s="232">
        <v>6973.5</v>
      </c>
      <c r="E52" s="232">
        <v>6907</v>
      </c>
      <c r="F52" s="232">
        <v>6839.4</v>
      </c>
      <c r="G52" s="232">
        <v>6772.9</v>
      </c>
      <c r="H52" s="232">
        <v>7041.1</v>
      </c>
      <c r="I52" s="232">
        <v>7107.6</v>
      </c>
      <c r="J52" s="232">
        <v>7175.2000000000007</v>
      </c>
      <c r="K52" s="231">
        <v>7040</v>
      </c>
      <c r="L52" s="231">
        <v>6905.9</v>
      </c>
      <c r="M52" s="231">
        <v>0.19097</v>
      </c>
      <c r="N52" s="1"/>
      <c r="O52" s="1"/>
    </row>
    <row r="53" spans="1:15" ht="12.75" customHeight="1">
      <c r="A53" s="30">
        <v>43</v>
      </c>
      <c r="B53" s="217" t="s">
        <v>60</v>
      </c>
      <c r="C53" s="231">
        <v>511.4</v>
      </c>
      <c r="D53" s="232">
        <v>510.16666666666669</v>
      </c>
      <c r="E53" s="232">
        <v>501.33333333333337</v>
      </c>
      <c r="F53" s="232">
        <v>491.26666666666671</v>
      </c>
      <c r="G53" s="232">
        <v>482.43333333333339</v>
      </c>
      <c r="H53" s="232">
        <v>520.23333333333335</v>
      </c>
      <c r="I53" s="232">
        <v>529.06666666666672</v>
      </c>
      <c r="J53" s="232">
        <v>539.13333333333333</v>
      </c>
      <c r="K53" s="231">
        <v>519</v>
      </c>
      <c r="L53" s="231">
        <v>500.1</v>
      </c>
      <c r="M53" s="231">
        <v>54.895769999999999</v>
      </c>
      <c r="N53" s="1"/>
      <c r="O53" s="1"/>
    </row>
    <row r="54" spans="1:15" ht="12.75" customHeight="1">
      <c r="A54" s="30">
        <v>44</v>
      </c>
      <c r="B54" s="217" t="s">
        <v>300</v>
      </c>
      <c r="C54" s="231">
        <v>330</v>
      </c>
      <c r="D54" s="232">
        <v>331.23333333333335</v>
      </c>
      <c r="E54" s="232">
        <v>327.01666666666671</v>
      </c>
      <c r="F54" s="232">
        <v>324.03333333333336</v>
      </c>
      <c r="G54" s="232">
        <v>319.81666666666672</v>
      </c>
      <c r="H54" s="232">
        <v>334.2166666666667</v>
      </c>
      <c r="I54" s="232">
        <v>338.43333333333339</v>
      </c>
      <c r="J54" s="232">
        <v>341.41666666666669</v>
      </c>
      <c r="K54" s="231">
        <v>335.45</v>
      </c>
      <c r="L54" s="231">
        <v>328.25</v>
      </c>
      <c r="M54" s="231">
        <v>2.2746400000000002</v>
      </c>
      <c r="N54" s="1"/>
      <c r="O54" s="1"/>
    </row>
    <row r="55" spans="1:15" ht="12.75" customHeight="1">
      <c r="A55" s="30">
        <v>45</v>
      </c>
      <c r="B55" s="217" t="s">
        <v>240</v>
      </c>
      <c r="C55" s="231">
        <v>3306.8</v>
      </c>
      <c r="D55" s="232">
        <v>3325.3666666666668</v>
      </c>
      <c r="E55" s="232">
        <v>3281.7333333333336</v>
      </c>
      <c r="F55" s="232">
        <v>3256.666666666667</v>
      </c>
      <c r="G55" s="232">
        <v>3213.0333333333338</v>
      </c>
      <c r="H55" s="232">
        <v>3350.4333333333334</v>
      </c>
      <c r="I55" s="232">
        <v>3394.0666666666666</v>
      </c>
      <c r="J55" s="232">
        <v>3419.1333333333332</v>
      </c>
      <c r="K55" s="231">
        <v>3369</v>
      </c>
      <c r="L55" s="231">
        <v>3300.3</v>
      </c>
      <c r="M55" s="231">
        <v>2.1147399999999998</v>
      </c>
      <c r="N55" s="1"/>
      <c r="O55" s="1"/>
    </row>
    <row r="56" spans="1:15" ht="12.75" customHeight="1">
      <c r="A56" s="30">
        <v>46</v>
      </c>
      <c r="B56" s="217" t="s">
        <v>61</v>
      </c>
      <c r="C56" s="231">
        <v>833.35</v>
      </c>
      <c r="D56" s="232">
        <v>834.91666666666663</v>
      </c>
      <c r="E56" s="232">
        <v>827.63333333333321</v>
      </c>
      <c r="F56" s="232">
        <v>821.91666666666663</v>
      </c>
      <c r="G56" s="232">
        <v>814.63333333333321</v>
      </c>
      <c r="H56" s="232">
        <v>840.63333333333321</v>
      </c>
      <c r="I56" s="232">
        <v>847.91666666666674</v>
      </c>
      <c r="J56" s="232">
        <v>853.63333333333321</v>
      </c>
      <c r="K56" s="231">
        <v>842.2</v>
      </c>
      <c r="L56" s="231">
        <v>829.2</v>
      </c>
      <c r="M56" s="231">
        <v>106.02508</v>
      </c>
      <c r="N56" s="1"/>
      <c r="O56" s="1"/>
    </row>
    <row r="57" spans="1:15" ht="12" customHeight="1">
      <c r="A57" s="30">
        <v>47</v>
      </c>
      <c r="B57" s="217" t="s">
        <v>301</v>
      </c>
      <c r="C57" s="231">
        <v>2265.4499999999998</v>
      </c>
      <c r="D57" s="232">
        <v>2266.1666666666665</v>
      </c>
      <c r="E57" s="232">
        <v>2243.333333333333</v>
      </c>
      <c r="F57" s="232">
        <v>2221.2166666666667</v>
      </c>
      <c r="G57" s="232">
        <v>2198.3833333333332</v>
      </c>
      <c r="H57" s="232">
        <v>2288.2833333333328</v>
      </c>
      <c r="I57" s="232">
        <v>2311.1166666666659</v>
      </c>
      <c r="J57" s="232">
        <v>2333.2333333333327</v>
      </c>
      <c r="K57" s="231">
        <v>2289</v>
      </c>
      <c r="L57" s="231">
        <v>2244.0500000000002</v>
      </c>
      <c r="M57" s="231">
        <v>0.30497000000000002</v>
      </c>
      <c r="N57" s="1"/>
      <c r="O57" s="1"/>
    </row>
    <row r="58" spans="1:15" ht="12.75" customHeight="1">
      <c r="A58" s="30">
        <v>48</v>
      </c>
      <c r="B58" s="217" t="s">
        <v>1007</v>
      </c>
      <c r="C58" s="231">
        <v>1249.3</v>
      </c>
      <c r="D58" s="232">
        <v>1255.3833333333332</v>
      </c>
      <c r="E58" s="232">
        <v>1223.8666666666663</v>
      </c>
      <c r="F58" s="232">
        <v>1198.4333333333332</v>
      </c>
      <c r="G58" s="232">
        <v>1166.9166666666663</v>
      </c>
      <c r="H58" s="232">
        <v>1280.8166666666664</v>
      </c>
      <c r="I58" s="232">
        <v>1312.3333333333333</v>
      </c>
      <c r="J58" s="232">
        <v>1337.7666666666664</v>
      </c>
      <c r="K58" s="231">
        <v>1286.9000000000001</v>
      </c>
      <c r="L58" s="231">
        <v>1229.95</v>
      </c>
      <c r="M58" s="231">
        <v>2.3197100000000002</v>
      </c>
      <c r="N58" s="1"/>
      <c r="O58" s="1"/>
    </row>
    <row r="59" spans="1:15" ht="12.75" customHeight="1">
      <c r="A59" s="30">
        <v>49</v>
      </c>
      <c r="B59" s="217" t="s">
        <v>302</v>
      </c>
      <c r="C59" s="231">
        <v>412.45</v>
      </c>
      <c r="D59" s="232">
        <v>416.76666666666665</v>
      </c>
      <c r="E59" s="232">
        <v>405.83333333333331</v>
      </c>
      <c r="F59" s="232">
        <v>399.21666666666664</v>
      </c>
      <c r="G59" s="232">
        <v>388.2833333333333</v>
      </c>
      <c r="H59" s="232">
        <v>423.38333333333333</v>
      </c>
      <c r="I59" s="232">
        <v>434.31666666666672</v>
      </c>
      <c r="J59" s="232">
        <v>440.93333333333334</v>
      </c>
      <c r="K59" s="231">
        <v>427.7</v>
      </c>
      <c r="L59" s="231">
        <v>410.15</v>
      </c>
      <c r="M59" s="231">
        <v>7.3142199999999997</v>
      </c>
      <c r="N59" s="1"/>
      <c r="O59" s="1"/>
    </row>
    <row r="60" spans="1:15" ht="12.75" customHeight="1">
      <c r="A60" s="30">
        <v>50</v>
      </c>
      <c r="B60" s="217" t="s">
        <v>62</v>
      </c>
      <c r="C60" s="231">
        <v>3807.55</v>
      </c>
      <c r="D60" s="232">
        <v>3817.2833333333333</v>
      </c>
      <c r="E60" s="232">
        <v>3790.2666666666664</v>
      </c>
      <c r="F60" s="232">
        <v>3772.9833333333331</v>
      </c>
      <c r="G60" s="232">
        <v>3745.9666666666662</v>
      </c>
      <c r="H60" s="232">
        <v>3834.5666666666666</v>
      </c>
      <c r="I60" s="232">
        <v>3861.5833333333339</v>
      </c>
      <c r="J60" s="232">
        <v>3878.8666666666668</v>
      </c>
      <c r="K60" s="231">
        <v>3844.3</v>
      </c>
      <c r="L60" s="231">
        <v>3800</v>
      </c>
      <c r="M60" s="231">
        <v>1.98811</v>
      </c>
      <c r="N60" s="1"/>
      <c r="O60" s="1"/>
    </row>
    <row r="61" spans="1:15" ht="12.75" customHeight="1">
      <c r="A61" s="30">
        <v>51</v>
      </c>
      <c r="B61" s="217" t="s">
        <v>303</v>
      </c>
      <c r="C61" s="231">
        <v>1104.25</v>
      </c>
      <c r="D61" s="232">
        <v>1097.7666666666667</v>
      </c>
      <c r="E61" s="232">
        <v>1080.5333333333333</v>
      </c>
      <c r="F61" s="232">
        <v>1056.8166666666666</v>
      </c>
      <c r="G61" s="232">
        <v>1039.5833333333333</v>
      </c>
      <c r="H61" s="232">
        <v>1121.4833333333333</v>
      </c>
      <c r="I61" s="232">
        <v>1138.7166666666665</v>
      </c>
      <c r="J61" s="232">
        <v>1162.4333333333334</v>
      </c>
      <c r="K61" s="231">
        <v>1115</v>
      </c>
      <c r="L61" s="231">
        <v>1074.05</v>
      </c>
      <c r="M61" s="231">
        <v>0.44691999999999998</v>
      </c>
      <c r="N61" s="1"/>
      <c r="O61" s="1"/>
    </row>
    <row r="62" spans="1:15" ht="12.75" customHeight="1">
      <c r="A62" s="30">
        <v>52</v>
      </c>
      <c r="B62" s="217" t="s">
        <v>65</v>
      </c>
      <c r="C62" s="231">
        <v>5593.05</v>
      </c>
      <c r="D62" s="232">
        <v>5634.2</v>
      </c>
      <c r="E62" s="232">
        <v>5543.4</v>
      </c>
      <c r="F62" s="232">
        <v>5493.75</v>
      </c>
      <c r="G62" s="232">
        <v>5402.95</v>
      </c>
      <c r="H62" s="232">
        <v>5683.8499999999995</v>
      </c>
      <c r="I62" s="232">
        <v>5774.6500000000005</v>
      </c>
      <c r="J62" s="232">
        <v>5824.2999999999993</v>
      </c>
      <c r="K62" s="231">
        <v>5725</v>
      </c>
      <c r="L62" s="231">
        <v>5584.55</v>
      </c>
      <c r="M62" s="231">
        <v>11.187430000000001</v>
      </c>
      <c r="N62" s="1"/>
      <c r="O62" s="1"/>
    </row>
    <row r="63" spans="1:15" ht="12.75" customHeight="1">
      <c r="A63" s="30">
        <v>53</v>
      </c>
      <c r="B63" s="217" t="s">
        <v>64</v>
      </c>
      <c r="C63" s="231">
        <v>1239.0999999999999</v>
      </c>
      <c r="D63" s="232">
        <v>1239.1166666666666</v>
      </c>
      <c r="E63" s="232">
        <v>1226.6333333333332</v>
      </c>
      <c r="F63" s="232">
        <v>1214.1666666666667</v>
      </c>
      <c r="G63" s="232">
        <v>1201.6833333333334</v>
      </c>
      <c r="H63" s="232">
        <v>1251.583333333333</v>
      </c>
      <c r="I63" s="232">
        <v>1264.0666666666662</v>
      </c>
      <c r="J63" s="232">
        <v>1276.5333333333328</v>
      </c>
      <c r="K63" s="231">
        <v>1251.5999999999999</v>
      </c>
      <c r="L63" s="231">
        <v>1226.6500000000001</v>
      </c>
      <c r="M63" s="231">
        <v>15.53877</v>
      </c>
      <c r="N63" s="1"/>
      <c r="O63" s="1"/>
    </row>
    <row r="64" spans="1:15" ht="12.75" customHeight="1">
      <c r="A64" s="30">
        <v>54</v>
      </c>
      <c r="B64" s="217" t="s">
        <v>241</v>
      </c>
      <c r="C64" s="231">
        <v>6042.35</v>
      </c>
      <c r="D64" s="232">
        <v>6049.4000000000005</v>
      </c>
      <c r="E64" s="232">
        <v>6013.9500000000007</v>
      </c>
      <c r="F64" s="232">
        <v>5985.55</v>
      </c>
      <c r="G64" s="232">
        <v>5950.1</v>
      </c>
      <c r="H64" s="232">
        <v>6077.8000000000011</v>
      </c>
      <c r="I64" s="232">
        <v>6113.25</v>
      </c>
      <c r="J64" s="232">
        <v>6141.6500000000015</v>
      </c>
      <c r="K64" s="231">
        <v>6084.85</v>
      </c>
      <c r="L64" s="231">
        <v>6021</v>
      </c>
      <c r="M64" s="231">
        <v>0.16474</v>
      </c>
      <c r="N64" s="1"/>
      <c r="O64" s="1"/>
    </row>
    <row r="65" spans="1:15" ht="12.75" customHeight="1">
      <c r="A65" s="30">
        <v>55</v>
      </c>
      <c r="B65" s="217" t="s">
        <v>304</v>
      </c>
      <c r="C65" s="231">
        <v>1984.65</v>
      </c>
      <c r="D65" s="232">
        <v>1998.7666666666664</v>
      </c>
      <c r="E65" s="232">
        <v>1959.9833333333329</v>
      </c>
      <c r="F65" s="232">
        <v>1935.3166666666664</v>
      </c>
      <c r="G65" s="232">
        <v>1896.5333333333328</v>
      </c>
      <c r="H65" s="232">
        <v>2023.4333333333329</v>
      </c>
      <c r="I65" s="232">
        <v>2062.2166666666667</v>
      </c>
      <c r="J65" s="232">
        <v>2086.8833333333332</v>
      </c>
      <c r="K65" s="231">
        <v>2037.55</v>
      </c>
      <c r="L65" s="231">
        <v>1974.1</v>
      </c>
      <c r="M65" s="231">
        <v>0.41952</v>
      </c>
      <c r="N65" s="1"/>
      <c r="O65" s="1"/>
    </row>
    <row r="66" spans="1:15" ht="12.75" customHeight="1">
      <c r="A66" s="30">
        <v>56</v>
      </c>
      <c r="B66" s="217" t="s">
        <v>66</v>
      </c>
      <c r="C66" s="231">
        <v>1936.55</v>
      </c>
      <c r="D66" s="232">
        <v>1940.8</v>
      </c>
      <c r="E66" s="232">
        <v>1904.6499999999999</v>
      </c>
      <c r="F66" s="232">
        <v>1872.75</v>
      </c>
      <c r="G66" s="232">
        <v>1836.6</v>
      </c>
      <c r="H66" s="232">
        <v>1972.6999999999998</v>
      </c>
      <c r="I66" s="232">
        <v>2008.85</v>
      </c>
      <c r="J66" s="232">
        <v>2040.7499999999998</v>
      </c>
      <c r="K66" s="231">
        <v>1976.95</v>
      </c>
      <c r="L66" s="231">
        <v>1908.9</v>
      </c>
      <c r="M66" s="231">
        <v>2.5806900000000002</v>
      </c>
      <c r="N66" s="1"/>
      <c r="O66" s="1"/>
    </row>
    <row r="67" spans="1:15" ht="12.75" customHeight="1">
      <c r="A67" s="30">
        <v>57</v>
      </c>
      <c r="B67" s="217" t="s">
        <v>305</v>
      </c>
      <c r="C67" s="231">
        <v>364.2</v>
      </c>
      <c r="D67" s="232">
        <v>366.48333333333335</v>
      </c>
      <c r="E67" s="232">
        <v>360.01666666666671</v>
      </c>
      <c r="F67" s="232">
        <v>355.83333333333337</v>
      </c>
      <c r="G67" s="232">
        <v>349.36666666666673</v>
      </c>
      <c r="H67" s="232">
        <v>370.66666666666669</v>
      </c>
      <c r="I67" s="232">
        <v>377.13333333333338</v>
      </c>
      <c r="J67" s="232">
        <v>381.31666666666666</v>
      </c>
      <c r="K67" s="231">
        <v>372.95</v>
      </c>
      <c r="L67" s="231">
        <v>362.3</v>
      </c>
      <c r="M67" s="231">
        <v>7.5094099999999999</v>
      </c>
      <c r="N67" s="1"/>
      <c r="O67" s="1"/>
    </row>
    <row r="68" spans="1:15" ht="12.75" customHeight="1">
      <c r="A68" s="30">
        <v>58</v>
      </c>
      <c r="B68" s="217" t="s">
        <v>67</v>
      </c>
      <c r="C68" s="231">
        <v>197.8</v>
      </c>
      <c r="D68" s="232">
        <v>200.11666666666667</v>
      </c>
      <c r="E68" s="232">
        <v>194.48333333333335</v>
      </c>
      <c r="F68" s="232">
        <v>191.16666666666669</v>
      </c>
      <c r="G68" s="232">
        <v>185.53333333333336</v>
      </c>
      <c r="H68" s="232">
        <v>203.43333333333334</v>
      </c>
      <c r="I68" s="232">
        <v>209.06666666666666</v>
      </c>
      <c r="J68" s="232">
        <v>212.38333333333333</v>
      </c>
      <c r="K68" s="231">
        <v>205.75</v>
      </c>
      <c r="L68" s="231">
        <v>196.8</v>
      </c>
      <c r="M68" s="231">
        <v>70.244910000000004</v>
      </c>
      <c r="N68" s="1"/>
      <c r="O68" s="1"/>
    </row>
    <row r="69" spans="1:15" ht="12.75" customHeight="1">
      <c r="A69" s="30">
        <v>59</v>
      </c>
      <c r="B69" s="217" t="s">
        <v>68</v>
      </c>
      <c r="C69" s="231">
        <v>161.25</v>
      </c>
      <c r="D69" s="232">
        <v>160.71666666666667</v>
      </c>
      <c r="E69" s="232">
        <v>159.03333333333333</v>
      </c>
      <c r="F69" s="232">
        <v>156.81666666666666</v>
      </c>
      <c r="G69" s="232">
        <v>155.13333333333333</v>
      </c>
      <c r="H69" s="232">
        <v>162.93333333333334</v>
      </c>
      <c r="I69" s="232">
        <v>164.61666666666667</v>
      </c>
      <c r="J69" s="232">
        <v>166.83333333333334</v>
      </c>
      <c r="K69" s="231">
        <v>162.4</v>
      </c>
      <c r="L69" s="231">
        <v>158.5</v>
      </c>
      <c r="M69" s="231">
        <v>507.83785</v>
      </c>
      <c r="N69" s="1"/>
      <c r="O69" s="1"/>
    </row>
    <row r="70" spans="1:15" ht="12.75" customHeight="1">
      <c r="A70" s="30">
        <v>60</v>
      </c>
      <c r="B70" s="217" t="s">
        <v>242</v>
      </c>
      <c r="C70" s="231">
        <v>69.05</v>
      </c>
      <c r="D70" s="232">
        <v>69.38333333333334</v>
      </c>
      <c r="E70" s="232">
        <v>67.26666666666668</v>
      </c>
      <c r="F70" s="232">
        <v>65.483333333333334</v>
      </c>
      <c r="G70" s="232">
        <v>63.366666666666674</v>
      </c>
      <c r="H70" s="232">
        <v>71.166666666666686</v>
      </c>
      <c r="I70" s="232">
        <v>73.283333333333331</v>
      </c>
      <c r="J70" s="232">
        <v>75.066666666666691</v>
      </c>
      <c r="K70" s="231">
        <v>71.5</v>
      </c>
      <c r="L70" s="231">
        <v>67.599999999999994</v>
      </c>
      <c r="M70" s="231">
        <v>117.32478999999999</v>
      </c>
      <c r="N70" s="1"/>
      <c r="O70" s="1"/>
    </row>
    <row r="71" spans="1:15" ht="12.75" customHeight="1">
      <c r="A71" s="30">
        <v>61</v>
      </c>
      <c r="B71" s="217" t="s">
        <v>306</v>
      </c>
      <c r="C71" s="231">
        <v>23.4</v>
      </c>
      <c r="D71" s="232">
        <v>23.666666666666668</v>
      </c>
      <c r="E71" s="232">
        <v>22.933333333333337</v>
      </c>
      <c r="F71" s="232">
        <v>22.466666666666669</v>
      </c>
      <c r="G71" s="232">
        <v>21.733333333333338</v>
      </c>
      <c r="H71" s="232">
        <v>24.133333333333336</v>
      </c>
      <c r="I71" s="232">
        <v>24.866666666666664</v>
      </c>
      <c r="J71" s="232">
        <v>25.333333333333336</v>
      </c>
      <c r="K71" s="231">
        <v>24.4</v>
      </c>
      <c r="L71" s="231">
        <v>23.2</v>
      </c>
      <c r="M71" s="231">
        <v>95.074860000000001</v>
      </c>
      <c r="N71" s="1"/>
      <c r="O71" s="1"/>
    </row>
    <row r="72" spans="1:15" ht="12.75" customHeight="1">
      <c r="A72" s="30">
        <v>62</v>
      </c>
      <c r="B72" s="217" t="s">
        <v>69</v>
      </c>
      <c r="C72" s="231">
        <v>1399.3</v>
      </c>
      <c r="D72" s="232">
        <v>1401.1333333333332</v>
      </c>
      <c r="E72" s="232">
        <v>1381.8666666666663</v>
      </c>
      <c r="F72" s="232">
        <v>1364.4333333333332</v>
      </c>
      <c r="G72" s="232">
        <v>1345.1666666666663</v>
      </c>
      <c r="H72" s="232">
        <v>1418.5666666666664</v>
      </c>
      <c r="I72" s="232">
        <v>1437.8333333333333</v>
      </c>
      <c r="J72" s="232">
        <v>1455.2666666666664</v>
      </c>
      <c r="K72" s="231">
        <v>1420.4</v>
      </c>
      <c r="L72" s="231">
        <v>1383.7</v>
      </c>
      <c r="M72" s="231">
        <v>2.7654899999999998</v>
      </c>
      <c r="N72" s="1"/>
      <c r="O72" s="1"/>
    </row>
    <row r="73" spans="1:15" ht="12.75" customHeight="1">
      <c r="A73" s="30">
        <v>63</v>
      </c>
      <c r="B73" s="217" t="s">
        <v>307</v>
      </c>
      <c r="C73" s="231">
        <v>3984</v>
      </c>
      <c r="D73" s="232">
        <v>3989.15</v>
      </c>
      <c r="E73" s="232">
        <v>3945.9</v>
      </c>
      <c r="F73" s="232">
        <v>3907.8</v>
      </c>
      <c r="G73" s="232">
        <v>3864.55</v>
      </c>
      <c r="H73" s="232">
        <v>4027.25</v>
      </c>
      <c r="I73" s="232">
        <v>4070.5</v>
      </c>
      <c r="J73" s="232">
        <v>4108.6000000000004</v>
      </c>
      <c r="K73" s="231">
        <v>4032.4</v>
      </c>
      <c r="L73" s="231">
        <v>3951.05</v>
      </c>
      <c r="M73" s="231">
        <v>0.28572999999999998</v>
      </c>
      <c r="N73" s="1"/>
      <c r="O73" s="1"/>
    </row>
    <row r="74" spans="1:15" ht="12.75" customHeight="1">
      <c r="A74" s="30">
        <v>64</v>
      </c>
      <c r="B74" s="217" t="s">
        <v>72</v>
      </c>
      <c r="C74" s="231">
        <v>576.79999999999995</v>
      </c>
      <c r="D74" s="232">
        <v>575.88333333333333</v>
      </c>
      <c r="E74" s="232">
        <v>571.2166666666667</v>
      </c>
      <c r="F74" s="232">
        <v>565.63333333333333</v>
      </c>
      <c r="G74" s="232">
        <v>560.9666666666667</v>
      </c>
      <c r="H74" s="232">
        <v>581.4666666666667</v>
      </c>
      <c r="I74" s="232">
        <v>586.13333333333344</v>
      </c>
      <c r="J74" s="232">
        <v>591.7166666666667</v>
      </c>
      <c r="K74" s="231">
        <v>580.54999999999995</v>
      </c>
      <c r="L74" s="231">
        <v>570.29999999999995</v>
      </c>
      <c r="M74" s="231">
        <v>3.7812700000000001</v>
      </c>
      <c r="N74" s="1"/>
      <c r="O74" s="1"/>
    </row>
    <row r="75" spans="1:15" ht="12.75" customHeight="1">
      <c r="A75" s="30">
        <v>65</v>
      </c>
      <c r="B75" s="217" t="s">
        <v>308</v>
      </c>
      <c r="C75" s="231">
        <v>900.1</v>
      </c>
      <c r="D75" s="232">
        <v>899.18333333333339</v>
      </c>
      <c r="E75" s="232">
        <v>891.01666666666677</v>
      </c>
      <c r="F75" s="232">
        <v>881.93333333333339</v>
      </c>
      <c r="G75" s="232">
        <v>873.76666666666677</v>
      </c>
      <c r="H75" s="232">
        <v>908.26666666666677</v>
      </c>
      <c r="I75" s="232">
        <v>916.43333333333328</v>
      </c>
      <c r="J75" s="232">
        <v>925.51666666666677</v>
      </c>
      <c r="K75" s="231">
        <v>907.35</v>
      </c>
      <c r="L75" s="231">
        <v>890.1</v>
      </c>
      <c r="M75" s="231">
        <v>4.3578299999999999</v>
      </c>
      <c r="N75" s="1"/>
      <c r="O75" s="1"/>
    </row>
    <row r="76" spans="1:15" ht="12.75" customHeight="1">
      <c r="A76" s="30">
        <v>66</v>
      </c>
      <c r="B76" s="217" t="s">
        <v>71</v>
      </c>
      <c r="C76" s="231">
        <v>91.75</v>
      </c>
      <c r="D76" s="232">
        <v>92.283333333333346</v>
      </c>
      <c r="E76" s="232">
        <v>90.816666666666691</v>
      </c>
      <c r="F76" s="232">
        <v>89.88333333333334</v>
      </c>
      <c r="G76" s="232">
        <v>88.416666666666686</v>
      </c>
      <c r="H76" s="232">
        <v>93.216666666666697</v>
      </c>
      <c r="I76" s="232">
        <v>94.683333333333366</v>
      </c>
      <c r="J76" s="232">
        <v>95.616666666666703</v>
      </c>
      <c r="K76" s="231">
        <v>93.75</v>
      </c>
      <c r="L76" s="231">
        <v>91.35</v>
      </c>
      <c r="M76" s="231">
        <v>159.59307999999999</v>
      </c>
      <c r="N76" s="1"/>
      <c r="O76" s="1"/>
    </row>
    <row r="77" spans="1:15" ht="12.75" customHeight="1">
      <c r="A77" s="30">
        <v>67</v>
      </c>
      <c r="B77" s="217" t="s">
        <v>73</v>
      </c>
      <c r="C77" s="231">
        <v>757.15</v>
      </c>
      <c r="D77" s="232">
        <v>760.4666666666667</v>
      </c>
      <c r="E77" s="232">
        <v>751.43333333333339</v>
      </c>
      <c r="F77" s="232">
        <v>745.7166666666667</v>
      </c>
      <c r="G77" s="232">
        <v>736.68333333333339</v>
      </c>
      <c r="H77" s="232">
        <v>766.18333333333339</v>
      </c>
      <c r="I77" s="232">
        <v>775.2166666666667</v>
      </c>
      <c r="J77" s="232">
        <v>780.93333333333339</v>
      </c>
      <c r="K77" s="231">
        <v>769.5</v>
      </c>
      <c r="L77" s="231">
        <v>754.75</v>
      </c>
      <c r="M77" s="231">
        <v>5.8898999999999999</v>
      </c>
      <c r="N77" s="1"/>
      <c r="O77" s="1"/>
    </row>
    <row r="78" spans="1:15" ht="12.75" customHeight="1">
      <c r="A78" s="30">
        <v>68</v>
      </c>
      <c r="B78" s="217" t="s">
        <v>76</v>
      </c>
      <c r="C78" s="231">
        <v>71.05</v>
      </c>
      <c r="D78" s="232">
        <v>71.333333333333329</v>
      </c>
      <c r="E78" s="232">
        <v>70.36666666666666</v>
      </c>
      <c r="F78" s="232">
        <v>69.683333333333337</v>
      </c>
      <c r="G78" s="232">
        <v>68.716666666666669</v>
      </c>
      <c r="H78" s="232">
        <v>72.016666666666652</v>
      </c>
      <c r="I78" s="232">
        <v>72.98333333333332</v>
      </c>
      <c r="J78" s="232">
        <v>73.666666666666643</v>
      </c>
      <c r="K78" s="231">
        <v>72.3</v>
      </c>
      <c r="L78" s="231">
        <v>70.650000000000006</v>
      </c>
      <c r="M78" s="231">
        <v>92.508889999999994</v>
      </c>
      <c r="N78" s="1"/>
      <c r="O78" s="1"/>
    </row>
    <row r="79" spans="1:15" ht="12.75" customHeight="1">
      <c r="A79" s="30">
        <v>69</v>
      </c>
      <c r="B79" s="217" t="s">
        <v>80</v>
      </c>
      <c r="C79" s="231">
        <v>344.85</v>
      </c>
      <c r="D79" s="232">
        <v>344.81666666666666</v>
      </c>
      <c r="E79" s="232">
        <v>342.73333333333335</v>
      </c>
      <c r="F79" s="232">
        <v>340.61666666666667</v>
      </c>
      <c r="G79" s="232">
        <v>338.53333333333336</v>
      </c>
      <c r="H79" s="232">
        <v>346.93333333333334</v>
      </c>
      <c r="I79" s="232">
        <v>349.01666666666671</v>
      </c>
      <c r="J79" s="232">
        <v>351.13333333333333</v>
      </c>
      <c r="K79" s="231">
        <v>346.9</v>
      </c>
      <c r="L79" s="231">
        <v>342.7</v>
      </c>
      <c r="M79" s="231">
        <v>21.22963</v>
      </c>
      <c r="N79" s="1"/>
      <c r="O79" s="1"/>
    </row>
    <row r="80" spans="1:15" ht="12.75" customHeight="1">
      <c r="A80" s="30">
        <v>70</v>
      </c>
      <c r="B80" s="217" t="s">
        <v>848</v>
      </c>
      <c r="C80" s="231">
        <v>9429.35</v>
      </c>
      <c r="D80" s="232">
        <v>9493.1166666666668</v>
      </c>
      <c r="E80" s="232">
        <v>9336.2333333333336</v>
      </c>
      <c r="F80" s="232">
        <v>9243.1166666666668</v>
      </c>
      <c r="G80" s="232">
        <v>9086.2333333333336</v>
      </c>
      <c r="H80" s="232">
        <v>9586.2333333333336</v>
      </c>
      <c r="I80" s="232">
        <v>9743.1166666666686</v>
      </c>
      <c r="J80" s="232">
        <v>9836.2333333333336</v>
      </c>
      <c r="K80" s="231">
        <v>9650</v>
      </c>
      <c r="L80" s="231">
        <v>9400</v>
      </c>
      <c r="M80" s="231">
        <v>1.274E-2</v>
      </c>
      <c r="N80" s="1"/>
      <c r="O80" s="1"/>
    </row>
    <row r="81" spans="1:15" ht="12.75" customHeight="1">
      <c r="A81" s="30">
        <v>71</v>
      </c>
      <c r="B81" s="217" t="s">
        <v>75</v>
      </c>
      <c r="C81" s="231">
        <v>761.75</v>
      </c>
      <c r="D81" s="232">
        <v>763.6</v>
      </c>
      <c r="E81" s="232">
        <v>757.5</v>
      </c>
      <c r="F81" s="232">
        <v>753.25</v>
      </c>
      <c r="G81" s="232">
        <v>747.15</v>
      </c>
      <c r="H81" s="232">
        <v>767.85</v>
      </c>
      <c r="I81" s="232">
        <v>773.95000000000016</v>
      </c>
      <c r="J81" s="232">
        <v>778.2</v>
      </c>
      <c r="K81" s="231">
        <v>769.7</v>
      </c>
      <c r="L81" s="231">
        <v>759.35</v>
      </c>
      <c r="M81" s="231">
        <v>22.588529999999999</v>
      </c>
      <c r="N81" s="1"/>
      <c r="O81" s="1"/>
    </row>
    <row r="82" spans="1:15" ht="12.75" customHeight="1">
      <c r="A82" s="30">
        <v>72</v>
      </c>
      <c r="B82" s="217" t="s">
        <v>77</v>
      </c>
      <c r="C82" s="231">
        <v>206.65</v>
      </c>
      <c r="D82" s="232">
        <v>204.46666666666667</v>
      </c>
      <c r="E82" s="232">
        <v>201.03333333333333</v>
      </c>
      <c r="F82" s="232">
        <v>195.41666666666666</v>
      </c>
      <c r="G82" s="232">
        <v>191.98333333333332</v>
      </c>
      <c r="H82" s="232">
        <v>210.08333333333334</v>
      </c>
      <c r="I82" s="232">
        <v>213.51666666666668</v>
      </c>
      <c r="J82" s="232">
        <v>219.13333333333335</v>
      </c>
      <c r="K82" s="231">
        <v>207.9</v>
      </c>
      <c r="L82" s="231">
        <v>198.85</v>
      </c>
      <c r="M82" s="231">
        <v>115.75501</v>
      </c>
      <c r="N82" s="1"/>
      <c r="O82" s="1"/>
    </row>
    <row r="83" spans="1:15" ht="12.75" customHeight="1">
      <c r="A83" s="30">
        <v>73</v>
      </c>
      <c r="B83" s="217" t="s">
        <v>309</v>
      </c>
      <c r="C83" s="231">
        <v>901.25</v>
      </c>
      <c r="D83" s="232">
        <v>911.6</v>
      </c>
      <c r="E83" s="232">
        <v>883.7</v>
      </c>
      <c r="F83" s="232">
        <v>866.15</v>
      </c>
      <c r="G83" s="232">
        <v>838.25</v>
      </c>
      <c r="H83" s="232">
        <v>929.15000000000009</v>
      </c>
      <c r="I83" s="232">
        <v>957.05</v>
      </c>
      <c r="J83" s="232">
        <v>974.60000000000014</v>
      </c>
      <c r="K83" s="231">
        <v>939.5</v>
      </c>
      <c r="L83" s="231">
        <v>894.05</v>
      </c>
      <c r="M83" s="231">
        <v>1.9898100000000001</v>
      </c>
      <c r="N83" s="1"/>
      <c r="O83" s="1"/>
    </row>
    <row r="84" spans="1:15" ht="12.75" customHeight="1">
      <c r="A84" s="30">
        <v>74</v>
      </c>
      <c r="B84" s="217" t="s">
        <v>310</v>
      </c>
      <c r="C84" s="231">
        <v>260.85000000000002</v>
      </c>
      <c r="D84" s="232">
        <v>262.45</v>
      </c>
      <c r="E84" s="232">
        <v>258.39999999999998</v>
      </c>
      <c r="F84" s="232">
        <v>255.95</v>
      </c>
      <c r="G84" s="232">
        <v>251.89999999999998</v>
      </c>
      <c r="H84" s="232">
        <v>264.89999999999998</v>
      </c>
      <c r="I84" s="232">
        <v>268.95000000000005</v>
      </c>
      <c r="J84" s="232">
        <v>271.39999999999998</v>
      </c>
      <c r="K84" s="231">
        <v>266.5</v>
      </c>
      <c r="L84" s="231">
        <v>260</v>
      </c>
      <c r="M84" s="231">
        <v>11.01294</v>
      </c>
      <c r="N84" s="1"/>
      <c r="O84" s="1"/>
    </row>
    <row r="85" spans="1:15" ht="12.75" customHeight="1">
      <c r="A85" s="30">
        <v>75</v>
      </c>
      <c r="B85" s="217" t="s">
        <v>311</v>
      </c>
      <c r="C85" s="231">
        <v>6070.35</v>
      </c>
      <c r="D85" s="232">
        <v>6063.1000000000013</v>
      </c>
      <c r="E85" s="232">
        <v>6006.1500000000024</v>
      </c>
      <c r="F85" s="232">
        <v>5941.9500000000007</v>
      </c>
      <c r="G85" s="232">
        <v>5885.0000000000018</v>
      </c>
      <c r="H85" s="232">
        <v>6127.3000000000029</v>
      </c>
      <c r="I85" s="232">
        <v>6184.2500000000018</v>
      </c>
      <c r="J85" s="232">
        <v>6248.4500000000035</v>
      </c>
      <c r="K85" s="231">
        <v>6120.05</v>
      </c>
      <c r="L85" s="231">
        <v>5998.9</v>
      </c>
      <c r="M85" s="231">
        <v>0.16500000000000001</v>
      </c>
      <c r="N85" s="1"/>
      <c r="O85" s="1"/>
    </row>
    <row r="86" spans="1:15" ht="12.75" customHeight="1">
      <c r="A86" s="30">
        <v>76</v>
      </c>
      <c r="B86" s="217" t="s">
        <v>312</v>
      </c>
      <c r="C86" s="231">
        <v>1405.85</v>
      </c>
      <c r="D86" s="232">
        <v>1416.9333333333334</v>
      </c>
      <c r="E86" s="232">
        <v>1388.9166666666667</v>
      </c>
      <c r="F86" s="232">
        <v>1371.9833333333333</v>
      </c>
      <c r="G86" s="232">
        <v>1343.9666666666667</v>
      </c>
      <c r="H86" s="232">
        <v>1433.8666666666668</v>
      </c>
      <c r="I86" s="232">
        <v>1461.8833333333332</v>
      </c>
      <c r="J86" s="232">
        <v>1478.8166666666668</v>
      </c>
      <c r="K86" s="231">
        <v>1444.95</v>
      </c>
      <c r="L86" s="231">
        <v>1400</v>
      </c>
      <c r="M86" s="231">
        <v>0.3926</v>
      </c>
      <c r="N86" s="1"/>
      <c r="O86" s="1"/>
    </row>
    <row r="87" spans="1:15" ht="12.75" customHeight="1">
      <c r="A87" s="30">
        <v>77</v>
      </c>
      <c r="B87" s="217" t="s">
        <v>243</v>
      </c>
      <c r="C87" s="231">
        <v>810.45</v>
      </c>
      <c r="D87" s="232">
        <v>816.16666666666663</v>
      </c>
      <c r="E87" s="232">
        <v>801.2833333333333</v>
      </c>
      <c r="F87" s="232">
        <v>792.11666666666667</v>
      </c>
      <c r="G87" s="232">
        <v>777.23333333333335</v>
      </c>
      <c r="H87" s="232">
        <v>825.33333333333326</v>
      </c>
      <c r="I87" s="232">
        <v>840.2166666666667</v>
      </c>
      <c r="J87" s="232">
        <v>849.38333333333321</v>
      </c>
      <c r="K87" s="231">
        <v>831.05</v>
      </c>
      <c r="L87" s="231">
        <v>807</v>
      </c>
      <c r="M87" s="231">
        <v>0.63485999999999998</v>
      </c>
      <c r="N87" s="1"/>
      <c r="O87" s="1"/>
    </row>
    <row r="88" spans="1:15" ht="12.75" customHeight="1">
      <c r="A88" s="30">
        <v>78</v>
      </c>
      <c r="B88" s="217" t="s">
        <v>809</v>
      </c>
      <c r="C88" s="231">
        <v>404.6</v>
      </c>
      <c r="D88" s="232">
        <v>411.55</v>
      </c>
      <c r="E88" s="232">
        <v>395.05</v>
      </c>
      <c r="F88" s="232">
        <v>385.5</v>
      </c>
      <c r="G88" s="232">
        <v>369</v>
      </c>
      <c r="H88" s="232">
        <v>421.1</v>
      </c>
      <c r="I88" s="232">
        <v>437.6</v>
      </c>
      <c r="J88" s="232">
        <v>447.15000000000003</v>
      </c>
      <c r="K88" s="231">
        <v>428.05</v>
      </c>
      <c r="L88" s="231">
        <v>402</v>
      </c>
      <c r="M88" s="231">
        <v>3.4394100000000001</v>
      </c>
      <c r="N88" s="1"/>
      <c r="O88" s="1"/>
    </row>
    <row r="89" spans="1:15" ht="12.75" customHeight="1">
      <c r="A89" s="30">
        <v>79</v>
      </c>
      <c r="B89" s="217" t="s">
        <v>78</v>
      </c>
      <c r="C89" s="231">
        <v>18341.849999999999</v>
      </c>
      <c r="D89" s="232">
        <v>18430.966666666664</v>
      </c>
      <c r="E89" s="232">
        <v>18211.933333333327</v>
      </c>
      <c r="F89" s="232">
        <v>18082.016666666663</v>
      </c>
      <c r="G89" s="232">
        <v>17862.983333333326</v>
      </c>
      <c r="H89" s="232">
        <v>18560.883333333328</v>
      </c>
      <c r="I89" s="232">
        <v>18779.916666666661</v>
      </c>
      <c r="J89" s="232">
        <v>18909.833333333328</v>
      </c>
      <c r="K89" s="231">
        <v>18650</v>
      </c>
      <c r="L89" s="231">
        <v>18301.05</v>
      </c>
      <c r="M89" s="231">
        <v>0.24228</v>
      </c>
      <c r="N89" s="1"/>
      <c r="O89" s="1"/>
    </row>
    <row r="90" spans="1:15" ht="12.75" customHeight="1">
      <c r="A90" s="30">
        <v>80</v>
      </c>
      <c r="B90" s="217" t="s">
        <v>313</v>
      </c>
      <c r="C90" s="231">
        <v>465.35</v>
      </c>
      <c r="D90" s="232">
        <v>461.73333333333335</v>
      </c>
      <c r="E90" s="232">
        <v>453.61666666666667</v>
      </c>
      <c r="F90" s="232">
        <v>441.88333333333333</v>
      </c>
      <c r="G90" s="232">
        <v>433.76666666666665</v>
      </c>
      <c r="H90" s="232">
        <v>473.4666666666667</v>
      </c>
      <c r="I90" s="232">
        <v>481.58333333333337</v>
      </c>
      <c r="J90" s="232">
        <v>493.31666666666672</v>
      </c>
      <c r="K90" s="231">
        <v>469.85</v>
      </c>
      <c r="L90" s="231">
        <v>450</v>
      </c>
      <c r="M90" s="231">
        <v>0.96065999999999996</v>
      </c>
      <c r="N90" s="1"/>
      <c r="O90" s="1"/>
    </row>
    <row r="91" spans="1:15" ht="12.75" customHeight="1">
      <c r="A91" s="30">
        <v>81</v>
      </c>
      <c r="B91" s="217" t="s">
        <v>810</v>
      </c>
      <c r="C91" s="231">
        <v>17.8</v>
      </c>
      <c r="D91" s="232">
        <v>18.083333333333336</v>
      </c>
      <c r="E91" s="232">
        <v>17.06666666666667</v>
      </c>
      <c r="F91" s="232">
        <v>16.333333333333336</v>
      </c>
      <c r="G91" s="232">
        <v>15.31666666666667</v>
      </c>
      <c r="H91" s="232">
        <v>18.81666666666667</v>
      </c>
      <c r="I91" s="232">
        <v>19.833333333333336</v>
      </c>
      <c r="J91" s="232">
        <v>20.56666666666667</v>
      </c>
      <c r="K91" s="231">
        <v>19.100000000000001</v>
      </c>
      <c r="L91" s="231">
        <v>17.350000000000001</v>
      </c>
      <c r="M91" s="231">
        <v>445.63360999999998</v>
      </c>
      <c r="N91" s="1"/>
      <c r="O91" s="1"/>
    </row>
    <row r="92" spans="1:15" ht="12.75" customHeight="1">
      <c r="A92" s="30">
        <v>82</v>
      </c>
      <c r="B92" s="217" t="s">
        <v>81</v>
      </c>
      <c r="C92" s="231">
        <v>4214.8</v>
      </c>
      <c r="D92" s="232">
        <v>4219.6333333333341</v>
      </c>
      <c r="E92" s="232">
        <v>4193.9666666666681</v>
      </c>
      <c r="F92" s="232">
        <v>4173.1333333333341</v>
      </c>
      <c r="G92" s="232">
        <v>4147.4666666666681</v>
      </c>
      <c r="H92" s="232">
        <v>4240.4666666666681</v>
      </c>
      <c r="I92" s="232">
        <v>4266.1333333333341</v>
      </c>
      <c r="J92" s="232">
        <v>4286.9666666666681</v>
      </c>
      <c r="K92" s="231">
        <v>4245.3</v>
      </c>
      <c r="L92" s="231">
        <v>4198.8</v>
      </c>
      <c r="M92" s="231">
        <v>2.8379099999999999</v>
      </c>
      <c r="N92" s="1"/>
      <c r="O92" s="1"/>
    </row>
    <row r="93" spans="1:15" ht="12.75" customHeight="1">
      <c r="A93" s="30">
        <v>83</v>
      </c>
      <c r="B93" s="217" t="s">
        <v>811</v>
      </c>
      <c r="C93" s="231">
        <v>1026.95</v>
      </c>
      <c r="D93" s="232">
        <v>1038.2833333333335</v>
      </c>
      <c r="E93" s="232">
        <v>1013.666666666667</v>
      </c>
      <c r="F93" s="232">
        <v>1000.3833333333334</v>
      </c>
      <c r="G93" s="232">
        <v>975.76666666666688</v>
      </c>
      <c r="H93" s="232">
        <v>1051.5666666666671</v>
      </c>
      <c r="I93" s="232">
        <v>1076.1833333333334</v>
      </c>
      <c r="J93" s="232">
        <v>1089.4666666666672</v>
      </c>
      <c r="K93" s="231">
        <v>1062.9000000000001</v>
      </c>
      <c r="L93" s="231">
        <v>1025</v>
      </c>
      <c r="M93" s="231">
        <v>0.43298999999999999</v>
      </c>
      <c r="N93" s="1"/>
      <c r="O93" s="1"/>
    </row>
    <row r="94" spans="1:15" ht="12.75" customHeight="1">
      <c r="A94" s="30">
        <v>84</v>
      </c>
      <c r="B94" s="217" t="s">
        <v>314</v>
      </c>
      <c r="C94" s="231">
        <v>549.15</v>
      </c>
      <c r="D94" s="232">
        <v>552.7166666666667</v>
      </c>
      <c r="E94" s="232">
        <v>542.43333333333339</v>
      </c>
      <c r="F94" s="232">
        <v>535.7166666666667</v>
      </c>
      <c r="G94" s="232">
        <v>525.43333333333339</v>
      </c>
      <c r="H94" s="232">
        <v>559.43333333333339</v>
      </c>
      <c r="I94" s="232">
        <v>569.7166666666667</v>
      </c>
      <c r="J94" s="232">
        <v>576.43333333333339</v>
      </c>
      <c r="K94" s="231">
        <v>563</v>
      </c>
      <c r="L94" s="231">
        <v>546</v>
      </c>
      <c r="M94" s="231">
        <v>1.1976</v>
      </c>
      <c r="N94" s="1"/>
      <c r="O94" s="1"/>
    </row>
    <row r="95" spans="1:15" ht="12.75" customHeight="1">
      <c r="A95" s="30">
        <v>85</v>
      </c>
      <c r="B95" s="217" t="s">
        <v>244</v>
      </c>
      <c r="C95" s="231">
        <v>64.650000000000006</v>
      </c>
      <c r="D95" s="232">
        <v>64.666666666666671</v>
      </c>
      <c r="E95" s="232">
        <v>62.083333333333343</v>
      </c>
      <c r="F95" s="232">
        <v>59.516666666666673</v>
      </c>
      <c r="G95" s="232">
        <v>56.933333333333344</v>
      </c>
      <c r="H95" s="232">
        <v>67.233333333333348</v>
      </c>
      <c r="I95" s="232">
        <v>69.816666666666691</v>
      </c>
      <c r="J95" s="232">
        <v>72.38333333333334</v>
      </c>
      <c r="K95" s="231">
        <v>67.25</v>
      </c>
      <c r="L95" s="231">
        <v>62.1</v>
      </c>
      <c r="M95" s="231">
        <v>23.219740000000002</v>
      </c>
      <c r="N95" s="1"/>
      <c r="O95" s="1"/>
    </row>
    <row r="96" spans="1:15" ht="12.75" customHeight="1">
      <c r="A96" s="30">
        <v>86</v>
      </c>
      <c r="B96" s="217" t="s">
        <v>769</v>
      </c>
      <c r="C96" s="231">
        <v>287.7</v>
      </c>
      <c r="D96" s="232">
        <v>287.89999999999998</v>
      </c>
      <c r="E96" s="232">
        <v>283.89999999999998</v>
      </c>
      <c r="F96" s="232">
        <v>280.10000000000002</v>
      </c>
      <c r="G96" s="232">
        <v>276.10000000000002</v>
      </c>
      <c r="H96" s="232">
        <v>291.69999999999993</v>
      </c>
      <c r="I96" s="232">
        <v>295.69999999999993</v>
      </c>
      <c r="J96" s="232">
        <v>299.49999999999989</v>
      </c>
      <c r="K96" s="231">
        <v>291.89999999999998</v>
      </c>
      <c r="L96" s="231">
        <v>284.10000000000002</v>
      </c>
      <c r="M96" s="231">
        <v>14.69877</v>
      </c>
      <c r="N96" s="1"/>
      <c r="O96" s="1"/>
    </row>
    <row r="97" spans="1:15" ht="12.75" customHeight="1">
      <c r="A97" s="30">
        <v>87</v>
      </c>
      <c r="B97" s="217" t="s">
        <v>315</v>
      </c>
      <c r="C97" s="231">
        <v>3106.9</v>
      </c>
      <c r="D97" s="232">
        <v>3080.4</v>
      </c>
      <c r="E97" s="232">
        <v>3045.8</v>
      </c>
      <c r="F97" s="232">
        <v>2984.7000000000003</v>
      </c>
      <c r="G97" s="232">
        <v>2950.1000000000004</v>
      </c>
      <c r="H97" s="232">
        <v>3141.5</v>
      </c>
      <c r="I97" s="232">
        <v>3176.0999999999995</v>
      </c>
      <c r="J97" s="232">
        <v>3237.2</v>
      </c>
      <c r="K97" s="231">
        <v>3115</v>
      </c>
      <c r="L97" s="231">
        <v>3019.3</v>
      </c>
      <c r="M97" s="231">
        <v>0.21051</v>
      </c>
      <c r="N97" s="1"/>
      <c r="O97" s="1"/>
    </row>
    <row r="98" spans="1:15" ht="12.75" customHeight="1">
      <c r="A98" s="30">
        <v>88</v>
      </c>
      <c r="B98" s="217" t="s">
        <v>316</v>
      </c>
      <c r="C98" s="231">
        <v>234.9</v>
      </c>
      <c r="D98" s="232">
        <v>235.36666666666667</v>
      </c>
      <c r="E98" s="232">
        <v>231.13333333333335</v>
      </c>
      <c r="F98" s="232">
        <v>227.36666666666667</v>
      </c>
      <c r="G98" s="232">
        <v>223.13333333333335</v>
      </c>
      <c r="H98" s="232">
        <v>239.13333333333335</v>
      </c>
      <c r="I98" s="232">
        <v>243.3666666666667</v>
      </c>
      <c r="J98" s="232">
        <v>247.13333333333335</v>
      </c>
      <c r="K98" s="231">
        <v>239.6</v>
      </c>
      <c r="L98" s="231">
        <v>231.6</v>
      </c>
      <c r="M98" s="231">
        <v>2.4451700000000001</v>
      </c>
      <c r="N98" s="1"/>
      <c r="O98" s="1"/>
    </row>
    <row r="99" spans="1:15" ht="12.75" customHeight="1">
      <c r="A99" s="30">
        <v>89</v>
      </c>
      <c r="B99" s="217" t="s">
        <v>849</v>
      </c>
      <c r="C99" s="231">
        <v>330.95</v>
      </c>
      <c r="D99" s="232">
        <v>332.51666666666665</v>
      </c>
      <c r="E99" s="232">
        <v>323.58333333333331</v>
      </c>
      <c r="F99" s="232">
        <v>316.21666666666664</v>
      </c>
      <c r="G99" s="232">
        <v>307.2833333333333</v>
      </c>
      <c r="H99" s="232">
        <v>339.88333333333333</v>
      </c>
      <c r="I99" s="232">
        <v>348.81666666666672</v>
      </c>
      <c r="J99" s="232">
        <v>356.18333333333334</v>
      </c>
      <c r="K99" s="231">
        <v>341.45</v>
      </c>
      <c r="L99" s="231">
        <v>325.14999999999998</v>
      </c>
      <c r="M99" s="231">
        <v>18.70966</v>
      </c>
      <c r="N99" s="1"/>
      <c r="O99" s="1"/>
    </row>
    <row r="100" spans="1:15" ht="12.75" customHeight="1">
      <c r="A100" s="30">
        <v>90</v>
      </c>
      <c r="B100" s="217" t="s">
        <v>317</v>
      </c>
      <c r="C100" s="231">
        <v>519.9</v>
      </c>
      <c r="D100" s="232">
        <v>520.80000000000007</v>
      </c>
      <c r="E100" s="232">
        <v>511.10000000000014</v>
      </c>
      <c r="F100" s="232">
        <v>502.30000000000007</v>
      </c>
      <c r="G100" s="232">
        <v>492.60000000000014</v>
      </c>
      <c r="H100" s="232">
        <v>529.60000000000014</v>
      </c>
      <c r="I100" s="232">
        <v>539.30000000000018</v>
      </c>
      <c r="J100" s="232">
        <v>548.10000000000014</v>
      </c>
      <c r="K100" s="231">
        <v>530.5</v>
      </c>
      <c r="L100" s="231">
        <v>512</v>
      </c>
      <c r="M100" s="231">
        <v>3.6719900000000001</v>
      </c>
      <c r="N100" s="1"/>
      <c r="O100" s="1"/>
    </row>
    <row r="101" spans="1:15" ht="12.75" customHeight="1">
      <c r="A101" s="30">
        <v>91</v>
      </c>
      <c r="B101" s="217" t="s">
        <v>82</v>
      </c>
      <c r="C101" s="231">
        <v>277.2</v>
      </c>
      <c r="D101" s="232">
        <v>276.3</v>
      </c>
      <c r="E101" s="232">
        <v>273.40000000000003</v>
      </c>
      <c r="F101" s="232">
        <v>269.60000000000002</v>
      </c>
      <c r="G101" s="232">
        <v>266.70000000000005</v>
      </c>
      <c r="H101" s="232">
        <v>280.10000000000002</v>
      </c>
      <c r="I101" s="232">
        <v>283</v>
      </c>
      <c r="J101" s="232">
        <v>286.8</v>
      </c>
      <c r="K101" s="231">
        <v>279.2</v>
      </c>
      <c r="L101" s="231">
        <v>272.5</v>
      </c>
      <c r="M101" s="231">
        <v>63.548459999999999</v>
      </c>
      <c r="N101" s="1"/>
      <c r="O101" s="1"/>
    </row>
    <row r="102" spans="1:15" ht="12.75" customHeight="1">
      <c r="A102" s="30">
        <v>92</v>
      </c>
      <c r="B102" s="217" t="s">
        <v>318</v>
      </c>
      <c r="C102" s="231">
        <v>591.79999999999995</v>
      </c>
      <c r="D102" s="232">
        <v>595.58333333333337</v>
      </c>
      <c r="E102" s="232">
        <v>586.2166666666667</v>
      </c>
      <c r="F102" s="232">
        <v>580.63333333333333</v>
      </c>
      <c r="G102" s="232">
        <v>571.26666666666665</v>
      </c>
      <c r="H102" s="232">
        <v>601.16666666666674</v>
      </c>
      <c r="I102" s="232">
        <v>610.5333333333333</v>
      </c>
      <c r="J102" s="232">
        <v>616.11666666666679</v>
      </c>
      <c r="K102" s="231">
        <v>604.95000000000005</v>
      </c>
      <c r="L102" s="231">
        <v>590</v>
      </c>
      <c r="M102" s="231">
        <v>1.4452700000000001</v>
      </c>
      <c r="N102" s="1"/>
      <c r="O102" s="1"/>
    </row>
    <row r="103" spans="1:15" ht="12.75" customHeight="1">
      <c r="A103" s="30">
        <v>93</v>
      </c>
      <c r="B103" s="217" t="s">
        <v>319</v>
      </c>
      <c r="C103" s="231">
        <v>572.4</v>
      </c>
      <c r="D103" s="232">
        <v>579.13333333333333</v>
      </c>
      <c r="E103" s="232">
        <v>559.26666666666665</v>
      </c>
      <c r="F103" s="232">
        <v>546.13333333333333</v>
      </c>
      <c r="G103" s="232">
        <v>526.26666666666665</v>
      </c>
      <c r="H103" s="232">
        <v>592.26666666666665</v>
      </c>
      <c r="I103" s="232">
        <v>612.13333333333321</v>
      </c>
      <c r="J103" s="232">
        <v>625.26666666666665</v>
      </c>
      <c r="K103" s="231">
        <v>599</v>
      </c>
      <c r="L103" s="231">
        <v>566</v>
      </c>
      <c r="M103" s="231">
        <v>0.41548000000000002</v>
      </c>
      <c r="N103" s="1"/>
      <c r="O103" s="1"/>
    </row>
    <row r="104" spans="1:15" ht="12.75" customHeight="1">
      <c r="A104" s="30">
        <v>94</v>
      </c>
      <c r="B104" s="217" t="s">
        <v>320</v>
      </c>
      <c r="C104" s="231">
        <v>946.85</v>
      </c>
      <c r="D104" s="232">
        <v>941.33333333333337</v>
      </c>
      <c r="E104" s="232">
        <v>929.66666666666674</v>
      </c>
      <c r="F104" s="232">
        <v>912.48333333333335</v>
      </c>
      <c r="G104" s="232">
        <v>900.81666666666672</v>
      </c>
      <c r="H104" s="232">
        <v>958.51666666666677</v>
      </c>
      <c r="I104" s="232">
        <v>970.18333333333351</v>
      </c>
      <c r="J104" s="232">
        <v>987.36666666666679</v>
      </c>
      <c r="K104" s="231">
        <v>953</v>
      </c>
      <c r="L104" s="231">
        <v>924.15</v>
      </c>
      <c r="M104" s="231">
        <v>1.42083</v>
      </c>
      <c r="N104" s="1"/>
      <c r="O104" s="1"/>
    </row>
    <row r="105" spans="1:15" ht="12.75" customHeight="1">
      <c r="A105" s="30">
        <v>95</v>
      </c>
      <c r="B105" s="217" t="s">
        <v>245</v>
      </c>
      <c r="C105" s="231">
        <v>108</v>
      </c>
      <c r="D105" s="232">
        <v>108.40000000000002</v>
      </c>
      <c r="E105" s="232">
        <v>107.00000000000004</v>
      </c>
      <c r="F105" s="232">
        <v>106.00000000000003</v>
      </c>
      <c r="G105" s="232">
        <v>104.60000000000005</v>
      </c>
      <c r="H105" s="232">
        <v>109.40000000000003</v>
      </c>
      <c r="I105" s="232">
        <v>110.80000000000001</v>
      </c>
      <c r="J105" s="232">
        <v>111.80000000000003</v>
      </c>
      <c r="K105" s="231">
        <v>109.8</v>
      </c>
      <c r="L105" s="231">
        <v>107.4</v>
      </c>
      <c r="M105" s="231">
        <v>6.2233900000000002</v>
      </c>
      <c r="N105" s="1"/>
      <c r="O105" s="1"/>
    </row>
    <row r="106" spans="1:15" ht="12.75" customHeight="1">
      <c r="A106" s="30">
        <v>96</v>
      </c>
      <c r="B106" s="217" t="s">
        <v>321</v>
      </c>
      <c r="C106" s="231">
        <v>1371</v>
      </c>
      <c r="D106" s="232">
        <v>1374.55</v>
      </c>
      <c r="E106" s="232">
        <v>1356.4499999999998</v>
      </c>
      <c r="F106" s="232">
        <v>1341.8999999999999</v>
      </c>
      <c r="G106" s="232">
        <v>1323.7999999999997</v>
      </c>
      <c r="H106" s="232">
        <v>1389.1</v>
      </c>
      <c r="I106" s="232">
        <v>1407.1999999999998</v>
      </c>
      <c r="J106" s="232">
        <v>1421.75</v>
      </c>
      <c r="K106" s="231">
        <v>1392.65</v>
      </c>
      <c r="L106" s="231">
        <v>1360</v>
      </c>
      <c r="M106" s="231">
        <v>0.35585</v>
      </c>
      <c r="N106" s="1"/>
      <c r="O106" s="1"/>
    </row>
    <row r="107" spans="1:15" ht="12.75" customHeight="1">
      <c r="A107" s="30">
        <v>97</v>
      </c>
      <c r="B107" s="217" t="s">
        <v>322</v>
      </c>
      <c r="C107" s="231">
        <v>22.9</v>
      </c>
      <c r="D107" s="232">
        <v>23</v>
      </c>
      <c r="E107" s="232">
        <v>22.55</v>
      </c>
      <c r="F107" s="232">
        <v>22.2</v>
      </c>
      <c r="G107" s="232">
        <v>21.75</v>
      </c>
      <c r="H107" s="232">
        <v>23.35</v>
      </c>
      <c r="I107" s="232">
        <v>23.800000000000004</v>
      </c>
      <c r="J107" s="232">
        <v>24.150000000000002</v>
      </c>
      <c r="K107" s="231">
        <v>23.45</v>
      </c>
      <c r="L107" s="231">
        <v>22.65</v>
      </c>
      <c r="M107" s="231">
        <v>40.849550000000001</v>
      </c>
      <c r="N107" s="1"/>
      <c r="O107" s="1"/>
    </row>
    <row r="108" spans="1:15" ht="12.75" customHeight="1">
      <c r="A108" s="30">
        <v>98</v>
      </c>
      <c r="B108" s="217" t="s">
        <v>323</v>
      </c>
      <c r="C108" s="231">
        <v>911.25</v>
      </c>
      <c r="D108" s="232">
        <v>917.08333333333337</v>
      </c>
      <c r="E108" s="232">
        <v>899.16666666666674</v>
      </c>
      <c r="F108" s="232">
        <v>887.08333333333337</v>
      </c>
      <c r="G108" s="232">
        <v>869.16666666666674</v>
      </c>
      <c r="H108" s="232">
        <v>929.16666666666674</v>
      </c>
      <c r="I108" s="232">
        <v>947.08333333333348</v>
      </c>
      <c r="J108" s="232">
        <v>959.16666666666674</v>
      </c>
      <c r="K108" s="231">
        <v>935</v>
      </c>
      <c r="L108" s="231">
        <v>905</v>
      </c>
      <c r="M108" s="231">
        <v>4.3405699999999996</v>
      </c>
      <c r="N108" s="1"/>
      <c r="O108" s="1"/>
    </row>
    <row r="109" spans="1:15" ht="12.75" customHeight="1">
      <c r="A109" s="30">
        <v>99</v>
      </c>
      <c r="B109" s="217" t="s">
        <v>324</v>
      </c>
      <c r="C109" s="231">
        <v>443.85</v>
      </c>
      <c r="D109" s="232">
        <v>445.84999999999997</v>
      </c>
      <c r="E109" s="232">
        <v>435.74999999999994</v>
      </c>
      <c r="F109" s="232">
        <v>427.65</v>
      </c>
      <c r="G109" s="232">
        <v>417.54999999999995</v>
      </c>
      <c r="H109" s="232">
        <v>453.94999999999993</v>
      </c>
      <c r="I109" s="232">
        <v>464.04999999999995</v>
      </c>
      <c r="J109" s="232">
        <v>472.14999999999992</v>
      </c>
      <c r="K109" s="231">
        <v>455.95</v>
      </c>
      <c r="L109" s="231">
        <v>437.75</v>
      </c>
      <c r="M109" s="231">
        <v>2.5318800000000001</v>
      </c>
      <c r="N109" s="1"/>
      <c r="O109" s="1"/>
    </row>
    <row r="110" spans="1:15" ht="12.75" customHeight="1">
      <c r="A110" s="30">
        <v>100</v>
      </c>
      <c r="B110" s="217" t="s">
        <v>325</v>
      </c>
      <c r="C110" s="231">
        <v>615</v>
      </c>
      <c r="D110" s="232">
        <v>619.68333333333328</v>
      </c>
      <c r="E110" s="232">
        <v>604.36666666666656</v>
      </c>
      <c r="F110" s="232">
        <v>593.73333333333323</v>
      </c>
      <c r="G110" s="232">
        <v>578.41666666666652</v>
      </c>
      <c r="H110" s="232">
        <v>630.31666666666661</v>
      </c>
      <c r="I110" s="232">
        <v>645.63333333333344</v>
      </c>
      <c r="J110" s="232">
        <v>656.26666666666665</v>
      </c>
      <c r="K110" s="231">
        <v>635</v>
      </c>
      <c r="L110" s="231">
        <v>609.04999999999995</v>
      </c>
      <c r="M110" s="231">
        <v>2.6134400000000002</v>
      </c>
      <c r="N110" s="1"/>
      <c r="O110" s="1"/>
    </row>
    <row r="111" spans="1:15" ht="12.75" customHeight="1">
      <c r="A111" s="30">
        <v>101</v>
      </c>
      <c r="B111" s="217" t="s">
        <v>326</v>
      </c>
      <c r="C111" s="231">
        <v>6145.1</v>
      </c>
      <c r="D111" s="232">
        <v>6177.0333333333328</v>
      </c>
      <c r="E111" s="232">
        <v>6055.0666666666657</v>
      </c>
      <c r="F111" s="232">
        <v>5965.0333333333328</v>
      </c>
      <c r="G111" s="232">
        <v>5843.0666666666657</v>
      </c>
      <c r="H111" s="232">
        <v>6267.0666666666657</v>
      </c>
      <c r="I111" s="232">
        <v>6389.0333333333328</v>
      </c>
      <c r="J111" s="232">
        <v>6479.0666666666657</v>
      </c>
      <c r="K111" s="231">
        <v>6299</v>
      </c>
      <c r="L111" s="231">
        <v>6087</v>
      </c>
      <c r="M111" s="231">
        <v>9.5570000000000002E-2</v>
      </c>
      <c r="N111" s="1"/>
      <c r="O111" s="1"/>
    </row>
    <row r="112" spans="1:15" ht="12.75" customHeight="1">
      <c r="A112" s="30">
        <v>102</v>
      </c>
      <c r="B112" s="217" t="s">
        <v>327</v>
      </c>
      <c r="C112" s="231">
        <v>360.85</v>
      </c>
      <c r="D112" s="232">
        <v>362.7833333333333</v>
      </c>
      <c r="E112" s="232">
        <v>356.06666666666661</v>
      </c>
      <c r="F112" s="232">
        <v>351.2833333333333</v>
      </c>
      <c r="G112" s="232">
        <v>344.56666666666661</v>
      </c>
      <c r="H112" s="232">
        <v>367.56666666666661</v>
      </c>
      <c r="I112" s="232">
        <v>374.2833333333333</v>
      </c>
      <c r="J112" s="232">
        <v>379.06666666666661</v>
      </c>
      <c r="K112" s="231">
        <v>369.5</v>
      </c>
      <c r="L112" s="231">
        <v>358</v>
      </c>
      <c r="M112" s="231">
        <v>1.3609100000000001</v>
      </c>
      <c r="N112" s="1"/>
      <c r="O112" s="1"/>
    </row>
    <row r="113" spans="1:15" ht="12.75" customHeight="1">
      <c r="A113" s="30">
        <v>103</v>
      </c>
      <c r="B113" s="217" t="s">
        <v>328</v>
      </c>
      <c r="C113" s="231">
        <v>254.95</v>
      </c>
      <c r="D113" s="232">
        <v>257.46666666666664</v>
      </c>
      <c r="E113" s="232">
        <v>251.48333333333329</v>
      </c>
      <c r="F113" s="232">
        <v>248.01666666666665</v>
      </c>
      <c r="G113" s="232">
        <v>242.0333333333333</v>
      </c>
      <c r="H113" s="232">
        <v>260.93333333333328</v>
      </c>
      <c r="I113" s="232">
        <v>266.91666666666663</v>
      </c>
      <c r="J113" s="232">
        <v>270.38333333333327</v>
      </c>
      <c r="K113" s="231">
        <v>263.45</v>
      </c>
      <c r="L113" s="231">
        <v>254</v>
      </c>
      <c r="M113" s="231">
        <v>11.948560000000001</v>
      </c>
      <c r="N113" s="1"/>
      <c r="O113" s="1"/>
    </row>
    <row r="114" spans="1:15" ht="12.75" customHeight="1">
      <c r="A114" s="30">
        <v>104</v>
      </c>
      <c r="B114" s="217" t="s">
        <v>812</v>
      </c>
      <c r="C114" s="231">
        <v>353.85</v>
      </c>
      <c r="D114" s="232">
        <v>357.81666666666661</v>
      </c>
      <c r="E114" s="232">
        <v>346.18333333333322</v>
      </c>
      <c r="F114" s="232">
        <v>338.51666666666659</v>
      </c>
      <c r="G114" s="232">
        <v>326.88333333333321</v>
      </c>
      <c r="H114" s="232">
        <v>365.48333333333323</v>
      </c>
      <c r="I114" s="232">
        <v>377.11666666666667</v>
      </c>
      <c r="J114" s="232">
        <v>384.78333333333325</v>
      </c>
      <c r="K114" s="231">
        <v>369.45</v>
      </c>
      <c r="L114" s="231">
        <v>350.15</v>
      </c>
      <c r="M114" s="231">
        <v>1.2068099999999999</v>
      </c>
      <c r="N114" s="1"/>
      <c r="O114" s="1"/>
    </row>
    <row r="115" spans="1:15" ht="12.75" customHeight="1">
      <c r="A115" s="30">
        <v>105</v>
      </c>
      <c r="B115" s="217" t="s">
        <v>329</v>
      </c>
      <c r="C115" s="231">
        <v>515.70000000000005</v>
      </c>
      <c r="D115" s="232">
        <v>520.4</v>
      </c>
      <c r="E115" s="232">
        <v>506.59999999999991</v>
      </c>
      <c r="F115" s="232">
        <v>497.49999999999994</v>
      </c>
      <c r="G115" s="232">
        <v>483.69999999999987</v>
      </c>
      <c r="H115" s="232">
        <v>529.5</v>
      </c>
      <c r="I115" s="232">
        <v>543.29999999999995</v>
      </c>
      <c r="J115" s="232">
        <v>552.4</v>
      </c>
      <c r="K115" s="231">
        <v>534.20000000000005</v>
      </c>
      <c r="L115" s="231">
        <v>511.3</v>
      </c>
      <c r="M115" s="231">
        <v>0.23755000000000001</v>
      </c>
      <c r="N115" s="1"/>
      <c r="O115" s="1"/>
    </row>
    <row r="116" spans="1:15" ht="12.75" customHeight="1">
      <c r="A116" s="30">
        <v>106</v>
      </c>
      <c r="B116" s="217" t="s">
        <v>83</v>
      </c>
      <c r="C116" s="231">
        <v>715.85</v>
      </c>
      <c r="D116" s="232">
        <v>718.56666666666672</v>
      </c>
      <c r="E116" s="232">
        <v>707.18333333333339</v>
      </c>
      <c r="F116" s="232">
        <v>698.51666666666665</v>
      </c>
      <c r="G116" s="232">
        <v>687.13333333333333</v>
      </c>
      <c r="H116" s="232">
        <v>727.23333333333346</v>
      </c>
      <c r="I116" s="232">
        <v>738.6166666666669</v>
      </c>
      <c r="J116" s="232">
        <v>747.28333333333353</v>
      </c>
      <c r="K116" s="231">
        <v>729.95</v>
      </c>
      <c r="L116" s="231">
        <v>709.9</v>
      </c>
      <c r="M116" s="231">
        <v>18.2605</v>
      </c>
      <c r="N116" s="1"/>
      <c r="O116" s="1"/>
    </row>
    <row r="117" spans="1:15" ht="12.75" customHeight="1">
      <c r="A117" s="30">
        <v>107</v>
      </c>
      <c r="B117" s="217" t="s">
        <v>84</v>
      </c>
      <c r="C117" s="231">
        <v>889.3</v>
      </c>
      <c r="D117" s="232">
        <v>885.56666666666661</v>
      </c>
      <c r="E117" s="232">
        <v>879.78333333333319</v>
      </c>
      <c r="F117" s="232">
        <v>870.26666666666654</v>
      </c>
      <c r="G117" s="232">
        <v>864.48333333333312</v>
      </c>
      <c r="H117" s="232">
        <v>895.08333333333326</v>
      </c>
      <c r="I117" s="232">
        <v>900.86666666666656</v>
      </c>
      <c r="J117" s="232">
        <v>910.38333333333333</v>
      </c>
      <c r="K117" s="231">
        <v>891.35</v>
      </c>
      <c r="L117" s="231">
        <v>876.05</v>
      </c>
      <c r="M117" s="231">
        <v>39.862380000000002</v>
      </c>
      <c r="N117" s="1"/>
      <c r="O117" s="1"/>
    </row>
    <row r="118" spans="1:15" ht="12.75" customHeight="1">
      <c r="A118" s="30">
        <v>108</v>
      </c>
      <c r="B118" s="217" t="s">
        <v>91</v>
      </c>
      <c r="C118" s="231">
        <v>124.2</v>
      </c>
      <c r="D118" s="232">
        <v>124.16666666666667</v>
      </c>
      <c r="E118" s="232">
        <v>121.83333333333334</v>
      </c>
      <c r="F118" s="232">
        <v>119.46666666666667</v>
      </c>
      <c r="G118" s="232">
        <v>117.13333333333334</v>
      </c>
      <c r="H118" s="232">
        <v>126.53333333333335</v>
      </c>
      <c r="I118" s="232">
        <v>128.86666666666667</v>
      </c>
      <c r="J118" s="232">
        <v>131.23333333333335</v>
      </c>
      <c r="K118" s="231">
        <v>126.5</v>
      </c>
      <c r="L118" s="231">
        <v>121.8</v>
      </c>
      <c r="M118" s="231">
        <v>24.04279</v>
      </c>
      <c r="N118" s="1"/>
      <c r="O118" s="1"/>
    </row>
    <row r="119" spans="1:15" ht="12.75" customHeight="1">
      <c r="A119" s="30">
        <v>109</v>
      </c>
      <c r="B119" s="217" t="s">
        <v>802</v>
      </c>
      <c r="C119" s="231">
        <v>1284.3499999999999</v>
      </c>
      <c r="D119" s="232">
        <v>1296.2666666666667</v>
      </c>
      <c r="E119" s="232">
        <v>1268.1833333333334</v>
      </c>
      <c r="F119" s="232">
        <v>1252.0166666666667</v>
      </c>
      <c r="G119" s="232">
        <v>1223.9333333333334</v>
      </c>
      <c r="H119" s="232">
        <v>1312.4333333333334</v>
      </c>
      <c r="I119" s="232">
        <v>1340.5166666666669</v>
      </c>
      <c r="J119" s="232">
        <v>1356.6833333333334</v>
      </c>
      <c r="K119" s="231">
        <v>1324.35</v>
      </c>
      <c r="L119" s="231">
        <v>1280.0999999999999</v>
      </c>
      <c r="M119" s="231">
        <v>0.87522</v>
      </c>
      <c r="N119" s="1"/>
      <c r="O119" s="1"/>
    </row>
    <row r="120" spans="1:15" ht="12.75" customHeight="1">
      <c r="A120" s="30">
        <v>110</v>
      </c>
      <c r="B120" s="217" t="s">
        <v>85</v>
      </c>
      <c r="C120" s="231">
        <v>208.4</v>
      </c>
      <c r="D120" s="232">
        <v>208.73333333333335</v>
      </c>
      <c r="E120" s="232">
        <v>207.26666666666671</v>
      </c>
      <c r="F120" s="232">
        <v>206.13333333333335</v>
      </c>
      <c r="G120" s="232">
        <v>204.66666666666671</v>
      </c>
      <c r="H120" s="232">
        <v>209.8666666666667</v>
      </c>
      <c r="I120" s="232">
        <v>211.33333333333334</v>
      </c>
      <c r="J120" s="232">
        <v>212.4666666666667</v>
      </c>
      <c r="K120" s="231">
        <v>210.2</v>
      </c>
      <c r="L120" s="231">
        <v>207.6</v>
      </c>
      <c r="M120" s="231">
        <v>40.022120000000001</v>
      </c>
      <c r="N120" s="1"/>
      <c r="O120" s="1"/>
    </row>
    <row r="121" spans="1:15" ht="12.75" customHeight="1">
      <c r="A121" s="30">
        <v>111</v>
      </c>
      <c r="B121" s="217" t="s">
        <v>330</v>
      </c>
      <c r="C121" s="231">
        <v>414</v>
      </c>
      <c r="D121" s="232">
        <v>419.8</v>
      </c>
      <c r="E121" s="232">
        <v>404.6</v>
      </c>
      <c r="F121" s="232">
        <v>395.2</v>
      </c>
      <c r="G121" s="232">
        <v>380</v>
      </c>
      <c r="H121" s="232">
        <v>429.20000000000005</v>
      </c>
      <c r="I121" s="232">
        <v>444.4</v>
      </c>
      <c r="J121" s="232">
        <v>453.80000000000007</v>
      </c>
      <c r="K121" s="231">
        <v>435</v>
      </c>
      <c r="L121" s="231">
        <v>410.4</v>
      </c>
      <c r="M121" s="231">
        <v>3.0948099999999998</v>
      </c>
      <c r="N121" s="1"/>
      <c r="O121" s="1"/>
    </row>
    <row r="122" spans="1:15" ht="12.75" customHeight="1">
      <c r="A122" s="30">
        <v>112</v>
      </c>
      <c r="B122" s="217" t="s">
        <v>87</v>
      </c>
      <c r="C122" s="231">
        <v>3635.75</v>
      </c>
      <c r="D122" s="232">
        <v>3660.5666666666671</v>
      </c>
      <c r="E122" s="232">
        <v>3598.1333333333341</v>
      </c>
      <c r="F122" s="232">
        <v>3560.5166666666669</v>
      </c>
      <c r="G122" s="232">
        <v>3498.0833333333339</v>
      </c>
      <c r="H122" s="232">
        <v>3698.1833333333343</v>
      </c>
      <c r="I122" s="232">
        <v>3760.6166666666677</v>
      </c>
      <c r="J122" s="232">
        <v>3798.2333333333345</v>
      </c>
      <c r="K122" s="231">
        <v>3723</v>
      </c>
      <c r="L122" s="231">
        <v>3622.95</v>
      </c>
      <c r="M122" s="231">
        <v>2.7294100000000001</v>
      </c>
      <c r="N122" s="1"/>
      <c r="O122" s="1"/>
    </row>
    <row r="123" spans="1:15" ht="12.75" customHeight="1">
      <c r="A123" s="30">
        <v>113</v>
      </c>
      <c r="B123" s="217" t="s">
        <v>88</v>
      </c>
      <c r="C123" s="231">
        <v>1500.45</v>
      </c>
      <c r="D123" s="232">
        <v>1500.8333333333333</v>
      </c>
      <c r="E123" s="232">
        <v>1489.7166666666665</v>
      </c>
      <c r="F123" s="232">
        <v>1478.9833333333331</v>
      </c>
      <c r="G123" s="232">
        <v>1467.8666666666663</v>
      </c>
      <c r="H123" s="232">
        <v>1511.5666666666666</v>
      </c>
      <c r="I123" s="232">
        <v>1522.6833333333334</v>
      </c>
      <c r="J123" s="232">
        <v>1533.4166666666667</v>
      </c>
      <c r="K123" s="231">
        <v>1511.95</v>
      </c>
      <c r="L123" s="231">
        <v>1490.1</v>
      </c>
      <c r="M123" s="231">
        <v>1.90364</v>
      </c>
      <c r="N123" s="1"/>
      <c r="O123" s="1"/>
    </row>
    <row r="124" spans="1:15" ht="12.75" customHeight="1">
      <c r="A124" s="30">
        <v>114</v>
      </c>
      <c r="B124" s="217" t="s">
        <v>331</v>
      </c>
      <c r="C124" s="231">
        <v>2060.8000000000002</v>
      </c>
      <c r="D124" s="232">
        <v>2078.2166666666667</v>
      </c>
      <c r="E124" s="232">
        <v>2027.5833333333335</v>
      </c>
      <c r="F124" s="232">
        <v>1994.3666666666668</v>
      </c>
      <c r="G124" s="232">
        <v>1943.7333333333336</v>
      </c>
      <c r="H124" s="232">
        <v>2111.4333333333334</v>
      </c>
      <c r="I124" s="232">
        <v>2162.0666666666666</v>
      </c>
      <c r="J124" s="232">
        <v>2195.2833333333333</v>
      </c>
      <c r="K124" s="231">
        <v>2128.85</v>
      </c>
      <c r="L124" s="231">
        <v>2045</v>
      </c>
      <c r="M124" s="231">
        <v>0.76463999999999999</v>
      </c>
      <c r="N124" s="1"/>
      <c r="O124" s="1"/>
    </row>
    <row r="125" spans="1:15" ht="12.75" customHeight="1">
      <c r="A125" s="30">
        <v>115</v>
      </c>
      <c r="B125" s="217" t="s">
        <v>89</v>
      </c>
      <c r="C125" s="231">
        <v>579.04999999999995</v>
      </c>
      <c r="D125" s="232">
        <v>579.01666666666665</v>
      </c>
      <c r="E125" s="232">
        <v>571.7833333333333</v>
      </c>
      <c r="F125" s="232">
        <v>564.51666666666665</v>
      </c>
      <c r="G125" s="232">
        <v>557.2833333333333</v>
      </c>
      <c r="H125" s="232">
        <v>586.2833333333333</v>
      </c>
      <c r="I125" s="232">
        <v>593.51666666666665</v>
      </c>
      <c r="J125" s="232">
        <v>600.7833333333333</v>
      </c>
      <c r="K125" s="231">
        <v>586.25</v>
      </c>
      <c r="L125" s="231">
        <v>571.75</v>
      </c>
      <c r="M125" s="231">
        <v>6.8804999999999996</v>
      </c>
      <c r="N125" s="1"/>
      <c r="O125" s="1"/>
    </row>
    <row r="126" spans="1:15" ht="12.75" customHeight="1">
      <c r="A126" s="30">
        <v>116</v>
      </c>
      <c r="B126" s="217" t="s">
        <v>90</v>
      </c>
      <c r="C126" s="231">
        <v>878.65</v>
      </c>
      <c r="D126" s="232">
        <v>879.16666666666663</v>
      </c>
      <c r="E126" s="232">
        <v>870.48333333333323</v>
      </c>
      <c r="F126" s="232">
        <v>862.31666666666661</v>
      </c>
      <c r="G126" s="232">
        <v>853.63333333333321</v>
      </c>
      <c r="H126" s="232">
        <v>887.33333333333326</v>
      </c>
      <c r="I126" s="232">
        <v>896.01666666666665</v>
      </c>
      <c r="J126" s="232">
        <v>904.18333333333328</v>
      </c>
      <c r="K126" s="231">
        <v>887.85</v>
      </c>
      <c r="L126" s="231">
        <v>871</v>
      </c>
      <c r="M126" s="231">
        <v>2.08832</v>
      </c>
      <c r="N126" s="1"/>
      <c r="O126" s="1"/>
    </row>
    <row r="127" spans="1:15" ht="12.75" customHeight="1">
      <c r="A127" s="30">
        <v>117</v>
      </c>
      <c r="B127" s="217" t="s">
        <v>332</v>
      </c>
      <c r="C127" s="231">
        <v>898.1</v>
      </c>
      <c r="D127" s="232">
        <v>908.41666666666663</v>
      </c>
      <c r="E127" s="232">
        <v>882.0333333333333</v>
      </c>
      <c r="F127" s="232">
        <v>865.9666666666667</v>
      </c>
      <c r="G127" s="232">
        <v>839.58333333333337</v>
      </c>
      <c r="H127" s="232">
        <v>924.48333333333323</v>
      </c>
      <c r="I127" s="232">
        <v>950.86666666666667</v>
      </c>
      <c r="J127" s="232">
        <v>966.93333333333317</v>
      </c>
      <c r="K127" s="231">
        <v>934.8</v>
      </c>
      <c r="L127" s="231">
        <v>892.35</v>
      </c>
      <c r="M127" s="231">
        <v>0.78557999999999995</v>
      </c>
      <c r="N127" s="1"/>
      <c r="O127" s="1"/>
    </row>
    <row r="128" spans="1:15" ht="12.75" customHeight="1">
      <c r="A128" s="30">
        <v>118</v>
      </c>
      <c r="B128" s="217" t="s">
        <v>246</v>
      </c>
      <c r="C128" s="231">
        <v>295.95</v>
      </c>
      <c r="D128" s="232">
        <v>296.63333333333333</v>
      </c>
      <c r="E128" s="232">
        <v>290.81666666666666</v>
      </c>
      <c r="F128" s="232">
        <v>285.68333333333334</v>
      </c>
      <c r="G128" s="232">
        <v>279.86666666666667</v>
      </c>
      <c r="H128" s="232">
        <v>301.76666666666665</v>
      </c>
      <c r="I128" s="232">
        <v>307.58333333333326</v>
      </c>
      <c r="J128" s="232">
        <v>312.71666666666664</v>
      </c>
      <c r="K128" s="231">
        <v>302.45</v>
      </c>
      <c r="L128" s="231">
        <v>291.5</v>
      </c>
      <c r="M128" s="231">
        <v>29.99343</v>
      </c>
      <c r="N128" s="1"/>
      <c r="O128" s="1"/>
    </row>
    <row r="129" spans="1:15" ht="12.75" customHeight="1">
      <c r="A129" s="30">
        <v>119</v>
      </c>
      <c r="B129" s="217" t="s">
        <v>92</v>
      </c>
      <c r="C129" s="231">
        <v>1585.55</v>
      </c>
      <c r="D129" s="232">
        <v>1597.1666666666667</v>
      </c>
      <c r="E129" s="232">
        <v>1569.3333333333335</v>
      </c>
      <c r="F129" s="232">
        <v>1553.1166666666668</v>
      </c>
      <c r="G129" s="232">
        <v>1525.2833333333335</v>
      </c>
      <c r="H129" s="232">
        <v>1613.3833333333334</v>
      </c>
      <c r="I129" s="232">
        <v>1641.2166666666669</v>
      </c>
      <c r="J129" s="232">
        <v>1657.4333333333334</v>
      </c>
      <c r="K129" s="231">
        <v>1625</v>
      </c>
      <c r="L129" s="231">
        <v>1580.95</v>
      </c>
      <c r="M129" s="231">
        <v>5.6071</v>
      </c>
      <c r="N129" s="1"/>
      <c r="O129" s="1"/>
    </row>
    <row r="130" spans="1:15" ht="12.75" customHeight="1">
      <c r="A130" s="30">
        <v>120</v>
      </c>
      <c r="B130" s="217" t="s">
        <v>333</v>
      </c>
      <c r="C130" s="231">
        <v>1008.2</v>
      </c>
      <c r="D130" s="232">
        <v>1010.0333333333333</v>
      </c>
      <c r="E130" s="232">
        <v>994.06666666666661</v>
      </c>
      <c r="F130" s="232">
        <v>979.93333333333328</v>
      </c>
      <c r="G130" s="232">
        <v>963.96666666666658</v>
      </c>
      <c r="H130" s="232">
        <v>1024.1666666666665</v>
      </c>
      <c r="I130" s="232">
        <v>1040.1333333333332</v>
      </c>
      <c r="J130" s="232">
        <v>1054.2666666666667</v>
      </c>
      <c r="K130" s="231">
        <v>1026</v>
      </c>
      <c r="L130" s="231">
        <v>995.9</v>
      </c>
      <c r="M130" s="231">
        <v>8.4465500000000002</v>
      </c>
      <c r="N130" s="1"/>
      <c r="O130" s="1"/>
    </row>
    <row r="131" spans="1:15" ht="12.75" customHeight="1">
      <c r="A131" s="30">
        <v>121</v>
      </c>
      <c r="B131" s="217" t="s">
        <v>335</v>
      </c>
      <c r="C131" s="231">
        <v>767.35</v>
      </c>
      <c r="D131" s="232">
        <v>773.91666666666663</v>
      </c>
      <c r="E131" s="232">
        <v>752.2833333333333</v>
      </c>
      <c r="F131" s="232">
        <v>737.2166666666667</v>
      </c>
      <c r="G131" s="232">
        <v>715.58333333333337</v>
      </c>
      <c r="H131" s="232">
        <v>788.98333333333323</v>
      </c>
      <c r="I131" s="232">
        <v>810.61666666666667</v>
      </c>
      <c r="J131" s="232">
        <v>825.68333333333317</v>
      </c>
      <c r="K131" s="231">
        <v>795.55</v>
      </c>
      <c r="L131" s="231">
        <v>758.85</v>
      </c>
      <c r="M131" s="231">
        <v>0.30961</v>
      </c>
      <c r="N131" s="1"/>
      <c r="O131" s="1"/>
    </row>
    <row r="132" spans="1:15" ht="12.75" customHeight="1">
      <c r="A132" s="30">
        <v>122</v>
      </c>
      <c r="B132" s="217" t="s">
        <v>97</v>
      </c>
      <c r="C132" s="231">
        <v>348.8</v>
      </c>
      <c r="D132" s="232">
        <v>351.23333333333335</v>
      </c>
      <c r="E132" s="232">
        <v>345.01666666666671</v>
      </c>
      <c r="F132" s="232">
        <v>341.23333333333335</v>
      </c>
      <c r="G132" s="232">
        <v>335.01666666666671</v>
      </c>
      <c r="H132" s="232">
        <v>355.01666666666671</v>
      </c>
      <c r="I132" s="232">
        <v>361.23333333333341</v>
      </c>
      <c r="J132" s="232">
        <v>365.01666666666671</v>
      </c>
      <c r="K132" s="231">
        <v>357.45</v>
      </c>
      <c r="L132" s="231">
        <v>347.45</v>
      </c>
      <c r="M132" s="231">
        <v>28.15174</v>
      </c>
      <c r="N132" s="1"/>
      <c r="O132" s="1"/>
    </row>
    <row r="133" spans="1:15" ht="12.75" customHeight="1">
      <c r="A133" s="30">
        <v>123</v>
      </c>
      <c r="B133" s="217" t="s">
        <v>93</v>
      </c>
      <c r="C133" s="231">
        <v>541.45000000000005</v>
      </c>
      <c r="D133" s="232">
        <v>540.55000000000007</v>
      </c>
      <c r="E133" s="232">
        <v>535.10000000000014</v>
      </c>
      <c r="F133" s="232">
        <v>528.75000000000011</v>
      </c>
      <c r="G133" s="232">
        <v>523.30000000000018</v>
      </c>
      <c r="H133" s="232">
        <v>546.90000000000009</v>
      </c>
      <c r="I133" s="232">
        <v>552.35000000000014</v>
      </c>
      <c r="J133" s="232">
        <v>558.70000000000005</v>
      </c>
      <c r="K133" s="231">
        <v>546</v>
      </c>
      <c r="L133" s="231">
        <v>534.20000000000005</v>
      </c>
      <c r="M133" s="231">
        <v>13.19154</v>
      </c>
      <c r="N133" s="1"/>
      <c r="O133" s="1"/>
    </row>
    <row r="134" spans="1:15" ht="12.75" customHeight="1">
      <c r="A134" s="30">
        <v>124</v>
      </c>
      <c r="B134" s="217" t="s">
        <v>247</v>
      </c>
      <c r="C134" s="231">
        <v>1869.3</v>
      </c>
      <c r="D134" s="232">
        <v>1857.25</v>
      </c>
      <c r="E134" s="232">
        <v>1839.55</v>
      </c>
      <c r="F134" s="232">
        <v>1809.8</v>
      </c>
      <c r="G134" s="232">
        <v>1792.1</v>
      </c>
      <c r="H134" s="232">
        <v>1887</v>
      </c>
      <c r="I134" s="232">
        <v>1904.6999999999998</v>
      </c>
      <c r="J134" s="232">
        <v>1934.45</v>
      </c>
      <c r="K134" s="231">
        <v>1874.95</v>
      </c>
      <c r="L134" s="231">
        <v>1827.5</v>
      </c>
      <c r="M134" s="231">
        <v>3.0261800000000001</v>
      </c>
      <c r="N134" s="1"/>
      <c r="O134" s="1"/>
    </row>
    <row r="135" spans="1:15" ht="12.75" customHeight="1">
      <c r="A135" s="30">
        <v>125</v>
      </c>
      <c r="B135" s="217" t="s">
        <v>850</v>
      </c>
      <c r="C135" s="231">
        <v>521.9</v>
      </c>
      <c r="D135" s="232">
        <v>526.0333333333333</v>
      </c>
      <c r="E135" s="232">
        <v>515.86666666666656</v>
      </c>
      <c r="F135" s="232">
        <v>509.83333333333326</v>
      </c>
      <c r="G135" s="232">
        <v>499.66666666666652</v>
      </c>
      <c r="H135" s="232">
        <v>532.06666666666661</v>
      </c>
      <c r="I135" s="232">
        <v>542.23333333333335</v>
      </c>
      <c r="J135" s="232">
        <v>548.26666666666665</v>
      </c>
      <c r="K135" s="231">
        <v>536.20000000000005</v>
      </c>
      <c r="L135" s="231">
        <v>520</v>
      </c>
      <c r="M135" s="231">
        <v>4.3341399999999997</v>
      </c>
      <c r="N135" s="1"/>
      <c r="O135" s="1"/>
    </row>
    <row r="136" spans="1:15" ht="12.75" customHeight="1">
      <c r="A136" s="30">
        <v>126</v>
      </c>
      <c r="B136" s="217" t="s">
        <v>94</v>
      </c>
      <c r="C136" s="231">
        <v>1792.7</v>
      </c>
      <c r="D136" s="232">
        <v>1786.3999999999999</v>
      </c>
      <c r="E136" s="232">
        <v>1768.2999999999997</v>
      </c>
      <c r="F136" s="232">
        <v>1743.8999999999999</v>
      </c>
      <c r="G136" s="232">
        <v>1725.7999999999997</v>
      </c>
      <c r="H136" s="232">
        <v>1810.7999999999997</v>
      </c>
      <c r="I136" s="232">
        <v>1828.8999999999996</v>
      </c>
      <c r="J136" s="232">
        <v>1853.2999999999997</v>
      </c>
      <c r="K136" s="231">
        <v>1804.5</v>
      </c>
      <c r="L136" s="231">
        <v>1762</v>
      </c>
      <c r="M136" s="231">
        <v>3.19068</v>
      </c>
      <c r="N136" s="1"/>
      <c r="O136" s="1"/>
    </row>
    <row r="137" spans="1:15" ht="12.75" customHeight="1">
      <c r="A137" s="30">
        <v>127</v>
      </c>
      <c r="B137" s="217" t="s">
        <v>843</v>
      </c>
      <c r="C137" s="231">
        <v>327.5</v>
      </c>
      <c r="D137" s="232">
        <v>328.18333333333334</v>
      </c>
      <c r="E137" s="232">
        <v>322.66666666666669</v>
      </c>
      <c r="F137" s="232">
        <v>317.83333333333337</v>
      </c>
      <c r="G137" s="232">
        <v>312.31666666666672</v>
      </c>
      <c r="H137" s="232">
        <v>333.01666666666665</v>
      </c>
      <c r="I137" s="232">
        <v>338.5333333333333</v>
      </c>
      <c r="J137" s="232">
        <v>343.36666666666662</v>
      </c>
      <c r="K137" s="231">
        <v>333.7</v>
      </c>
      <c r="L137" s="231">
        <v>323.35000000000002</v>
      </c>
      <c r="M137" s="231">
        <v>11.586130000000001</v>
      </c>
      <c r="N137" s="1"/>
      <c r="O137" s="1"/>
    </row>
    <row r="138" spans="1:15" ht="12.75" customHeight="1">
      <c r="A138" s="30">
        <v>128</v>
      </c>
      <c r="B138" s="217" t="s">
        <v>336</v>
      </c>
      <c r="C138" s="231">
        <v>181.7</v>
      </c>
      <c r="D138" s="232">
        <v>183.45000000000002</v>
      </c>
      <c r="E138" s="232">
        <v>179.25000000000003</v>
      </c>
      <c r="F138" s="232">
        <v>176.8</v>
      </c>
      <c r="G138" s="232">
        <v>172.60000000000002</v>
      </c>
      <c r="H138" s="232">
        <v>185.90000000000003</v>
      </c>
      <c r="I138" s="232">
        <v>190.10000000000002</v>
      </c>
      <c r="J138" s="232">
        <v>192.55000000000004</v>
      </c>
      <c r="K138" s="231">
        <v>187.65</v>
      </c>
      <c r="L138" s="231">
        <v>181</v>
      </c>
      <c r="M138" s="231">
        <v>17.013359999999999</v>
      </c>
      <c r="N138" s="1"/>
      <c r="O138" s="1"/>
    </row>
    <row r="139" spans="1:15" ht="12.75" customHeight="1">
      <c r="A139" s="30">
        <v>129</v>
      </c>
      <c r="B139" s="217" t="s">
        <v>813</v>
      </c>
      <c r="C139" s="231">
        <v>137.94999999999999</v>
      </c>
      <c r="D139" s="232">
        <v>136.9</v>
      </c>
      <c r="E139" s="232">
        <v>135</v>
      </c>
      <c r="F139" s="232">
        <v>132.04999999999998</v>
      </c>
      <c r="G139" s="232">
        <v>130.14999999999998</v>
      </c>
      <c r="H139" s="232">
        <v>139.85000000000002</v>
      </c>
      <c r="I139" s="232">
        <v>141.75000000000006</v>
      </c>
      <c r="J139" s="232">
        <v>144.70000000000005</v>
      </c>
      <c r="K139" s="231">
        <v>138.80000000000001</v>
      </c>
      <c r="L139" s="231">
        <v>133.94999999999999</v>
      </c>
      <c r="M139" s="231">
        <v>27.472760000000001</v>
      </c>
      <c r="N139" s="1"/>
      <c r="O139" s="1"/>
    </row>
    <row r="140" spans="1:15" ht="12.75" customHeight="1">
      <c r="A140" s="30">
        <v>130</v>
      </c>
      <c r="B140" s="217" t="s">
        <v>248</v>
      </c>
      <c r="C140" s="231">
        <v>24.95</v>
      </c>
      <c r="D140" s="232">
        <v>25.549999999999997</v>
      </c>
      <c r="E140" s="232">
        <v>23.949999999999996</v>
      </c>
      <c r="F140" s="232">
        <v>22.95</v>
      </c>
      <c r="G140" s="232">
        <v>21.349999999999998</v>
      </c>
      <c r="H140" s="232">
        <v>26.549999999999994</v>
      </c>
      <c r="I140" s="232">
        <v>28.149999999999995</v>
      </c>
      <c r="J140" s="232">
        <v>29.149999999999991</v>
      </c>
      <c r="K140" s="231">
        <v>27.15</v>
      </c>
      <c r="L140" s="231">
        <v>24.55</v>
      </c>
      <c r="M140" s="231">
        <v>30.229749999999999</v>
      </c>
      <c r="N140" s="1"/>
      <c r="O140" s="1"/>
    </row>
    <row r="141" spans="1:15" ht="12.75" customHeight="1">
      <c r="A141" s="30">
        <v>131</v>
      </c>
      <c r="B141" s="217" t="s">
        <v>337</v>
      </c>
      <c r="C141" s="231">
        <v>175.8</v>
      </c>
      <c r="D141" s="232">
        <v>177.94999999999996</v>
      </c>
      <c r="E141" s="232">
        <v>172.54999999999993</v>
      </c>
      <c r="F141" s="232">
        <v>169.29999999999995</v>
      </c>
      <c r="G141" s="232">
        <v>163.89999999999992</v>
      </c>
      <c r="H141" s="232">
        <v>181.19999999999993</v>
      </c>
      <c r="I141" s="232">
        <v>186.59999999999997</v>
      </c>
      <c r="J141" s="232">
        <v>189.84999999999994</v>
      </c>
      <c r="K141" s="231">
        <v>183.35</v>
      </c>
      <c r="L141" s="231">
        <v>174.7</v>
      </c>
      <c r="M141" s="231">
        <v>2.9831099999999999</v>
      </c>
      <c r="N141" s="1"/>
      <c r="O141" s="1"/>
    </row>
    <row r="142" spans="1:15" ht="12.75" customHeight="1">
      <c r="A142" s="30">
        <v>132</v>
      </c>
      <c r="B142" s="217" t="s">
        <v>95</v>
      </c>
      <c r="C142" s="231">
        <v>2829.2</v>
      </c>
      <c r="D142" s="232">
        <v>2832.3666666666668</v>
      </c>
      <c r="E142" s="232">
        <v>2804.8333333333335</v>
      </c>
      <c r="F142" s="232">
        <v>2780.4666666666667</v>
      </c>
      <c r="G142" s="232">
        <v>2752.9333333333334</v>
      </c>
      <c r="H142" s="232">
        <v>2856.7333333333336</v>
      </c>
      <c r="I142" s="232">
        <v>2884.2666666666664</v>
      </c>
      <c r="J142" s="232">
        <v>2908.6333333333337</v>
      </c>
      <c r="K142" s="231">
        <v>2859.9</v>
      </c>
      <c r="L142" s="231">
        <v>2808</v>
      </c>
      <c r="M142" s="231">
        <v>4.3525</v>
      </c>
      <c r="N142" s="1"/>
      <c r="O142" s="1"/>
    </row>
    <row r="143" spans="1:15" ht="12.75" customHeight="1">
      <c r="A143" s="30">
        <v>133</v>
      </c>
      <c r="B143" s="217" t="s">
        <v>249</v>
      </c>
      <c r="C143" s="231">
        <v>2804.6</v>
      </c>
      <c r="D143" s="232">
        <v>2829.0666666666662</v>
      </c>
      <c r="E143" s="232">
        <v>2763.6833333333325</v>
      </c>
      <c r="F143" s="232">
        <v>2722.7666666666664</v>
      </c>
      <c r="G143" s="232">
        <v>2657.3833333333328</v>
      </c>
      <c r="H143" s="232">
        <v>2869.9833333333322</v>
      </c>
      <c r="I143" s="232">
        <v>2935.3666666666663</v>
      </c>
      <c r="J143" s="232">
        <v>2976.2833333333319</v>
      </c>
      <c r="K143" s="231">
        <v>2894.45</v>
      </c>
      <c r="L143" s="231">
        <v>2788.15</v>
      </c>
      <c r="M143" s="231">
        <v>2.0138199999999999</v>
      </c>
      <c r="N143" s="1"/>
      <c r="O143" s="1"/>
    </row>
    <row r="144" spans="1:15" ht="12.75" customHeight="1">
      <c r="A144" s="30">
        <v>134</v>
      </c>
      <c r="B144" s="217" t="s">
        <v>143</v>
      </c>
      <c r="C144" s="231">
        <v>1827.6</v>
      </c>
      <c r="D144" s="232">
        <v>1840.5166666666667</v>
      </c>
      <c r="E144" s="232">
        <v>1807.0833333333333</v>
      </c>
      <c r="F144" s="232">
        <v>1786.5666666666666</v>
      </c>
      <c r="G144" s="232">
        <v>1753.1333333333332</v>
      </c>
      <c r="H144" s="232">
        <v>1861.0333333333333</v>
      </c>
      <c r="I144" s="232">
        <v>1894.4666666666667</v>
      </c>
      <c r="J144" s="232">
        <v>1914.9833333333333</v>
      </c>
      <c r="K144" s="231">
        <v>1873.95</v>
      </c>
      <c r="L144" s="231">
        <v>1820</v>
      </c>
      <c r="M144" s="231">
        <v>3.5376599999999998</v>
      </c>
      <c r="N144" s="1"/>
      <c r="O144" s="1"/>
    </row>
    <row r="145" spans="1:15" ht="12.75" customHeight="1">
      <c r="A145" s="30">
        <v>135</v>
      </c>
      <c r="B145" s="217" t="s">
        <v>98</v>
      </c>
      <c r="C145" s="231">
        <v>4485.6499999999996</v>
      </c>
      <c r="D145" s="232">
        <v>4493.1166666666659</v>
      </c>
      <c r="E145" s="232">
        <v>4457.5833333333321</v>
      </c>
      <c r="F145" s="232">
        <v>4429.5166666666664</v>
      </c>
      <c r="G145" s="232">
        <v>4393.9833333333327</v>
      </c>
      <c r="H145" s="232">
        <v>4521.1833333333316</v>
      </c>
      <c r="I145" s="232">
        <v>4556.7166666666662</v>
      </c>
      <c r="J145" s="232">
        <v>4584.783333333331</v>
      </c>
      <c r="K145" s="231">
        <v>4528.6499999999996</v>
      </c>
      <c r="L145" s="231">
        <v>4465.05</v>
      </c>
      <c r="M145" s="231">
        <v>3.5191400000000002</v>
      </c>
      <c r="N145" s="1"/>
      <c r="O145" s="1"/>
    </row>
    <row r="146" spans="1:15" ht="12.75" customHeight="1">
      <c r="A146" s="30">
        <v>136</v>
      </c>
      <c r="B146" s="217" t="s">
        <v>338</v>
      </c>
      <c r="C146" s="231">
        <v>450.55</v>
      </c>
      <c r="D146" s="232">
        <v>455.26666666666671</v>
      </c>
      <c r="E146" s="232">
        <v>442.88333333333344</v>
      </c>
      <c r="F146" s="232">
        <v>435.21666666666675</v>
      </c>
      <c r="G146" s="232">
        <v>422.83333333333348</v>
      </c>
      <c r="H146" s="232">
        <v>462.93333333333339</v>
      </c>
      <c r="I146" s="232">
        <v>475.31666666666672</v>
      </c>
      <c r="J146" s="232">
        <v>482.98333333333335</v>
      </c>
      <c r="K146" s="231">
        <v>467.65</v>
      </c>
      <c r="L146" s="231">
        <v>447.6</v>
      </c>
      <c r="M146" s="231">
        <v>2.16411</v>
      </c>
      <c r="N146" s="1"/>
      <c r="O146" s="1"/>
    </row>
    <row r="147" spans="1:15" ht="12.75" customHeight="1">
      <c r="A147" s="30">
        <v>137</v>
      </c>
      <c r="B147" s="217" t="s">
        <v>339</v>
      </c>
      <c r="C147" s="231">
        <v>152.19999999999999</v>
      </c>
      <c r="D147" s="232">
        <v>153.08333333333334</v>
      </c>
      <c r="E147" s="232">
        <v>149.4666666666667</v>
      </c>
      <c r="F147" s="232">
        <v>146.73333333333335</v>
      </c>
      <c r="G147" s="232">
        <v>143.1166666666667</v>
      </c>
      <c r="H147" s="232">
        <v>155.81666666666669</v>
      </c>
      <c r="I147" s="232">
        <v>159.43333333333331</v>
      </c>
      <c r="J147" s="232">
        <v>162.16666666666669</v>
      </c>
      <c r="K147" s="231">
        <v>156.69999999999999</v>
      </c>
      <c r="L147" s="231">
        <v>150.35</v>
      </c>
      <c r="M147" s="231">
        <v>2.98468</v>
      </c>
      <c r="N147" s="1"/>
      <c r="O147" s="1"/>
    </row>
    <row r="148" spans="1:15" ht="12.75" customHeight="1">
      <c r="A148" s="30">
        <v>138</v>
      </c>
      <c r="B148" s="217" t="s">
        <v>340</v>
      </c>
      <c r="C148" s="231">
        <v>163.1</v>
      </c>
      <c r="D148" s="232">
        <v>161.73333333333332</v>
      </c>
      <c r="E148" s="232">
        <v>157.06666666666663</v>
      </c>
      <c r="F148" s="232">
        <v>151.0333333333333</v>
      </c>
      <c r="G148" s="232">
        <v>146.36666666666662</v>
      </c>
      <c r="H148" s="232">
        <v>167.76666666666665</v>
      </c>
      <c r="I148" s="232">
        <v>172.43333333333334</v>
      </c>
      <c r="J148" s="232">
        <v>178.46666666666667</v>
      </c>
      <c r="K148" s="231">
        <v>166.4</v>
      </c>
      <c r="L148" s="231">
        <v>155.69999999999999</v>
      </c>
      <c r="M148" s="231">
        <v>29.98339</v>
      </c>
      <c r="N148" s="1"/>
      <c r="O148" s="1"/>
    </row>
    <row r="149" spans="1:15" ht="12.75" customHeight="1">
      <c r="A149" s="30">
        <v>139</v>
      </c>
      <c r="B149" s="217" t="s">
        <v>814</v>
      </c>
      <c r="C149" s="231">
        <v>40.549999999999997</v>
      </c>
      <c r="D149" s="232">
        <v>40.866666666666667</v>
      </c>
      <c r="E149" s="232">
        <v>39.883333333333333</v>
      </c>
      <c r="F149" s="232">
        <v>39.216666666666669</v>
      </c>
      <c r="G149" s="232">
        <v>38.233333333333334</v>
      </c>
      <c r="H149" s="232">
        <v>41.533333333333331</v>
      </c>
      <c r="I149" s="232">
        <v>42.516666666666666</v>
      </c>
      <c r="J149" s="232">
        <v>43.18333333333333</v>
      </c>
      <c r="K149" s="231">
        <v>41.85</v>
      </c>
      <c r="L149" s="231">
        <v>40.200000000000003</v>
      </c>
      <c r="M149" s="231">
        <v>119.31986000000001</v>
      </c>
      <c r="N149" s="1"/>
      <c r="O149" s="1"/>
    </row>
    <row r="150" spans="1:15" ht="12.75" customHeight="1">
      <c r="A150" s="30">
        <v>140</v>
      </c>
      <c r="B150" s="217" t="s">
        <v>341</v>
      </c>
      <c r="C150" s="231">
        <v>50.95</v>
      </c>
      <c r="D150" s="232">
        <v>51.383333333333333</v>
      </c>
      <c r="E150" s="232">
        <v>49.766666666666666</v>
      </c>
      <c r="F150" s="232">
        <v>48.583333333333336</v>
      </c>
      <c r="G150" s="232">
        <v>46.966666666666669</v>
      </c>
      <c r="H150" s="232">
        <v>52.566666666666663</v>
      </c>
      <c r="I150" s="232">
        <v>54.183333333333323</v>
      </c>
      <c r="J150" s="232">
        <v>55.36666666666666</v>
      </c>
      <c r="K150" s="231">
        <v>53</v>
      </c>
      <c r="L150" s="231">
        <v>50.2</v>
      </c>
      <c r="M150" s="231">
        <v>16.371680000000001</v>
      </c>
      <c r="N150" s="1"/>
      <c r="O150" s="1"/>
    </row>
    <row r="151" spans="1:15" ht="12.75" customHeight="1">
      <c r="A151" s="30">
        <v>141</v>
      </c>
      <c r="B151" s="217" t="s">
        <v>99</v>
      </c>
      <c r="C151" s="231">
        <v>2885.55</v>
      </c>
      <c r="D151" s="232">
        <v>2895.1833333333329</v>
      </c>
      <c r="E151" s="232">
        <v>2861.3666666666659</v>
      </c>
      <c r="F151" s="232">
        <v>2837.1833333333329</v>
      </c>
      <c r="G151" s="232">
        <v>2803.3666666666659</v>
      </c>
      <c r="H151" s="232">
        <v>2919.3666666666659</v>
      </c>
      <c r="I151" s="232">
        <v>2953.1833333333325</v>
      </c>
      <c r="J151" s="232">
        <v>2977.3666666666659</v>
      </c>
      <c r="K151" s="231">
        <v>2929</v>
      </c>
      <c r="L151" s="231">
        <v>2871</v>
      </c>
      <c r="M151" s="231">
        <v>3.75285</v>
      </c>
      <c r="N151" s="1"/>
      <c r="O151" s="1"/>
    </row>
    <row r="152" spans="1:15" ht="12.75" customHeight="1">
      <c r="A152" s="30">
        <v>142</v>
      </c>
      <c r="B152" s="217" t="s">
        <v>342</v>
      </c>
      <c r="C152" s="231">
        <v>446.3</v>
      </c>
      <c r="D152" s="232">
        <v>451.7166666666667</v>
      </c>
      <c r="E152" s="232">
        <v>433.58333333333337</v>
      </c>
      <c r="F152" s="232">
        <v>420.86666666666667</v>
      </c>
      <c r="G152" s="232">
        <v>402.73333333333335</v>
      </c>
      <c r="H152" s="232">
        <v>464.43333333333339</v>
      </c>
      <c r="I152" s="232">
        <v>482.56666666666672</v>
      </c>
      <c r="J152" s="232">
        <v>495.28333333333342</v>
      </c>
      <c r="K152" s="231">
        <v>469.85</v>
      </c>
      <c r="L152" s="231">
        <v>439</v>
      </c>
      <c r="M152" s="231">
        <v>1.4557100000000001</v>
      </c>
      <c r="N152" s="1"/>
      <c r="O152" s="1"/>
    </row>
    <row r="153" spans="1:15" ht="12.75" customHeight="1">
      <c r="A153" s="30">
        <v>143</v>
      </c>
      <c r="B153" s="217" t="s">
        <v>250</v>
      </c>
      <c r="C153" s="231">
        <v>349.65</v>
      </c>
      <c r="D153" s="232">
        <v>352.73333333333329</v>
      </c>
      <c r="E153" s="232">
        <v>337.51666666666659</v>
      </c>
      <c r="F153" s="232">
        <v>325.38333333333333</v>
      </c>
      <c r="G153" s="232">
        <v>310.16666666666663</v>
      </c>
      <c r="H153" s="232">
        <v>364.86666666666656</v>
      </c>
      <c r="I153" s="232">
        <v>380.08333333333326</v>
      </c>
      <c r="J153" s="232">
        <v>392.21666666666653</v>
      </c>
      <c r="K153" s="231">
        <v>367.95</v>
      </c>
      <c r="L153" s="231">
        <v>340.6</v>
      </c>
      <c r="M153" s="231">
        <v>3.9527600000000001</v>
      </c>
      <c r="N153" s="1"/>
      <c r="O153" s="1"/>
    </row>
    <row r="154" spans="1:15" ht="12.75" customHeight="1">
      <c r="A154" s="30">
        <v>144</v>
      </c>
      <c r="B154" s="217" t="s">
        <v>251</v>
      </c>
      <c r="C154" s="231">
        <v>1191.1500000000001</v>
      </c>
      <c r="D154" s="232">
        <v>1196.8333333333333</v>
      </c>
      <c r="E154" s="232">
        <v>1174.3166666666666</v>
      </c>
      <c r="F154" s="232">
        <v>1157.4833333333333</v>
      </c>
      <c r="G154" s="232">
        <v>1134.9666666666667</v>
      </c>
      <c r="H154" s="232">
        <v>1213.6666666666665</v>
      </c>
      <c r="I154" s="232">
        <v>1236.1833333333334</v>
      </c>
      <c r="J154" s="232">
        <v>1253.0166666666664</v>
      </c>
      <c r="K154" s="231">
        <v>1219.3499999999999</v>
      </c>
      <c r="L154" s="231">
        <v>1180</v>
      </c>
      <c r="M154" s="231">
        <v>1.4502999999999999</v>
      </c>
      <c r="N154" s="1"/>
      <c r="O154" s="1"/>
    </row>
    <row r="155" spans="1:15" ht="12.75" customHeight="1">
      <c r="A155" s="30">
        <v>145</v>
      </c>
      <c r="B155" s="217" t="s">
        <v>343</v>
      </c>
      <c r="C155" s="231">
        <v>71.599999999999994</v>
      </c>
      <c r="D155" s="232">
        <v>72.383333333333326</v>
      </c>
      <c r="E155" s="232">
        <v>70.266666666666652</v>
      </c>
      <c r="F155" s="232">
        <v>68.933333333333323</v>
      </c>
      <c r="G155" s="232">
        <v>66.816666666666649</v>
      </c>
      <c r="H155" s="232">
        <v>73.716666666666654</v>
      </c>
      <c r="I155" s="232">
        <v>75.833333333333329</v>
      </c>
      <c r="J155" s="232">
        <v>77.166666666666657</v>
      </c>
      <c r="K155" s="231">
        <v>74.5</v>
      </c>
      <c r="L155" s="231">
        <v>71.05</v>
      </c>
      <c r="M155" s="231">
        <v>9.5782100000000003</v>
      </c>
      <c r="N155" s="1"/>
      <c r="O155" s="1"/>
    </row>
    <row r="156" spans="1:15" ht="12.75" customHeight="1">
      <c r="A156" s="30">
        <v>146</v>
      </c>
      <c r="B156" s="217" t="s">
        <v>770</v>
      </c>
      <c r="C156" s="231">
        <v>62.3</v>
      </c>
      <c r="D156" s="232">
        <v>62.79999999999999</v>
      </c>
      <c r="E156" s="232">
        <v>61.299999999999983</v>
      </c>
      <c r="F156" s="232">
        <v>60.29999999999999</v>
      </c>
      <c r="G156" s="232">
        <v>58.799999999999983</v>
      </c>
      <c r="H156" s="232">
        <v>63.799999999999983</v>
      </c>
      <c r="I156" s="232">
        <v>65.3</v>
      </c>
      <c r="J156" s="232">
        <v>66.299999999999983</v>
      </c>
      <c r="K156" s="231">
        <v>64.3</v>
      </c>
      <c r="L156" s="231">
        <v>61.8</v>
      </c>
      <c r="M156" s="231">
        <v>48.365200000000002</v>
      </c>
      <c r="N156" s="1"/>
      <c r="O156" s="1"/>
    </row>
    <row r="157" spans="1:15" ht="12.75" customHeight="1">
      <c r="A157" s="30">
        <v>147</v>
      </c>
      <c r="B157" s="217" t="s">
        <v>100</v>
      </c>
      <c r="C157" s="231">
        <v>1842.2</v>
      </c>
      <c r="D157" s="232">
        <v>1832.9666666666665</v>
      </c>
      <c r="E157" s="232">
        <v>1816.9333333333329</v>
      </c>
      <c r="F157" s="232">
        <v>1791.6666666666665</v>
      </c>
      <c r="G157" s="232">
        <v>1775.633333333333</v>
      </c>
      <c r="H157" s="232">
        <v>1858.2333333333329</v>
      </c>
      <c r="I157" s="232">
        <v>1874.2666666666662</v>
      </c>
      <c r="J157" s="232">
        <v>1899.5333333333328</v>
      </c>
      <c r="K157" s="231">
        <v>1849</v>
      </c>
      <c r="L157" s="231">
        <v>1807.7</v>
      </c>
      <c r="M157" s="231">
        <v>1.81823</v>
      </c>
      <c r="N157" s="1"/>
      <c r="O157" s="1"/>
    </row>
    <row r="158" spans="1:15" ht="12.75" customHeight="1">
      <c r="A158" s="30">
        <v>148</v>
      </c>
      <c r="B158" s="217" t="s">
        <v>101</v>
      </c>
      <c r="C158" s="231">
        <v>172.55</v>
      </c>
      <c r="D158" s="232">
        <v>173.43333333333331</v>
      </c>
      <c r="E158" s="232">
        <v>171.11666666666662</v>
      </c>
      <c r="F158" s="232">
        <v>169.68333333333331</v>
      </c>
      <c r="G158" s="232">
        <v>167.36666666666662</v>
      </c>
      <c r="H158" s="232">
        <v>174.86666666666662</v>
      </c>
      <c r="I158" s="232">
        <v>177.18333333333328</v>
      </c>
      <c r="J158" s="232">
        <v>178.61666666666662</v>
      </c>
      <c r="K158" s="231">
        <v>175.75</v>
      </c>
      <c r="L158" s="231">
        <v>172</v>
      </c>
      <c r="M158" s="231">
        <v>9.3753200000000003</v>
      </c>
      <c r="N158" s="1"/>
      <c r="O158" s="1"/>
    </row>
    <row r="159" spans="1:15" ht="12.75" customHeight="1">
      <c r="A159" s="30">
        <v>149</v>
      </c>
      <c r="B159" s="217" t="s">
        <v>344</v>
      </c>
      <c r="C159" s="231">
        <v>254.8</v>
      </c>
      <c r="D159" s="232">
        <v>256.95</v>
      </c>
      <c r="E159" s="232">
        <v>247.89999999999998</v>
      </c>
      <c r="F159" s="232">
        <v>241</v>
      </c>
      <c r="G159" s="232">
        <v>231.95</v>
      </c>
      <c r="H159" s="232">
        <v>263.84999999999997</v>
      </c>
      <c r="I159" s="232">
        <v>272.90000000000003</v>
      </c>
      <c r="J159" s="232">
        <v>279.79999999999995</v>
      </c>
      <c r="K159" s="231">
        <v>266</v>
      </c>
      <c r="L159" s="231">
        <v>250.05</v>
      </c>
      <c r="M159" s="231">
        <v>2.2650399999999999</v>
      </c>
      <c r="N159" s="1"/>
      <c r="O159" s="1"/>
    </row>
    <row r="160" spans="1:15" ht="12.75" customHeight="1">
      <c r="A160" s="30">
        <v>150</v>
      </c>
      <c r="B160" s="217" t="s">
        <v>803</v>
      </c>
      <c r="C160" s="231">
        <v>133.75</v>
      </c>
      <c r="D160" s="232">
        <v>134.28333333333333</v>
      </c>
      <c r="E160" s="232">
        <v>132.16666666666666</v>
      </c>
      <c r="F160" s="232">
        <v>130.58333333333331</v>
      </c>
      <c r="G160" s="232">
        <v>128.46666666666664</v>
      </c>
      <c r="H160" s="232">
        <v>135.86666666666667</v>
      </c>
      <c r="I160" s="232">
        <v>137.98333333333335</v>
      </c>
      <c r="J160" s="232">
        <v>139.56666666666669</v>
      </c>
      <c r="K160" s="231">
        <v>136.4</v>
      </c>
      <c r="L160" s="231">
        <v>132.69999999999999</v>
      </c>
      <c r="M160" s="231">
        <v>137.15969000000001</v>
      </c>
      <c r="N160" s="1"/>
      <c r="O160" s="1"/>
    </row>
    <row r="161" spans="1:15" ht="12.75" customHeight="1">
      <c r="A161" s="30">
        <v>151</v>
      </c>
      <c r="B161" s="217" t="s">
        <v>102</v>
      </c>
      <c r="C161" s="231">
        <v>125.45</v>
      </c>
      <c r="D161" s="232">
        <v>125.88333333333333</v>
      </c>
      <c r="E161" s="232">
        <v>124.56666666666665</v>
      </c>
      <c r="F161" s="232">
        <v>123.68333333333332</v>
      </c>
      <c r="G161" s="232">
        <v>122.36666666666665</v>
      </c>
      <c r="H161" s="232">
        <v>126.76666666666665</v>
      </c>
      <c r="I161" s="232">
        <v>128.08333333333331</v>
      </c>
      <c r="J161" s="232">
        <v>128.96666666666664</v>
      </c>
      <c r="K161" s="231">
        <v>127.2</v>
      </c>
      <c r="L161" s="231">
        <v>125</v>
      </c>
      <c r="M161" s="231">
        <v>65.491860000000003</v>
      </c>
      <c r="N161" s="1"/>
      <c r="O161" s="1"/>
    </row>
    <row r="162" spans="1:15" ht="12.75" customHeight="1">
      <c r="A162" s="30">
        <v>152</v>
      </c>
      <c r="B162" s="217" t="s">
        <v>771</v>
      </c>
      <c r="C162" s="231">
        <v>199.95</v>
      </c>
      <c r="D162" s="232">
        <v>203.66666666666666</v>
      </c>
      <c r="E162" s="232">
        <v>195.88333333333333</v>
      </c>
      <c r="F162" s="232">
        <v>191.81666666666666</v>
      </c>
      <c r="G162" s="232">
        <v>184.03333333333333</v>
      </c>
      <c r="H162" s="232">
        <v>207.73333333333332</v>
      </c>
      <c r="I162" s="232">
        <v>215.51666666666668</v>
      </c>
      <c r="J162" s="232">
        <v>219.58333333333331</v>
      </c>
      <c r="K162" s="231">
        <v>211.45</v>
      </c>
      <c r="L162" s="231">
        <v>199.6</v>
      </c>
      <c r="M162" s="231">
        <v>2.3637299999999999</v>
      </c>
      <c r="N162" s="1"/>
      <c r="O162" s="1"/>
    </row>
    <row r="163" spans="1:15" ht="12.75" customHeight="1">
      <c r="A163" s="30">
        <v>153</v>
      </c>
      <c r="B163" s="217" t="s">
        <v>345</v>
      </c>
      <c r="C163" s="231">
        <v>4204.6000000000004</v>
      </c>
      <c r="D163" s="232">
        <v>4226.6333333333332</v>
      </c>
      <c r="E163" s="232">
        <v>4148.3166666666666</v>
      </c>
      <c r="F163" s="232">
        <v>4092.0333333333338</v>
      </c>
      <c r="G163" s="232">
        <v>4013.7166666666672</v>
      </c>
      <c r="H163" s="232">
        <v>4282.9166666666661</v>
      </c>
      <c r="I163" s="232">
        <v>4361.2333333333318</v>
      </c>
      <c r="J163" s="232">
        <v>4417.5166666666655</v>
      </c>
      <c r="K163" s="231">
        <v>4304.95</v>
      </c>
      <c r="L163" s="231">
        <v>4170.3500000000004</v>
      </c>
      <c r="M163" s="231">
        <v>0.37041000000000002</v>
      </c>
      <c r="N163" s="1"/>
      <c r="O163" s="1"/>
    </row>
    <row r="164" spans="1:15" ht="12.75" customHeight="1">
      <c r="A164" s="30">
        <v>154</v>
      </c>
      <c r="B164" s="217" t="s">
        <v>346</v>
      </c>
      <c r="C164" s="231">
        <v>795.2</v>
      </c>
      <c r="D164" s="232">
        <v>785.73333333333323</v>
      </c>
      <c r="E164" s="232">
        <v>771.46666666666647</v>
      </c>
      <c r="F164" s="232">
        <v>747.73333333333323</v>
      </c>
      <c r="G164" s="232">
        <v>733.46666666666647</v>
      </c>
      <c r="H164" s="232">
        <v>809.46666666666647</v>
      </c>
      <c r="I164" s="232">
        <v>823.73333333333312</v>
      </c>
      <c r="J164" s="232">
        <v>847.46666666666647</v>
      </c>
      <c r="K164" s="231">
        <v>800</v>
      </c>
      <c r="L164" s="231">
        <v>762</v>
      </c>
      <c r="M164" s="231">
        <v>6.0349000000000004</v>
      </c>
      <c r="N164" s="1"/>
      <c r="O164" s="1"/>
    </row>
    <row r="165" spans="1:15" ht="12.75" customHeight="1">
      <c r="A165" s="30">
        <v>155</v>
      </c>
      <c r="B165" s="217" t="s">
        <v>347</v>
      </c>
      <c r="C165" s="231">
        <v>164.6</v>
      </c>
      <c r="D165" s="232">
        <v>164.85</v>
      </c>
      <c r="E165" s="232">
        <v>162.75</v>
      </c>
      <c r="F165" s="232">
        <v>160.9</v>
      </c>
      <c r="G165" s="232">
        <v>158.80000000000001</v>
      </c>
      <c r="H165" s="232">
        <v>166.7</v>
      </c>
      <c r="I165" s="232">
        <v>168.79999999999995</v>
      </c>
      <c r="J165" s="232">
        <v>170.64999999999998</v>
      </c>
      <c r="K165" s="231">
        <v>166.95</v>
      </c>
      <c r="L165" s="231">
        <v>163</v>
      </c>
      <c r="M165" s="231">
        <v>3.01634</v>
      </c>
      <c r="N165" s="1"/>
      <c r="O165" s="1"/>
    </row>
    <row r="166" spans="1:15" ht="12.75" customHeight="1">
      <c r="A166" s="30">
        <v>156</v>
      </c>
      <c r="B166" s="217" t="s">
        <v>348</v>
      </c>
      <c r="C166" s="231">
        <v>110.8</v>
      </c>
      <c r="D166" s="232">
        <v>110.15000000000002</v>
      </c>
      <c r="E166" s="232">
        <v>108.80000000000004</v>
      </c>
      <c r="F166" s="232">
        <v>106.80000000000003</v>
      </c>
      <c r="G166" s="232">
        <v>105.45000000000005</v>
      </c>
      <c r="H166" s="232">
        <v>112.15000000000003</v>
      </c>
      <c r="I166" s="232">
        <v>113.50000000000003</v>
      </c>
      <c r="J166" s="232">
        <v>115.50000000000003</v>
      </c>
      <c r="K166" s="231">
        <v>111.5</v>
      </c>
      <c r="L166" s="231">
        <v>108.15</v>
      </c>
      <c r="M166" s="231">
        <v>16.927379999999999</v>
      </c>
      <c r="N166" s="1"/>
      <c r="O166" s="1"/>
    </row>
    <row r="167" spans="1:15" ht="12.75" customHeight="1">
      <c r="A167" s="30">
        <v>157</v>
      </c>
      <c r="B167" s="217" t="s">
        <v>252</v>
      </c>
      <c r="C167" s="231">
        <v>255.15</v>
      </c>
      <c r="D167" s="232">
        <v>255.81666666666669</v>
      </c>
      <c r="E167" s="232">
        <v>250.43333333333339</v>
      </c>
      <c r="F167" s="232">
        <v>245.7166666666667</v>
      </c>
      <c r="G167" s="232">
        <v>240.3333333333334</v>
      </c>
      <c r="H167" s="232">
        <v>260.53333333333342</v>
      </c>
      <c r="I167" s="232">
        <v>265.91666666666663</v>
      </c>
      <c r="J167" s="232">
        <v>270.63333333333338</v>
      </c>
      <c r="K167" s="231">
        <v>261.2</v>
      </c>
      <c r="L167" s="231">
        <v>251.1</v>
      </c>
      <c r="M167" s="231">
        <v>13.212910000000001</v>
      </c>
      <c r="N167" s="1"/>
      <c r="O167" s="1"/>
    </row>
    <row r="168" spans="1:15" ht="12.75" customHeight="1">
      <c r="A168" s="30">
        <v>158</v>
      </c>
      <c r="B168" s="217" t="s">
        <v>815</v>
      </c>
      <c r="C168" s="231">
        <v>984.6</v>
      </c>
      <c r="D168" s="232">
        <v>990.55000000000007</v>
      </c>
      <c r="E168" s="232">
        <v>974.05000000000018</v>
      </c>
      <c r="F168" s="232">
        <v>963.50000000000011</v>
      </c>
      <c r="G168" s="232">
        <v>947.00000000000023</v>
      </c>
      <c r="H168" s="232">
        <v>1001.1000000000001</v>
      </c>
      <c r="I168" s="232">
        <v>1017.5999999999999</v>
      </c>
      <c r="J168" s="232">
        <v>1028.1500000000001</v>
      </c>
      <c r="K168" s="231">
        <v>1007.05</v>
      </c>
      <c r="L168" s="231">
        <v>980</v>
      </c>
      <c r="M168" s="231">
        <v>0.32657999999999998</v>
      </c>
      <c r="N168" s="1"/>
      <c r="O168" s="1"/>
    </row>
    <row r="169" spans="1:15" ht="12.75" customHeight="1">
      <c r="A169" s="30">
        <v>159</v>
      </c>
      <c r="B169" s="217" t="s">
        <v>103</v>
      </c>
      <c r="C169" s="231">
        <v>103.9</v>
      </c>
      <c r="D169" s="232">
        <v>103.5</v>
      </c>
      <c r="E169" s="232">
        <v>102.75</v>
      </c>
      <c r="F169" s="232">
        <v>101.6</v>
      </c>
      <c r="G169" s="232">
        <v>100.85</v>
      </c>
      <c r="H169" s="232">
        <v>104.65</v>
      </c>
      <c r="I169" s="232">
        <v>105.4</v>
      </c>
      <c r="J169" s="232">
        <v>106.55000000000001</v>
      </c>
      <c r="K169" s="231">
        <v>104.25</v>
      </c>
      <c r="L169" s="231">
        <v>102.35</v>
      </c>
      <c r="M169" s="231">
        <v>95.500489999999999</v>
      </c>
      <c r="N169" s="1"/>
      <c r="O169" s="1"/>
    </row>
    <row r="170" spans="1:15" ht="12.75" customHeight="1">
      <c r="A170" s="30">
        <v>160</v>
      </c>
      <c r="B170" s="217" t="s">
        <v>350</v>
      </c>
      <c r="C170" s="231">
        <v>1491.25</v>
      </c>
      <c r="D170" s="232">
        <v>1500.3666666666668</v>
      </c>
      <c r="E170" s="232">
        <v>1471.7333333333336</v>
      </c>
      <c r="F170" s="232">
        <v>1452.2166666666667</v>
      </c>
      <c r="G170" s="232">
        <v>1423.5833333333335</v>
      </c>
      <c r="H170" s="232">
        <v>1519.8833333333337</v>
      </c>
      <c r="I170" s="232">
        <v>1548.5166666666669</v>
      </c>
      <c r="J170" s="232">
        <v>1568.0333333333338</v>
      </c>
      <c r="K170" s="231">
        <v>1529</v>
      </c>
      <c r="L170" s="231">
        <v>1480.85</v>
      </c>
      <c r="M170" s="231">
        <v>0.49241000000000001</v>
      </c>
      <c r="N170" s="1"/>
      <c r="O170" s="1"/>
    </row>
    <row r="171" spans="1:15" ht="12.75" customHeight="1">
      <c r="A171" s="30">
        <v>161</v>
      </c>
      <c r="B171" s="217" t="s">
        <v>106</v>
      </c>
      <c r="C171" s="231">
        <v>38.450000000000003</v>
      </c>
      <c r="D171" s="232">
        <v>38.516666666666673</v>
      </c>
      <c r="E171" s="232">
        <v>38.183333333333344</v>
      </c>
      <c r="F171" s="232">
        <v>37.916666666666671</v>
      </c>
      <c r="G171" s="232">
        <v>37.583333333333343</v>
      </c>
      <c r="H171" s="232">
        <v>38.783333333333346</v>
      </c>
      <c r="I171" s="232">
        <v>39.116666666666674</v>
      </c>
      <c r="J171" s="232">
        <v>39.383333333333347</v>
      </c>
      <c r="K171" s="231">
        <v>38.85</v>
      </c>
      <c r="L171" s="231">
        <v>38.25</v>
      </c>
      <c r="M171" s="231">
        <v>162.54901000000001</v>
      </c>
      <c r="N171" s="1"/>
      <c r="O171" s="1"/>
    </row>
    <row r="172" spans="1:15" ht="12.75" customHeight="1">
      <c r="A172" s="30">
        <v>162</v>
      </c>
      <c r="B172" s="217" t="s">
        <v>351</v>
      </c>
      <c r="C172" s="231">
        <v>2312.9</v>
      </c>
      <c r="D172" s="232">
        <v>2326.9</v>
      </c>
      <c r="E172" s="232">
        <v>2293</v>
      </c>
      <c r="F172" s="232">
        <v>2273.1</v>
      </c>
      <c r="G172" s="232">
        <v>2239.1999999999998</v>
      </c>
      <c r="H172" s="232">
        <v>2346.8000000000002</v>
      </c>
      <c r="I172" s="232">
        <v>2380.7000000000007</v>
      </c>
      <c r="J172" s="232">
        <v>2400.6000000000004</v>
      </c>
      <c r="K172" s="231">
        <v>2360.8000000000002</v>
      </c>
      <c r="L172" s="231">
        <v>2307</v>
      </c>
      <c r="M172" s="231">
        <v>7.9460000000000003E-2</v>
      </c>
      <c r="N172" s="1"/>
      <c r="O172" s="1"/>
    </row>
    <row r="173" spans="1:15" ht="12.75" customHeight="1">
      <c r="A173" s="30">
        <v>163</v>
      </c>
      <c r="B173" s="217" t="s">
        <v>352</v>
      </c>
      <c r="C173" s="231">
        <v>2704.6</v>
      </c>
      <c r="D173" s="232">
        <v>2720.0333333333333</v>
      </c>
      <c r="E173" s="232">
        <v>2683.5666666666666</v>
      </c>
      <c r="F173" s="232">
        <v>2662.5333333333333</v>
      </c>
      <c r="G173" s="232">
        <v>2626.0666666666666</v>
      </c>
      <c r="H173" s="232">
        <v>2741.0666666666666</v>
      </c>
      <c r="I173" s="232">
        <v>2777.5333333333328</v>
      </c>
      <c r="J173" s="232">
        <v>2798.5666666666666</v>
      </c>
      <c r="K173" s="231">
        <v>2756.5</v>
      </c>
      <c r="L173" s="231">
        <v>2699</v>
      </c>
      <c r="M173" s="231">
        <v>6.1699999999999998E-2</v>
      </c>
      <c r="N173" s="1"/>
      <c r="O173" s="1"/>
    </row>
    <row r="174" spans="1:15" ht="12.75" customHeight="1">
      <c r="A174" s="30">
        <v>164</v>
      </c>
      <c r="B174" s="217" t="s">
        <v>353</v>
      </c>
      <c r="C174" s="231">
        <v>132.80000000000001</v>
      </c>
      <c r="D174" s="232">
        <v>133.04999999999998</v>
      </c>
      <c r="E174" s="232">
        <v>131.89999999999998</v>
      </c>
      <c r="F174" s="232">
        <v>131</v>
      </c>
      <c r="G174" s="232">
        <v>129.85</v>
      </c>
      <c r="H174" s="232">
        <v>133.94999999999996</v>
      </c>
      <c r="I174" s="232">
        <v>135.1</v>
      </c>
      <c r="J174" s="232">
        <v>135.99999999999994</v>
      </c>
      <c r="K174" s="231">
        <v>134.19999999999999</v>
      </c>
      <c r="L174" s="231">
        <v>132.15</v>
      </c>
      <c r="M174" s="231">
        <v>3.0266600000000001</v>
      </c>
      <c r="N174" s="1"/>
      <c r="O174" s="1"/>
    </row>
    <row r="175" spans="1:15" ht="12.75" customHeight="1">
      <c r="A175" s="30">
        <v>165</v>
      </c>
      <c r="B175" s="217" t="s">
        <v>253</v>
      </c>
      <c r="C175" s="231">
        <v>1261.95</v>
      </c>
      <c r="D175" s="232">
        <v>1275.0166666666667</v>
      </c>
      <c r="E175" s="232">
        <v>1220.2333333333333</v>
      </c>
      <c r="F175" s="232">
        <v>1178.5166666666667</v>
      </c>
      <c r="G175" s="232">
        <v>1123.7333333333333</v>
      </c>
      <c r="H175" s="232">
        <v>1316.7333333333333</v>
      </c>
      <c r="I175" s="232">
        <v>1371.5166666666667</v>
      </c>
      <c r="J175" s="232">
        <v>1413.2333333333333</v>
      </c>
      <c r="K175" s="231">
        <v>1329.8</v>
      </c>
      <c r="L175" s="231">
        <v>1233.3</v>
      </c>
      <c r="M175" s="231">
        <v>9.9493100000000005</v>
      </c>
      <c r="N175" s="1"/>
      <c r="O175" s="1"/>
    </row>
    <row r="176" spans="1:15" ht="12.75" customHeight="1">
      <c r="A176" s="30">
        <v>166</v>
      </c>
      <c r="B176" s="217" t="s">
        <v>354</v>
      </c>
      <c r="C176" s="231">
        <v>1268.5</v>
      </c>
      <c r="D176" s="232">
        <v>1273.5833333333333</v>
      </c>
      <c r="E176" s="232">
        <v>1257.4166666666665</v>
      </c>
      <c r="F176" s="232">
        <v>1246.3333333333333</v>
      </c>
      <c r="G176" s="232">
        <v>1230.1666666666665</v>
      </c>
      <c r="H176" s="232">
        <v>1284.6666666666665</v>
      </c>
      <c r="I176" s="232">
        <v>1300.833333333333</v>
      </c>
      <c r="J176" s="232">
        <v>1311.9166666666665</v>
      </c>
      <c r="K176" s="231">
        <v>1289.75</v>
      </c>
      <c r="L176" s="231">
        <v>1262.5</v>
      </c>
      <c r="M176" s="231">
        <v>0.23852999999999999</v>
      </c>
      <c r="N176" s="1"/>
      <c r="O176" s="1"/>
    </row>
    <row r="177" spans="1:15" ht="12.75" customHeight="1">
      <c r="A177" s="30">
        <v>167</v>
      </c>
      <c r="B177" s="217" t="s">
        <v>104</v>
      </c>
      <c r="C177" s="231">
        <v>439.35</v>
      </c>
      <c r="D177" s="232">
        <v>435.2833333333333</v>
      </c>
      <c r="E177" s="232">
        <v>428.06666666666661</v>
      </c>
      <c r="F177" s="232">
        <v>416.7833333333333</v>
      </c>
      <c r="G177" s="232">
        <v>409.56666666666661</v>
      </c>
      <c r="H177" s="232">
        <v>446.56666666666661</v>
      </c>
      <c r="I177" s="232">
        <v>453.7833333333333</v>
      </c>
      <c r="J177" s="232">
        <v>465.06666666666661</v>
      </c>
      <c r="K177" s="231">
        <v>442.5</v>
      </c>
      <c r="L177" s="231">
        <v>424</v>
      </c>
      <c r="M177" s="231">
        <v>16.520890000000001</v>
      </c>
      <c r="N177" s="1"/>
      <c r="O177" s="1"/>
    </row>
    <row r="178" spans="1:15" ht="12.75" customHeight="1">
      <c r="A178" s="30">
        <v>168</v>
      </c>
      <c r="B178" s="217" t="s">
        <v>816</v>
      </c>
      <c r="C178" s="231">
        <v>946.2</v>
      </c>
      <c r="D178" s="232">
        <v>946.2166666666667</v>
      </c>
      <c r="E178" s="232">
        <v>933.48333333333335</v>
      </c>
      <c r="F178" s="232">
        <v>920.76666666666665</v>
      </c>
      <c r="G178" s="232">
        <v>908.0333333333333</v>
      </c>
      <c r="H178" s="232">
        <v>958.93333333333339</v>
      </c>
      <c r="I178" s="232">
        <v>971.66666666666674</v>
      </c>
      <c r="J178" s="232">
        <v>984.38333333333344</v>
      </c>
      <c r="K178" s="231">
        <v>958.95</v>
      </c>
      <c r="L178" s="231">
        <v>933.5</v>
      </c>
      <c r="M178" s="231">
        <v>0.25020999999999999</v>
      </c>
      <c r="N178" s="1"/>
      <c r="O178" s="1"/>
    </row>
    <row r="179" spans="1:15" ht="12.75" customHeight="1">
      <c r="A179" s="30">
        <v>169</v>
      </c>
      <c r="B179" s="217" t="s">
        <v>355</v>
      </c>
      <c r="C179" s="231">
        <v>1788.55</v>
      </c>
      <c r="D179" s="232">
        <v>1793.4166666666667</v>
      </c>
      <c r="E179" s="232">
        <v>1763.1333333333334</v>
      </c>
      <c r="F179" s="232">
        <v>1737.7166666666667</v>
      </c>
      <c r="G179" s="232">
        <v>1707.4333333333334</v>
      </c>
      <c r="H179" s="232">
        <v>1818.8333333333335</v>
      </c>
      <c r="I179" s="232">
        <v>1849.1166666666668</v>
      </c>
      <c r="J179" s="232">
        <v>1874.5333333333335</v>
      </c>
      <c r="K179" s="231">
        <v>1823.7</v>
      </c>
      <c r="L179" s="231">
        <v>1768</v>
      </c>
      <c r="M179" s="231">
        <v>0.42212</v>
      </c>
      <c r="N179" s="1"/>
      <c r="O179" s="1"/>
    </row>
    <row r="180" spans="1:15" ht="12.75" customHeight="1">
      <c r="A180" s="30">
        <v>170</v>
      </c>
      <c r="B180" s="217" t="s">
        <v>254</v>
      </c>
      <c r="C180" s="231">
        <v>398.75</v>
      </c>
      <c r="D180" s="232">
        <v>400.58333333333331</v>
      </c>
      <c r="E180" s="232">
        <v>393.26666666666665</v>
      </c>
      <c r="F180" s="232">
        <v>387.78333333333336</v>
      </c>
      <c r="G180" s="232">
        <v>380.4666666666667</v>
      </c>
      <c r="H180" s="232">
        <v>406.06666666666661</v>
      </c>
      <c r="I180" s="232">
        <v>413.38333333333333</v>
      </c>
      <c r="J180" s="232">
        <v>418.86666666666656</v>
      </c>
      <c r="K180" s="231">
        <v>407.9</v>
      </c>
      <c r="L180" s="231">
        <v>395.1</v>
      </c>
      <c r="M180" s="231">
        <v>0.69891999999999999</v>
      </c>
      <c r="N180" s="1"/>
      <c r="O180" s="1"/>
    </row>
    <row r="181" spans="1:15" ht="12.75" customHeight="1">
      <c r="A181" s="30">
        <v>171</v>
      </c>
      <c r="B181" s="217" t="s">
        <v>107</v>
      </c>
      <c r="C181" s="231">
        <v>961.6</v>
      </c>
      <c r="D181" s="232">
        <v>958.53333333333342</v>
      </c>
      <c r="E181" s="232">
        <v>951.51666666666688</v>
      </c>
      <c r="F181" s="232">
        <v>941.43333333333351</v>
      </c>
      <c r="G181" s="232">
        <v>934.41666666666697</v>
      </c>
      <c r="H181" s="232">
        <v>968.61666666666679</v>
      </c>
      <c r="I181" s="232">
        <v>975.63333333333344</v>
      </c>
      <c r="J181" s="232">
        <v>985.7166666666667</v>
      </c>
      <c r="K181" s="231">
        <v>965.55</v>
      </c>
      <c r="L181" s="231">
        <v>948.45</v>
      </c>
      <c r="M181" s="231">
        <v>14.309570000000001</v>
      </c>
      <c r="N181" s="1"/>
      <c r="O181" s="1"/>
    </row>
    <row r="182" spans="1:15" ht="12.75" customHeight="1">
      <c r="A182" s="30">
        <v>172</v>
      </c>
      <c r="B182" s="217" t="s">
        <v>255</v>
      </c>
      <c r="C182" s="231">
        <v>402.75</v>
      </c>
      <c r="D182" s="232">
        <v>405.2166666666667</v>
      </c>
      <c r="E182" s="232">
        <v>399.53333333333342</v>
      </c>
      <c r="F182" s="232">
        <v>396.31666666666672</v>
      </c>
      <c r="G182" s="232">
        <v>390.63333333333344</v>
      </c>
      <c r="H182" s="232">
        <v>408.43333333333339</v>
      </c>
      <c r="I182" s="232">
        <v>414.11666666666667</v>
      </c>
      <c r="J182" s="232">
        <v>417.33333333333337</v>
      </c>
      <c r="K182" s="231">
        <v>410.9</v>
      </c>
      <c r="L182" s="231">
        <v>402</v>
      </c>
      <c r="M182" s="231">
        <v>1.2309399999999999</v>
      </c>
      <c r="N182" s="1"/>
      <c r="O182" s="1"/>
    </row>
    <row r="183" spans="1:15" ht="12.75" customHeight="1">
      <c r="A183" s="30">
        <v>173</v>
      </c>
      <c r="B183" s="217" t="s">
        <v>108</v>
      </c>
      <c r="C183" s="231">
        <v>1025.4000000000001</v>
      </c>
      <c r="D183" s="232">
        <v>1027.9166666666667</v>
      </c>
      <c r="E183" s="232">
        <v>1012.4833333333336</v>
      </c>
      <c r="F183" s="232">
        <v>999.56666666666683</v>
      </c>
      <c r="G183" s="232">
        <v>984.13333333333367</v>
      </c>
      <c r="H183" s="232">
        <v>1040.8333333333335</v>
      </c>
      <c r="I183" s="232">
        <v>1056.2666666666664</v>
      </c>
      <c r="J183" s="232">
        <v>1069.1833333333334</v>
      </c>
      <c r="K183" s="231">
        <v>1043.3499999999999</v>
      </c>
      <c r="L183" s="231">
        <v>1015</v>
      </c>
      <c r="M183" s="231">
        <v>6.0509199999999996</v>
      </c>
      <c r="N183" s="1"/>
      <c r="O183" s="1"/>
    </row>
    <row r="184" spans="1:15" ht="12.75" customHeight="1">
      <c r="A184" s="30">
        <v>174</v>
      </c>
      <c r="B184" s="217" t="s">
        <v>109</v>
      </c>
      <c r="C184" s="231">
        <v>283.64999999999998</v>
      </c>
      <c r="D184" s="232">
        <v>282.95</v>
      </c>
      <c r="E184" s="232">
        <v>279.39999999999998</v>
      </c>
      <c r="F184" s="232">
        <v>275.14999999999998</v>
      </c>
      <c r="G184" s="232">
        <v>271.59999999999997</v>
      </c>
      <c r="H184" s="232">
        <v>287.2</v>
      </c>
      <c r="I184" s="232">
        <v>290.75000000000006</v>
      </c>
      <c r="J184" s="232">
        <v>295</v>
      </c>
      <c r="K184" s="231">
        <v>286.5</v>
      </c>
      <c r="L184" s="231">
        <v>278.7</v>
      </c>
      <c r="M184" s="231">
        <v>13.62843</v>
      </c>
      <c r="N184" s="1"/>
      <c r="O184" s="1"/>
    </row>
    <row r="185" spans="1:15" ht="12.75" customHeight="1">
      <c r="A185" s="30">
        <v>175</v>
      </c>
      <c r="B185" s="217" t="s">
        <v>356</v>
      </c>
      <c r="C185" s="231">
        <v>259.7</v>
      </c>
      <c r="D185" s="232">
        <v>262.15000000000003</v>
      </c>
      <c r="E185" s="232">
        <v>254.30000000000007</v>
      </c>
      <c r="F185" s="232">
        <v>248.90000000000003</v>
      </c>
      <c r="G185" s="232">
        <v>241.05000000000007</v>
      </c>
      <c r="H185" s="232">
        <v>267.55000000000007</v>
      </c>
      <c r="I185" s="232">
        <v>275.40000000000009</v>
      </c>
      <c r="J185" s="232">
        <v>280.80000000000007</v>
      </c>
      <c r="K185" s="231">
        <v>270</v>
      </c>
      <c r="L185" s="231">
        <v>256.75</v>
      </c>
      <c r="M185" s="231">
        <v>5.5826799999999999</v>
      </c>
      <c r="N185" s="1"/>
      <c r="O185" s="1"/>
    </row>
    <row r="186" spans="1:15" ht="12.75" customHeight="1">
      <c r="A186" s="30">
        <v>176</v>
      </c>
      <c r="B186" s="217" t="s">
        <v>110</v>
      </c>
      <c r="C186" s="231">
        <v>1630.95</v>
      </c>
      <c r="D186" s="232">
        <v>1621.3666666666668</v>
      </c>
      <c r="E186" s="232">
        <v>1594.7833333333335</v>
      </c>
      <c r="F186" s="232">
        <v>1558.6166666666668</v>
      </c>
      <c r="G186" s="232">
        <v>1532.0333333333335</v>
      </c>
      <c r="H186" s="232">
        <v>1657.5333333333335</v>
      </c>
      <c r="I186" s="232">
        <v>1684.1166666666666</v>
      </c>
      <c r="J186" s="232">
        <v>1720.2833333333335</v>
      </c>
      <c r="K186" s="231">
        <v>1647.95</v>
      </c>
      <c r="L186" s="231">
        <v>1585.2</v>
      </c>
      <c r="M186" s="231">
        <v>6.2771499999999998</v>
      </c>
      <c r="N186" s="1"/>
      <c r="O186" s="1"/>
    </row>
    <row r="187" spans="1:15" ht="12.75" customHeight="1">
      <c r="A187" s="30">
        <v>177</v>
      </c>
      <c r="B187" s="217" t="s">
        <v>357</v>
      </c>
      <c r="C187" s="231">
        <v>634.20000000000005</v>
      </c>
      <c r="D187" s="232">
        <v>632.93333333333328</v>
      </c>
      <c r="E187" s="232">
        <v>625.71666666666658</v>
      </c>
      <c r="F187" s="232">
        <v>617.23333333333335</v>
      </c>
      <c r="G187" s="232">
        <v>610.01666666666665</v>
      </c>
      <c r="H187" s="232">
        <v>641.41666666666652</v>
      </c>
      <c r="I187" s="232">
        <v>648.63333333333321</v>
      </c>
      <c r="J187" s="232">
        <v>657.11666666666645</v>
      </c>
      <c r="K187" s="231">
        <v>640.15</v>
      </c>
      <c r="L187" s="231">
        <v>624.45000000000005</v>
      </c>
      <c r="M187" s="231">
        <v>4.1156300000000003</v>
      </c>
      <c r="N187" s="1"/>
      <c r="O187" s="1"/>
    </row>
    <row r="188" spans="1:15" ht="12.75" customHeight="1">
      <c r="A188" s="30">
        <v>178</v>
      </c>
      <c r="B188" s="217" t="s">
        <v>851</v>
      </c>
      <c r="C188" s="231">
        <v>264.2</v>
      </c>
      <c r="D188" s="232">
        <v>265.34999999999997</v>
      </c>
      <c r="E188" s="232">
        <v>261.84999999999991</v>
      </c>
      <c r="F188" s="232">
        <v>259.49999999999994</v>
      </c>
      <c r="G188" s="232">
        <v>255.99999999999989</v>
      </c>
      <c r="H188" s="232">
        <v>267.69999999999993</v>
      </c>
      <c r="I188" s="232">
        <v>271.20000000000005</v>
      </c>
      <c r="J188" s="232">
        <v>273.54999999999995</v>
      </c>
      <c r="K188" s="231">
        <v>268.85000000000002</v>
      </c>
      <c r="L188" s="231">
        <v>263</v>
      </c>
      <c r="M188" s="231">
        <v>1.64418</v>
      </c>
      <c r="N188" s="1"/>
      <c r="O188" s="1"/>
    </row>
    <row r="189" spans="1:15" ht="12.75" customHeight="1">
      <c r="A189" s="30">
        <v>179</v>
      </c>
      <c r="B189" s="217" t="s">
        <v>359</v>
      </c>
      <c r="C189" s="231">
        <v>1763.15</v>
      </c>
      <c r="D189" s="232">
        <v>1756.1333333333332</v>
      </c>
      <c r="E189" s="232">
        <v>1739.0166666666664</v>
      </c>
      <c r="F189" s="232">
        <v>1714.8833333333332</v>
      </c>
      <c r="G189" s="232">
        <v>1697.7666666666664</v>
      </c>
      <c r="H189" s="232">
        <v>1780.2666666666664</v>
      </c>
      <c r="I189" s="232">
        <v>1797.3833333333332</v>
      </c>
      <c r="J189" s="232">
        <v>1821.5166666666664</v>
      </c>
      <c r="K189" s="231">
        <v>1773.25</v>
      </c>
      <c r="L189" s="231">
        <v>1732</v>
      </c>
      <c r="M189" s="231">
        <v>0.25351000000000001</v>
      </c>
      <c r="N189" s="1"/>
      <c r="O189" s="1"/>
    </row>
    <row r="190" spans="1:15" ht="12.75" customHeight="1">
      <c r="A190" s="30">
        <v>180</v>
      </c>
      <c r="B190" s="217" t="s">
        <v>360</v>
      </c>
      <c r="C190" s="231">
        <v>570.6</v>
      </c>
      <c r="D190" s="232">
        <v>574.5</v>
      </c>
      <c r="E190" s="232">
        <v>561.20000000000005</v>
      </c>
      <c r="F190" s="232">
        <v>551.80000000000007</v>
      </c>
      <c r="G190" s="232">
        <v>538.50000000000011</v>
      </c>
      <c r="H190" s="232">
        <v>583.9</v>
      </c>
      <c r="I190" s="232">
        <v>597.19999999999993</v>
      </c>
      <c r="J190" s="232">
        <v>606.59999999999991</v>
      </c>
      <c r="K190" s="231">
        <v>587.79999999999995</v>
      </c>
      <c r="L190" s="231">
        <v>565.1</v>
      </c>
      <c r="M190" s="231">
        <v>1.3689800000000001</v>
      </c>
      <c r="N190" s="1"/>
      <c r="O190" s="1"/>
    </row>
    <row r="191" spans="1:15" ht="12.75" customHeight="1">
      <c r="A191" s="30">
        <v>181</v>
      </c>
      <c r="B191" s="217" t="s">
        <v>361</v>
      </c>
      <c r="C191" s="231">
        <v>231.65</v>
      </c>
      <c r="D191" s="232">
        <v>233</v>
      </c>
      <c r="E191" s="232">
        <v>227.75</v>
      </c>
      <c r="F191" s="232">
        <v>223.85</v>
      </c>
      <c r="G191" s="232">
        <v>218.6</v>
      </c>
      <c r="H191" s="232">
        <v>236.9</v>
      </c>
      <c r="I191" s="232">
        <v>242.15</v>
      </c>
      <c r="J191" s="232">
        <v>246.05</v>
      </c>
      <c r="K191" s="231">
        <v>238.25</v>
      </c>
      <c r="L191" s="231">
        <v>229.1</v>
      </c>
      <c r="M191" s="231">
        <v>3.0732499999999998</v>
      </c>
      <c r="N191" s="1"/>
      <c r="O191" s="1"/>
    </row>
    <row r="192" spans="1:15" ht="12.75" customHeight="1">
      <c r="A192" s="30">
        <v>182</v>
      </c>
      <c r="B192" s="217" t="s">
        <v>362</v>
      </c>
      <c r="C192" s="231">
        <v>2959.1</v>
      </c>
      <c r="D192" s="232">
        <v>2985.3666666666668</v>
      </c>
      <c r="E192" s="232">
        <v>2914.7333333333336</v>
      </c>
      <c r="F192" s="232">
        <v>2870.3666666666668</v>
      </c>
      <c r="G192" s="232">
        <v>2799.7333333333336</v>
      </c>
      <c r="H192" s="232">
        <v>3029.7333333333336</v>
      </c>
      <c r="I192" s="232">
        <v>3100.3666666666668</v>
      </c>
      <c r="J192" s="232">
        <v>3144.7333333333336</v>
      </c>
      <c r="K192" s="231">
        <v>3056</v>
      </c>
      <c r="L192" s="231">
        <v>2941</v>
      </c>
      <c r="M192" s="231">
        <v>0.56291999999999998</v>
      </c>
      <c r="N192" s="1"/>
      <c r="O192" s="1"/>
    </row>
    <row r="193" spans="1:15" ht="12.75" customHeight="1">
      <c r="A193" s="30">
        <v>183</v>
      </c>
      <c r="B193" s="217" t="s">
        <v>111</v>
      </c>
      <c r="C193" s="231">
        <v>479.6</v>
      </c>
      <c r="D193" s="232">
        <v>481.08333333333331</v>
      </c>
      <c r="E193" s="232">
        <v>474.76666666666665</v>
      </c>
      <c r="F193" s="232">
        <v>469.93333333333334</v>
      </c>
      <c r="G193" s="232">
        <v>463.61666666666667</v>
      </c>
      <c r="H193" s="232">
        <v>485.91666666666663</v>
      </c>
      <c r="I193" s="232">
        <v>492.23333333333335</v>
      </c>
      <c r="J193" s="232">
        <v>497.06666666666661</v>
      </c>
      <c r="K193" s="231">
        <v>487.4</v>
      </c>
      <c r="L193" s="231">
        <v>476.25</v>
      </c>
      <c r="M193" s="231">
        <v>3.29426</v>
      </c>
      <c r="N193" s="1"/>
      <c r="O193" s="1"/>
    </row>
    <row r="194" spans="1:15" ht="12.75" customHeight="1">
      <c r="A194" s="30">
        <v>184</v>
      </c>
      <c r="B194" s="217" t="s">
        <v>363</v>
      </c>
      <c r="C194" s="231">
        <v>499.4</v>
      </c>
      <c r="D194" s="232">
        <v>504.75</v>
      </c>
      <c r="E194" s="232">
        <v>492.20000000000005</v>
      </c>
      <c r="F194" s="232">
        <v>485.00000000000006</v>
      </c>
      <c r="G194" s="232">
        <v>472.4500000000001</v>
      </c>
      <c r="H194" s="232">
        <v>511.95</v>
      </c>
      <c r="I194" s="232">
        <v>524.5</v>
      </c>
      <c r="J194" s="232">
        <v>531.69999999999993</v>
      </c>
      <c r="K194" s="231">
        <v>517.29999999999995</v>
      </c>
      <c r="L194" s="231">
        <v>497.55</v>
      </c>
      <c r="M194" s="231">
        <v>10.155950000000001</v>
      </c>
      <c r="N194" s="1"/>
      <c r="O194" s="1"/>
    </row>
    <row r="195" spans="1:15" ht="12.75" customHeight="1">
      <c r="A195" s="30">
        <v>185</v>
      </c>
      <c r="B195" s="217" t="s">
        <v>364</v>
      </c>
      <c r="C195" s="231">
        <v>109.5</v>
      </c>
      <c r="D195" s="232">
        <v>108.91666666666667</v>
      </c>
      <c r="E195" s="232">
        <v>107.23333333333335</v>
      </c>
      <c r="F195" s="232">
        <v>104.96666666666668</v>
      </c>
      <c r="G195" s="232">
        <v>103.28333333333336</v>
      </c>
      <c r="H195" s="232">
        <v>111.18333333333334</v>
      </c>
      <c r="I195" s="232">
        <v>112.86666666666665</v>
      </c>
      <c r="J195" s="232">
        <v>115.13333333333333</v>
      </c>
      <c r="K195" s="231">
        <v>110.6</v>
      </c>
      <c r="L195" s="231">
        <v>106.65</v>
      </c>
      <c r="M195" s="231">
        <v>13.51942</v>
      </c>
      <c r="N195" s="1"/>
      <c r="O195" s="1"/>
    </row>
    <row r="196" spans="1:15" ht="12.75" customHeight="1">
      <c r="A196" s="30">
        <v>186</v>
      </c>
      <c r="B196" s="217" t="s">
        <v>365</v>
      </c>
      <c r="C196" s="231">
        <v>119</v>
      </c>
      <c r="D196" s="232">
        <v>120.06666666666666</v>
      </c>
      <c r="E196" s="232">
        <v>117.68333333333332</v>
      </c>
      <c r="F196" s="232">
        <v>116.36666666666666</v>
      </c>
      <c r="G196" s="232">
        <v>113.98333333333332</v>
      </c>
      <c r="H196" s="232">
        <v>121.38333333333333</v>
      </c>
      <c r="I196" s="232">
        <v>123.76666666666665</v>
      </c>
      <c r="J196" s="232">
        <v>125.08333333333333</v>
      </c>
      <c r="K196" s="231">
        <v>122.45</v>
      </c>
      <c r="L196" s="231">
        <v>118.75</v>
      </c>
      <c r="M196" s="231">
        <v>12.099259999999999</v>
      </c>
      <c r="N196" s="1"/>
      <c r="O196" s="1"/>
    </row>
    <row r="197" spans="1:15" ht="12.75" customHeight="1">
      <c r="A197" s="30">
        <v>187</v>
      </c>
      <c r="B197" s="217" t="s">
        <v>256</v>
      </c>
      <c r="C197" s="231">
        <v>268.35000000000002</v>
      </c>
      <c r="D197" s="232">
        <v>270.01666666666671</v>
      </c>
      <c r="E197" s="232">
        <v>265.43333333333339</v>
      </c>
      <c r="F197" s="232">
        <v>262.51666666666671</v>
      </c>
      <c r="G197" s="232">
        <v>257.93333333333339</v>
      </c>
      <c r="H197" s="232">
        <v>272.93333333333339</v>
      </c>
      <c r="I197" s="232">
        <v>277.51666666666677</v>
      </c>
      <c r="J197" s="232">
        <v>280.43333333333339</v>
      </c>
      <c r="K197" s="231">
        <v>274.60000000000002</v>
      </c>
      <c r="L197" s="231">
        <v>267.10000000000002</v>
      </c>
      <c r="M197" s="231">
        <v>2.8942999999999999</v>
      </c>
      <c r="N197" s="1"/>
      <c r="O197" s="1"/>
    </row>
    <row r="198" spans="1:15" ht="12.75" customHeight="1">
      <c r="A198" s="30">
        <v>188</v>
      </c>
      <c r="B198" s="217" t="s">
        <v>367</v>
      </c>
      <c r="C198" s="231">
        <v>932.1</v>
      </c>
      <c r="D198" s="232">
        <v>935.19999999999993</v>
      </c>
      <c r="E198" s="232">
        <v>926.89999999999986</v>
      </c>
      <c r="F198" s="232">
        <v>921.69999999999993</v>
      </c>
      <c r="G198" s="232">
        <v>913.39999999999986</v>
      </c>
      <c r="H198" s="232">
        <v>940.39999999999986</v>
      </c>
      <c r="I198" s="232">
        <v>948.69999999999982</v>
      </c>
      <c r="J198" s="232">
        <v>953.89999999999986</v>
      </c>
      <c r="K198" s="231">
        <v>943.5</v>
      </c>
      <c r="L198" s="231">
        <v>930</v>
      </c>
      <c r="M198" s="231">
        <v>0.75553999999999999</v>
      </c>
      <c r="N198" s="1"/>
      <c r="O198" s="1"/>
    </row>
    <row r="199" spans="1:15" ht="12.75" customHeight="1">
      <c r="A199" s="30">
        <v>189</v>
      </c>
      <c r="B199" s="217" t="s">
        <v>113</v>
      </c>
      <c r="C199" s="231">
        <v>1051.5</v>
      </c>
      <c r="D199" s="232">
        <v>1053.9333333333334</v>
      </c>
      <c r="E199" s="232">
        <v>1042.3666666666668</v>
      </c>
      <c r="F199" s="232">
        <v>1033.2333333333333</v>
      </c>
      <c r="G199" s="232">
        <v>1021.6666666666667</v>
      </c>
      <c r="H199" s="232">
        <v>1063.0666666666668</v>
      </c>
      <c r="I199" s="232">
        <v>1074.6333333333334</v>
      </c>
      <c r="J199" s="232">
        <v>1083.7666666666669</v>
      </c>
      <c r="K199" s="231">
        <v>1065.5</v>
      </c>
      <c r="L199" s="231">
        <v>1044.8</v>
      </c>
      <c r="M199" s="231">
        <v>14.59887</v>
      </c>
      <c r="N199" s="1"/>
      <c r="O199" s="1"/>
    </row>
    <row r="200" spans="1:15" ht="12.75" customHeight="1">
      <c r="A200" s="30">
        <v>190</v>
      </c>
      <c r="B200" s="217" t="s">
        <v>115</v>
      </c>
      <c r="C200" s="231">
        <v>1680.6</v>
      </c>
      <c r="D200" s="232">
        <v>1666.3166666666666</v>
      </c>
      <c r="E200" s="232">
        <v>1647.7833333333333</v>
      </c>
      <c r="F200" s="232">
        <v>1614.9666666666667</v>
      </c>
      <c r="G200" s="232">
        <v>1596.4333333333334</v>
      </c>
      <c r="H200" s="232">
        <v>1699.1333333333332</v>
      </c>
      <c r="I200" s="232">
        <v>1717.6666666666665</v>
      </c>
      <c r="J200" s="232">
        <v>1750.4833333333331</v>
      </c>
      <c r="K200" s="231">
        <v>1684.85</v>
      </c>
      <c r="L200" s="231">
        <v>1633.5</v>
      </c>
      <c r="M200" s="231">
        <v>7.6322400000000004</v>
      </c>
      <c r="N200" s="1"/>
      <c r="O200" s="1"/>
    </row>
    <row r="201" spans="1:15" ht="12.75" customHeight="1">
      <c r="A201" s="30">
        <v>191</v>
      </c>
      <c r="B201" s="217" t="s">
        <v>116</v>
      </c>
      <c r="C201" s="231">
        <v>1567.45</v>
      </c>
      <c r="D201" s="232">
        <v>1568.6000000000001</v>
      </c>
      <c r="E201" s="232">
        <v>1557.7500000000002</v>
      </c>
      <c r="F201" s="232">
        <v>1548.0500000000002</v>
      </c>
      <c r="G201" s="232">
        <v>1537.2000000000003</v>
      </c>
      <c r="H201" s="232">
        <v>1578.3000000000002</v>
      </c>
      <c r="I201" s="232">
        <v>1589.15</v>
      </c>
      <c r="J201" s="232">
        <v>1598.8500000000001</v>
      </c>
      <c r="K201" s="231">
        <v>1579.45</v>
      </c>
      <c r="L201" s="231">
        <v>1558.9</v>
      </c>
      <c r="M201" s="231">
        <v>159.36002999999999</v>
      </c>
      <c r="N201" s="1"/>
      <c r="O201" s="1"/>
    </row>
    <row r="202" spans="1:15" ht="12.75" customHeight="1">
      <c r="A202" s="30">
        <v>192</v>
      </c>
      <c r="B202" s="217" t="s">
        <v>117</v>
      </c>
      <c r="C202" s="231">
        <v>492.95</v>
      </c>
      <c r="D202" s="232">
        <v>493.01666666666665</v>
      </c>
      <c r="E202" s="232">
        <v>486.58333333333331</v>
      </c>
      <c r="F202" s="232">
        <v>480.21666666666664</v>
      </c>
      <c r="G202" s="232">
        <v>473.7833333333333</v>
      </c>
      <c r="H202" s="232">
        <v>499.38333333333333</v>
      </c>
      <c r="I202" s="232">
        <v>505.81666666666672</v>
      </c>
      <c r="J202" s="232">
        <v>512.18333333333339</v>
      </c>
      <c r="K202" s="231">
        <v>499.45</v>
      </c>
      <c r="L202" s="231">
        <v>486.65</v>
      </c>
      <c r="M202" s="231">
        <v>24.1251</v>
      </c>
      <c r="N202" s="1"/>
      <c r="O202" s="1"/>
    </row>
    <row r="203" spans="1:15" ht="12.75" customHeight="1">
      <c r="A203" s="30">
        <v>193</v>
      </c>
      <c r="B203" s="217" t="s">
        <v>368</v>
      </c>
      <c r="C203" s="231">
        <v>57.4</v>
      </c>
      <c r="D203" s="232">
        <v>58.266666666666673</v>
      </c>
      <c r="E203" s="232">
        <v>55.433333333333344</v>
      </c>
      <c r="F203" s="232">
        <v>53.466666666666669</v>
      </c>
      <c r="G203" s="232">
        <v>50.63333333333334</v>
      </c>
      <c r="H203" s="232">
        <v>60.233333333333348</v>
      </c>
      <c r="I203" s="232">
        <v>63.066666666666677</v>
      </c>
      <c r="J203" s="232">
        <v>65.03333333333336</v>
      </c>
      <c r="K203" s="231">
        <v>61.1</v>
      </c>
      <c r="L203" s="231">
        <v>56.3</v>
      </c>
      <c r="M203" s="231">
        <v>95.858890000000002</v>
      </c>
      <c r="N203" s="1"/>
      <c r="O203" s="1"/>
    </row>
    <row r="204" spans="1:15" ht="12.75" customHeight="1">
      <c r="A204" s="30">
        <v>194</v>
      </c>
      <c r="B204" s="217" t="s">
        <v>817</v>
      </c>
      <c r="C204" s="231">
        <v>491.55</v>
      </c>
      <c r="D204" s="232">
        <v>496.34999999999997</v>
      </c>
      <c r="E204" s="232">
        <v>485.19999999999993</v>
      </c>
      <c r="F204" s="232">
        <v>478.84999999999997</v>
      </c>
      <c r="G204" s="232">
        <v>467.69999999999993</v>
      </c>
      <c r="H204" s="232">
        <v>502.69999999999993</v>
      </c>
      <c r="I204" s="232">
        <v>513.84999999999991</v>
      </c>
      <c r="J204" s="232">
        <v>520.19999999999993</v>
      </c>
      <c r="K204" s="231">
        <v>507.5</v>
      </c>
      <c r="L204" s="231">
        <v>490</v>
      </c>
      <c r="M204" s="231">
        <v>0.27138000000000001</v>
      </c>
      <c r="N204" s="1"/>
      <c r="O204" s="1"/>
    </row>
    <row r="205" spans="1:15" ht="12.75" customHeight="1">
      <c r="A205" s="30">
        <v>195</v>
      </c>
      <c r="B205" s="217" t="s">
        <v>369</v>
      </c>
      <c r="C205" s="231">
        <v>783.9</v>
      </c>
      <c r="D205" s="232">
        <v>788.93333333333339</v>
      </c>
      <c r="E205" s="232">
        <v>774.96666666666681</v>
      </c>
      <c r="F205" s="232">
        <v>766.03333333333342</v>
      </c>
      <c r="G205" s="232">
        <v>752.06666666666683</v>
      </c>
      <c r="H205" s="232">
        <v>797.86666666666679</v>
      </c>
      <c r="I205" s="232">
        <v>811.83333333333348</v>
      </c>
      <c r="J205" s="232">
        <v>820.76666666666677</v>
      </c>
      <c r="K205" s="231">
        <v>802.9</v>
      </c>
      <c r="L205" s="231">
        <v>780</v>
      </c>
      <c r="M205" s="231">
        <v>2.1856</v>
      </c>
      <c r="N205" s="1"/>
      <c r="O205" s="1"/>
    </row>
    <row r="206" spans="1:15" ht="12.75" customHeight="1">
      <c r="A206" s="30">
        <v>196</v>
      </c>
      <c r="B206" s="217" t="s">
        <v>370</v>
      </c>
      <c r="C206" s="231">
        <v>834.85</v>
      </c>
      <c r="D206" s="232">
        <v>828.83333333333337</v>
      </c>
      <c r="E206" s="232">
        <v>814.01666666666677</v>
      </c>
      <c r="F206" s="232">
        <v>793.18333333333339</v>
      </c>
      <c r="G206" s="232">
        <v>778.36666666666679</v>
      </c>
      <c r="H206" s="232">
        <v>849.66666666666674</v>
      </c>
      <c r="I206" s="232">
        <v>864.48333333333335</v>
      </c>
      <c r="J206" s="232">
        <v>885.31666666666672</v>
      </c>
      <c r="K206" s="231">
        <v>843.65</v>
      </c>
      <c r="L206" s="231">
        <v>808</v>
      </c>
      <c r="M206" s="231">
        <v>0.18595</v>
      </c>
      <c r="N206" s="1"/>
      <c r="O206" s="1"/>
    </row>
    <row r="207" spans="1:15" ht="12.75" customHeight="1">
      <c r="A207" s="30">
        <v>197</v>
      </c>
      <c r="B207" s="217" t="s">
        <v>112</v>
      </c>
      <c r="C207" s="231">
        <v>1167.9000000000001</v>
      </c>
      <c r="D207" s="232">
        <v>1173.1833333333334</v>
      </c>
      <c r="E207" s="232">
        <v>1157.0166666666669</v>
      </c>
      <c r="F207" s="232">
        <v>1146.1333333333334</v>
      </c>
      <c r="G207" s="232">
        <v>1129.9666666666669</v>
      </c>
      <c r="H207" s="232">
        <v>1184.0666666666668</v>
      </c>
      <c r="I207" s="232">
        <v>1200.2333333333333</v>
      </c>
      <c r="J207" s="232">
        <v>1211.1166666666668</v>
      </c>
      <c r="K207" s="231">
        <v>1189.3499999999999</v>
      </c>
      <c r="L207" s="231">
        <v>1162.3</v>
      </c>
      <c r="M207" s="231">
        <v>2.6941799999999998</v>
      </c>
      <c r="N207" s="1"/>
      <c r="O207" s="1"/>
    </row>
    <row r="208" spans="1:15" ht="12.75" customHeight="1">
      <c r="A208" s="30">
        <v>198</v>
      </c>
      <c r="B208" s="217" t="s">
        <v>118</v>
      </c>
      <c r="C208" s="231">
        <v>2308.6</v>
      </c>
      <c r="D208" s="232">
        <v>2312.0166666666669</v>
      </c>
      <c r="E208" s="232">
        <v>2293.1333333333337</v>
      </c>
      <c r="F208" s="232">
        <v>2277.666666666667</v>
      </c>
      <c r="G208" s="232">
        <v>2258.7833333333338</v>
      </c>
      <c r="H208" s="232">
        <v>2327.4833333333336</v>
      </c>
      <c r="I208" s="232">
        <v>2346.3666666666668</v>
      </c>
      <c r="J208" s="232">
        <v>2361.8333333333335</v>
      </c>
      <c r="K208" s="231">
        <v>2330.9</v>
      </c>
      <c r="L208" s="231">
        <v>2296.5500000000002</v>
      </c>
      <c r="M208" s="231">
        <v>2.3888099999999999</v>
      </c>
      <c r="N208" s="1"/>
      <c r="O208" s="1"/>
    </row>
    <row r="209" spans="1:15" ht="12.75" customHeight="1">
      <c r="A209" s="30">
        <v>199</v>
      </c>
      <c r="B209" s="217" t="s">
        <v>765</v>
      </c>
      <c r="C209" s="231">
        <v>262.55</v>
      </c>
      <c r="D209" s="232">
        <v>268.28333333333336</v>
      </c>
      <c r="E209" s="232">
        <v>255.01666666666671</v>
      </c>
      <c r="F209" s="232">
        <v>247.48333333333335</v>
      </c>
      <c r="G209" s="232">
        <v>234.2166666666667</v>
      </c>
      <c r="H209" s="232">
        <v>275.81666666666672</v>
      </c>
      <c r="I209" s="232">
        <v>289.08333333333337</v>
      </c>
      <c r="J209" s="232">
        <v>296.61666666666673</v>
      </c>
      <c r="K209" s="231">
        <v>281.55</v>
      </c>
      <c r="L209" s="231">
        <v>260.75</v>
      </c>
      <c r="M209" s="231">
        <v>10.10669</v>
      </c>
      <c r="N209" s="1"/>
      <c r="O209" s="1"/>
    </row>
    <row r="210" spans="1:15" ht="12.75" customHeight="1">
      <c r="A210" s="30">
        <v>200</v>
      </c>
      <c r="B210" s="217" t="s">
        <v>120</v>
      </c>
      <c r="C210" s="231">
        <v>389.95</v>
      </c>
      <c r="D210" s="232">
        <v>391.98333333333329</v>
      </c>
      <c r="E210" s="232">
        <v>387.36666666666656</v>
      </c>
      <c r="F210" s="232">
        <v>384.78333333333325</v>
      </c>
      <c r="G210" s="232">
        <v>380.16666666666652</v>
      </c>
      <c r="H210" s="232">
        <v>394.56666666666661</v>
      </c>
      <c r="I210" s="232">
        <v>399.18333333333328</v>
      </c>
      <c r="J210" s="232">
        <v>401.76666666666665</v>
      </c>
      <c r="K210" s="231">
        <v>396.6</v>
      </c>
      <c r="L210" s="231">
        <v>389.4</v>
      </c>
      <c r="M210" s="231">
        <v>70.660579999999996</v>
      </c>
      <c r="N210" s="1"/>
      <c r="O210" s="1"/>
    </row>
    <row r="211" spans="1:15" ht="12.75" customHeight="1">
      <c r="A211" s="30">
        <v>201</v>
      </c>
      <c r="B211" s="217" t="s">
        <v>772</v>
      </c>
      <c r="C211" s="231">
        <v>1024</v>
      </c>
      <c r="D211" s="232">
        <v>1020.4833333333332</v>
      </c>
      <c r="E211" s="232">
        <v>997.61666666666656</v>
      </c>
      <c r="F211" s="232">
        <v>971.23333333333335</v>
      </c>
      <c r="G211" s="232">
        <v>948.36666666666667</v>
      </c>
      <c r="H211" s="232">
        <v>1046.8666666666663</v>
      </c>
      <c r="I211" s="232">
        <v>1069.7333333333331</v>
      </c>
      <c r="J211" s="232">
        <v>1096.1166666666663</v>
      </c>
      <c r="K211" s="231">
        <v>1043.3499999999999</v>
      </c>
      <c r="L211" s="231">
        <v>994.1</v>
      </c>
      <c r="M211" s="231">
        <v>0.77795000000000003</v>
      </c>
      <c r="N211" s="1"/>
      <c r="O211" s="1"/>
    </row>
    <row r="212" spans="1:15" ht="12.75" customHeight="1">
      <c r="A212" s="30">
        <v>202</v>
      </c>
      <c r="B212" s="217" t="s">
        <v>257</v>
      </c>
      <c r="C212" s="231">
        <v>2629.05</v>
      </c>
      <c r="D212" s="232">
        <v>2596.6833333333334</v>
      </c>
      <c r="E212" s="232">
        <v>2557.3666666666668</v>
      </c>
      <c r="F212" s="232">
        <v>2485.6833333333334</v>
      </c>
      <c r="G212" s="232">
        <v>2446.3666666666668</v>
      </c>
      <c r="H212" s="232">
        <v>2668.3666666666668</v>
      </c>
      <c r="I212" s="232">
        <v>2707.6833333333334</v>
      </c>
      <c r="J212" s="232">
        <v>2779.3666666666668</v>
      </c>
      <c r="K212" s="231">
        <v>2636</v>
      </c>
      <c r="L212" s="231">
        <v>2525</v>
      </c>
      <c r="M212" s="231">
        <v>28.97073</v>
      </c>
      <c r="N212" s="1"/>
      <c r="O212" s="1"/>
    </row>
    <row r="213" spans="1:15" ht="12.75" customHeight="1">
      <c r="A213" s="30">
        <v>203</v>
      </c>
      <c r="B213" s="217" t="s">
        <v>372</v>
      </c>
      <c r="C213" s="231">
        <v>96</v>
      </c>
      <c r="D213" s="232">
        <v>96.233333333333334</v>
      </c>
      <c r="E213" s="232">
        <v>94.966666666666669</v>
      </c>
      <c r="F213" s="232">
        <v>93.933333333333337</v>
      </c>
      <c r="G213" s="232">
        <v>92.666666666666671</v>
      </c>
      <c r="H213" s="232">
        <v>97.266666666666666</v>
      </c>
      <c r="I213" s="232">
        <v>98.533333333333346</v>
      </c>
      <c r="J213" s="232">
        <v>99.566666666666663</v>
      </c>
      <c r="K213" s="231">
        <v>97.5</v>
      </c>
      <c r="L213" s="231">
        <v>95.2</v>
      </c>
      <c r="M213" s="231">
        <v>25.775310000000001</v>
      </c>
      <c r="N213" s="1"/>
      <c r="O213" s="1"/>
    </row>
    <row r="214" spans="1:15" ht="12.75" customHeight="1">
      <c r="A214" s="30">
        <v>204</v>
      </c>
      <c r="B214" s="217" t="s">
        <v>121</v>
      </c>
      <c r="C214" s="231">
        <v>236.3</v>
      </c>
      <c r="D214" s="232">
        <v>237.91666666666666</v>
      </c>
      <c r="E214" s="232">
        <v>233.43333333333331</v>
      </c>
      <c r="F214" s="232">
        <v>230.56666666666666</v>
      </c>
      <c r="G214" s="232">
        <v>226.08333333333331</v>
      </c>
      <c r="H214" s="232">
        <v>240.7833333333333</v>
      </c>
      <c r="I214" s="232">
        <v>245.26666666666665</v>
      </c>
      <c r="J214" s="232">
        <v>248.1333333333333</v>
      </c>
      <c r="K214" s="231">
        <v>242.4</v>
      </c>
      <c r="L214" s="231">
        <v>235.05</v>
      </c>
      <c r="M214" s="231">
        <v>14.459490000000001</v>
      </c>
      <c r="N214" s="1"/>
      <c r="O214" s="1"/>
    </row>
    <row r="215" spans="1:15" ht="12.75" customHeight="1">
      <c r="A215" s="30">
        <v>205</v>
      </c>
      <c r="B215" s="217" t="s">
        <v>122</v>
      </c>
      <c r="C215" s="231">
        <v>2499</v>
      </c>
      <c r="D215" s="232">
        <v>2489.3333333333335</v>
      </c>
      <c r="E215" s="232">
        <v>2473.666666666667</v>
      </c>
      <c r="F215" s="232">
        <v>2448.3333333333335</v>
      </c>
      <c r="G215" s="232">
        <v>2432.666666666667</v>
      </c>
      <c r="H215" s="232">
        <v>2514.666666666667</v>
      </c>
      <c r="I215" s="232">
        <v>2530.3333333333339</v>
      </c>
      <c r="J215" s="232">
        <v>2555.666666666667</v>
      </c>
      <c r="K215" s="231">
        <v>2505</v>
      </c>
      <c r="L215" s="231">
        <v>2464</v>
      </c>
      <c r="M215" s="231">
        <v>13.877359999999999</v>
      </c>
      <c r="N215" s="1"/>
      <c r="O215" s="1"/>
    </row>
    <row r="216" spans="1:15" ht="12.75" customHeight="1">
      <c r="A216" s="30">
        <v>206</v>
      </c>
      <c r="B216" s="217" t="s">
        <v>258</v>
      </c>
      <c r="C216" s="231">
        <v>329.1</v>
      </c>
      <c r="D216" s="232">
        <v>327.61666666666662</v>
      </c>
      <c r="E216" s="232">
        <v>325.53333333333325</v>
      </c>
      <c r="F216" s="232">
        <v>321.96666666666664</v>
      </c>
      <c r="G216" s="232">
        <v>319.88333333333327</v>
      </c>
      <c r="H216" s="232">
        <v>331.18333333333322</v>
      </c>
      <c r="I216" s="232">
        <v>333.26666666666659</v>
      </c>
      <c r="J216" s="232">
        <v>336.8333333333332</v>
      </c>
      <c r="K216" s="231">
        <v>329.7</v>
      </c>
      <c r="L216" s="231">
        <v>324.05</v>
      </c>
      <c r="M216" s="231">
        <v>26.337610000000002</v>
      </c>
      <c r="N216" s="1"/>
      <c r="O216" s="1"/>
    </row>
    <row r="217" spans="1:15" ht="12.75" customHeight="1">
      <c r="A217" s="30">
        <v>207</v>
      </c>
      <c r="B217" s="217" t="s">
        <v>286</v>
      </c>
      <c r="C217" s="231">
        <v>3146.65</v>
      </c>
      <c r="D217" s="232">
        <v>3202.3833333333337</v>
      </c>
      <c r="E217" s="232">
        <v>3055.3166666666675</v>
      </c>
      <c r="F217" s="232">
        <v>2963.983333333334</v>
      </c>
      <c r="G217" s="232">
        <v>2816.9166666666679</v>
      </c>
      <c r="H217" s="232">
        <v>3293.7166666666672</v>
      </c>
      <c r="I217" s="232">
        <v>3440.7833333333338</v>
      </c>
      <c r="J217" s="232">
        <v>3532.1166666666668</v>
      </c>
      <c r="K217" s="231">
        <v>3349.45</v>
      </c>
      <c r="L217" s="231">
        <v>3111.05</v>
      </c>
      <c r="M217" s="231">
        <v>0.33223000000000003</v>
      </c>
      <c r="N217" s="1"/>
      <c r="O217" s="1"/>
    </row>
    <row r="218" spans="1:15" ht="12.75" customHeight="1">
      <c r="A218" s="30">
        <v>208</v>
      </c>
      <c r="B218" s="217" t="s">
        <v>773</v>
      </c>
      <c r="C218" s="231">
        <v>678.5</v>
      </c>
      <c r="D218" s="232">
        <v>680.19999999999993</v>
      </c>
      <c r="E218" s="232">
        <v>669.39999999999986</v>
      </c>
      <c r="F218" s="232">
        <v>660.3</v>
      </c>
      <c r="G218" s="232">
        <v>649.49999999999989</v>
      </c>
      <c r="H218" s="232">
        <v>689.29999999999984</v>
      </c>
      <c r="I218" s="232">
        <v>700.0999999999998</v>
      </c>
      <c r="J218" s="232">
        <v>709.19999999999982</v>
      </c>
      <c r="K218" s="231">
        <v>691</v>
      </c>
      <c r="L218" s="231">
        <v>671.1</v>
      </c>
      <c r="M218" s="231">
        <v>0.61153000000000002</v>
      </c>
      <c r="N218" s="1"/>
      <c r="O218" s="1"/>
    </row>
    <row r="219" spans="1:15" ht="12.75" customHeight="1">
      <c r="A219" s="30">
        <v>209</v>
      </c>
      <c r="B219" s="217" t="s">
        <v>373</v>
      </c>
      <c r="C219" s="231">
        <v>35528.85</v>
      </c>
      <c r="D219" s="232">
        <v>35591.649999999994</v>
      </c>
      <c r="E219" s="232">
        <v>35095.349999999991</v>
      </c>
      <c r="F219" s="232">
        <v>34661.85</v>
      </c>
      <c r="G219" s="232">
        <v>34165.549999999996</v>
      </c>
      <c r="H219" s="232">
        <v>36025.149999999987</v>
      </c>
      <c r="I219" s="232">
        <v>36521.44999999999</v>
      </c>
      <c r="J219" s="232">
        <v>36954.949999999983</v>
      </c>
      <c r="K219" s="231">
        <v>36087.949999999997</v>
      </c>
      <c r="L219" s="231">
        <v>35158.15</v>
      </c>
      <c r="M219" s="231">
        <v>6.8159999999999998E-2</v>
      </c>
      <c r="N219" s="1"/>
      <c r="O219" s="1"/>
    </row>
    <row r="220" spans="1:15" ht="12.75" customHeight="1">
      <c r="A220" s="30">
        <v>210</v>
      </c>
      <c r="B220" s="217" t="s">
        <v>374</v>
      </c>
      <c r="C220" s="231">
        <v>41.15</v>
      </c>
      <c r="D220" s="232">
        <v>41.6</v>
      </c>
      <c r="E220" s="232">
        <v>40.450000000000003</v>
      </c>
      <c r="F220" s="232">
        <v>39.75</v>
      </c>
      <c r="G220" s="232">
        <v>38.6</v>
      </c>
      <c r="H220" s="232">
        <v>42.300000000000004</v>
      </c>
      <c r="I220" s="232">
        <v>43.449999999999996</v>
      </c>
      <c r="J220" s="232">
        <v>44.150000000000006</v>
      </c>
      <c r="K220" s="231">
        <v>42.75</v>
      </c>
      <c r="L220" s="231">
        <v>40.9</v>
      </c>
      <c r="M220" s="231">
        <v>22.74513</v>
      </c>
      <c r="N220" s="1"/>
      <c r="O220" s="1"/>
    </row>
    <row r="221" spans="1:15" ht="12.75" customHeight="1">
      <c r="A221" s="30">
        <v>211</v>
      </c>
      <c r="B221" s="217" t="s">
        <v>114</v>
      </c>
      <c r="C221" s="231">
        <v>2561.9</v>
      </c>
      <c r="D221" s="232">
        <v>2564.1333333333332</v>
      </c>
      <c r="E221" s="232">
        <v>2548.8666666666663</v>
      </c>
      <c r="F221" s="232">
        <v>2535.833333333333</v>
      </c>
      <c r="G221" s="232">
        <v>2520.5666666666662</v>
      </c>
      <c r="H221" s="232">
        <v>2577.1666666666665</v>
      </c>
      <c r="I221" s="232">
        <v>2592.4333333333329</v>
      </c>
      <c r="J221" s="232">
        <v>2605.4666666666667</v>
      </c>
      <c r="K221" s="231">
        <v>2579.4</v>
      </c>
      <c r="L221" s="231">
        <v>2551.1</v>
      </c>
      <c r="M221" s="231">
        <v>29.99513</v>
      </c>
      <c r="N221" s="1"/>
      <c r="O221" s="1"/>
    </row>
    <row r="222" spans="1:15" ht="12.75" customHeight="1">
      <c r="A222" s="30">
        <v>212</v>
      </c>
      <c r="B222" s="217" t="s">
        <v>124</v>
      </c>
      <c r="C222" s="231">
        <v>848.7</v>
      </c>
      <c r="D222" s="232">
        <v>849.71666666666658</v>
      </c>
      <c r="E222" s="232">
        <v>843.03333333333319</v>
      </c>
      <c r="F222" s="232">
        <v>837.36666666666656</v>
      </c>
      <c r="G222" s="232">
        <v>830.68333333333317</v>
      </c>
      <c r="H222" s="232">
        <v>855.38333333333321</v>
      </c>
      <c r="I222" s="232">
        <v>862.06666666666661</v>
      </c>
      <c r="J222" s="232">
        <v>867.73333333333323</v>
      </c>
      <c r="K222" s="231">
        <v>856.4</v>
      </c>
      <c r="L222" s="231">
        <v>844.05</v>
      </c>
      <c r="M222" s="231">
        <v>170.47675000000001</v>
      </c>
      <c r="N222" s="1"/>
      <c r="O222" s="1"/>
    </row>
    <row r="223" spans="1:15" ht="12.75" customHeight="1">
      <c r="A223" s="30">
        <v>213</v>
      </c>
      <c r="B223" s="217" t="s">
        <v>125</v>
      </c>
      <c r="C223" s="231">
        <v>1074.25</v>
      </c>
      <c r="D223" s="232">
        <v>1074.7666666666667</v>
      </c>
      <c r="E223" s="232">
        <v>1065.3333333333333</v>
      </c>
      <c r="F223" s="232">
        <v>1056.4166666666665</v>
      </c>
      <c r="G223" s="232">
        <v>1046.9833333333331</v>
      </c>
      <c r="H223" s="232">
        <v>1083.6833333333334</v>
      </c>
      <c r="I223" s="232">
        <v>1093.1166666666668</v>
      </c>
      <c r="J223" s="232">
        <v>1102.0333333333335</v>
      </c>
      <c r="K223" s="231">
        <v>1084.2</v>
      </c>
      <c r="L223" s="231">
        <v>1065.8499999999999</v>
      </c>
      <c r="M223" s="231">
        <v>3.9457900000000001</v>
      </c>
      <c r="N223" s="1"/>
      <c r="O223" s="1"/>
    </row>
    <row r="224" spans="1:15" ht="12.75" customHeight="1">
      <c r="A224" s="30">
        <v>214</v>
      </c>
      <c r="B224" s="217" t="s">
        <v>126</v>
      </c>
      <c r="C224" s="231">
        <v>419.45</v>
      </c>
      <c r="D224" s="232">
        <v>419.26666666666665</v>
      </c>
      <c r="E224" s="232">
        <v>417.18333333333328</v>
      </c>
      <c r="F224" s="232">
        <v>414.91666666666663</v>
      </c>
      <c r="G224" s="232">
        <v>412.83333333333326</v>
      </c>
      <c r="H224" s="232">
        <v>421.5333333333333</v>
      </c>
      <c r="I224" s="232">
        <v>423.61666666666667</v>
      </c>
      <c r="J224" s="232">
        <v>425.88333333333333</v>
      </c>
      <c r="K224" s="231">
        <v>421.35</v>
      </c>
      <c r="L224" s="231">
        <v>417</v>
      </c>
      <c r="M224" s="231">
        <v>11.118600000000001</v>
      </c>
      <c r="N224" s="1"/>
      <c r="O224" s="1"/>
    </row>
    <row r="225" spans="1:15" ht="12.75" customHeight="1">
      <c r="A225" s="30">
        <v>215</v>
      </c>
      <c r="B225" s="217" t="s">
        <v>259</v>
      </c>
      <c r="C225" s="231">
        <v>423.25</v>
      </c>
      <c r="D225" s="232">
        <v>425.45</v>
      </c>
      <c r="E225" s="232">
        <v>416.9</v>
      </c>
      <c r="F225" s="232">
        <v>410.55</v>
      </c>
      <c r="G225" s="232">
        <v>402</v>
      </c>
      <c r="H225" s="232">
        <v>431.79999999999995</v>
      </c>
      <c r="I225" s="232">
        <v>440.35</v>
      </c>
      <c r="J225" s="232">
        <v>446.69999999999993</v>
      </c>
      <c r="K225" s="231">
        <v>434</v>
      </c>
      <c r="L225" s="231">
        <v>419.1</v>
      </c>
      <c r="M225" s="231">
        <v>3.3148900000000001</v>
      </c>
      <c r="N225" s="1"/>
      <c r="O225" s="1"/>
    </row>
    <row r="226" spans="1:15" ht="12.75" customHeight="1">
      <c r="A226" s="30">
        <v>216</v>
      </c>
      <c r="B226" s="217" t="s">
        <v>376</v>
      </c>
      <c r="C226" s="231">
        <v>44.75</v>
      </c>
      <c r="D226" s="232">
        <v>45.183333333333337</v>
      </c>
      <c r="E226" s="232">
        <v>43.966666666666676</v>
      </c>
      <c r="F226" s="232">
        <v>43.183333333333337</v>
      </c>
      <c r="G226" s="232">
        <v>41.966666666666676</v>
      </c>
      <c r="H226" s="232">
        <v>45.966666666666676</v>
      </c>
      <c r="I226" s="232">
        <v>47.183333333333344</v>
      </c>
      <c r="J226" s="232">
        <v>47.966666666666676</v>
      </c>
      <c r="K226" s="231">
        <v>46.4</v>
      </c>
      <c r="L226" s="231">
        <v>44.4</v>
      </c>
      <c r="M226" s="231">
        <v>69.255920000000003</v>
      </c>
      <c r="N226" s="1"/>
      <c r="O226" s="1"/>
    </row>
    <row r="227" spans="1:15" ht="12.75" customHeight="1">
      <c r="A227" s="30">
        <v>217</v>
      </c>
      <c r="B227" s="217" t="s">
        <v>128</v>
      </c>
      <c r="C227" s="231">
        <v>53.05</v>
      </c>
      <c r="D227" s="232">
        <v>53.283333333333331</v>
      </c>
      <c r="E227" s="232">
        <v>52.566666666666663</v>
      </c>
      <c r="F227" s="232">
        <v>52.083333333333329</v>
      </c>
      <c r="G227" s="232">
        <v>51.36666666666666</v>
      </c>
      <c r="H227" s="232">
        <v>53.766666666666666</v>
      </c>
      <c r="I227" s="232">
        <v>54.483333333333334</v>
      </c>
      <c r="J227" s="232">
        <v>54.966666666666669</v>
      </c>
      <c r="K227" s="231">
        <v>54</v>
      </c>
      <c r="L227" s="231">
        <v>52.8</v>
      </c>
      <c r="M227" s="231">
        <v>219.05394000000001</v>
      </c>
      <c r="N227" s="1"/>
      <c r="O227" s="1"/>
    </row>
    <row r="228" spans="1:15" ht="12.75" customHeight="1">
      <c r="A228" s="30">
        <v>218</v>
      </c>
      <c r="B228" s="217" t="s">
        <v>377</v>
      </c>
      <c r="C228" s="231">
        <v>77.45</v>
      </c>
      <c r="D228" s="232">
        <v>77.783333333333346</v>
      </c>
      <c r="E228" s="232">
        <v>76.166666666666686</v>
      </c>
      <c r="F228" s="232">
        <v>74.88333333333334</v>
      </c>
      <c r="G228" s="232">
        <v>73.26666666666668</v>
      </c>
      <c r="H228" s="232">
        <v>79.066666666666691</v>
      </c>
      <c r="I228" s="232">
        <v>80.683333333333337</v>
      </c>
      <c r="J228" s="232">
        <v>81.966666666666697</v>
      </c>
      <c r="K228" s="231">
        <v>79.400000000000006</v>
      </c>
      <c r="L228" s="231">
        <v>76.5</v>
      </c>
      <c r="M228" s="231">
        <v>56.024830000000001</v>
      </c>
      <c r="N228" s="1"/>
      <c r="O228" s="1"/>
    </row>
    <row r="229" spans="1:15" ht="12.75" customHeight="1">
      <c r="A229" s="30">
        <v>219</v>
      </c>
      <c r="B229" s="217" t="s">
        <v>378</v>
      </c>
      <c r="C229" s="231">
        <v>756.7</v>
      </c>
      <c r="D229" s="232">
        <v>763.08333333333337</v>
      </c>
      <c r="E229" s="232">
        <v>744.61666666666679</v>
      </c>
      <c r="F229" s="232">
        <v>732.53333333333342</v>
      </c>
      <c r="G229" s="232">
        <v>714.06666666666683</v>
      </c>
      <c r="H229" s="232">
        <v>775.16666666666674</v>
      </c>
      <c r="I229" s="232">
        <v>793.63333333333321</v>
      </c>
      <c r="J229" s="232">
        <v>805.7166666666667</v>
      </c>
      <c r="K229" s="231">
        <v>781.55</v>
      </c>
      <c r="L229" s="231">
        <v>751</v>
      </c>
      <c r="M229" s="231">
        <v>0.12143</v>
      </c>
      <c r="N229" s="1"/>
      <c r="O229" s="1"/>
    </row>
    <row r="230" spans="1:15" ht="12.75" customHeight="1">
      <c r="A230" s="30">
        <v>220</v>
      </c>
      <c r="B230" s="217" t="s">
        <v>379</v>
      </c>
      <c r="C230" s="231">
        <v>423.2</v>
      </c>
      <c r="D230" s="232">
        <v>422.5333333333333</v>
      </c>
      <c r="E230" s="232">
        <v>416.66666666666663</v>
      </c>
      <c r="F230" s="232">
        <v>410.13333333333333</v>
      </c>
      <c r="G230" s="232">
        <v>404.26666666666665</v>
      </c>
      <c r="H230" s="232">
        <v>429.06666666666661</v>
      </c>
      <c r="I230" s="232">
        <v>434.93333333333328</v>
      </c>
      <c r="J230" s="232">
        <v>441.46666666666658</v>
      </c>
      <c r="K230" s="231">
        <v>428.4</v>
      </c>
      <c r="L230" s="231">
        <v>416</v>
      </c>
      <c r="M230" s="231">
        <v>3.266</v>
      </c>
      <c r="N230" s="1"/>
      <c r="O230" s="1"/>
    </row>
    <row r="231" spans="1:15" ht="12.75" customHeight="1">
      <c r="A231" s="30">
        <v>221</v>
      </c>
      <c r="B231" s="217" t="s">
        <v>380</v>
      </c>
      <c r="C231" s="231">
        <v>23.35</v>
      </c>
      <c r="D231" s="232">
        <v>23.783333333333335</v>
      </c>
      <c r="E231" s="232">
        <v>22.766666666666669</v>
      </c>
      <c r="F231" s="232">
        <v>22.183333333333334</v>
      </c>
      <c r="G231" s="232">
        <v>21.166666666666668</v>
      </c>
      <c r="H231" s="232">
        <v>24.366666666666671</v>
      </c>
      <c r="I231" s="232">
        <v>25.383333333333336</v>
      </c>
      <c r="J231" s="232">
        <v>25.966666666666672</v>
      </c>
      <c r="K231" s="231">
        <v>24.8</v>
      </c>
      <c r="L231" s="231">
        <v>23.2</v>
      </c>
      <c r="M231" s="231">
        <v>201.62437</v>
      </c>
      <c r="N231" s="1"/>
      <c r="O231" s="1"/>
    </row>
    <row r="232" spans="1:15" ht="12.75" customHeight="1">
      <c r="A232" s="30">
        <v>222</v>
      </c>
      <c r="B232" s="217" t="s">
        <v>137</v>
      </c>
      <c r="C232" s="231">
        <v>380.2</v>
      </c>
      <c r="D232" s="232">
        <v>380.31666666666661</v>
      </c>
      <c r="E232" s="232">
        <v>376.23333333333323</v>
      </c>
      <c r="F232" s="232">
        <v>372.26666666666665</v>
      </c>
      <c r="G232" s="232">
        <v>368.18333333333328</v>
      </c>
      <c r="H232" s="232">
        <v>384.28333333333319</v>
      </c>
      <c r="I232" s="232">
        <v>388.36666666666656</v>
      </c>
      <c r="J232" s="232">
        <v>392.33333333333314</v>
      </c>
      <c r="K232" s="231">
        <v>384.4</v>
      </c>
      <c r="L232" s="231">
        <v>376.35</v>
      </c>
      <c r="M232" s="231">
        <v>108.16352000000001</v>
      </c>
      <c r="N232" s="1"/>
      <c r="O232" s="1"/>
    </row>
    <row r="233" spans="1:15" ht="12.75" customHeight="1">
      <c r="A233" s="30">
        <v>223</v>
      </c>
      <c r="B233" s="217" t="s">
        <v>382</v>
      </c>
      <c r="C233" s="231">
        <v>90.85</v>
      </c>
      <c r="D233" s="232">
        <v>91.8</v>
      </c>
      <c r="E233" s="232">
        <v>87.199999999999989</v>
      </c>
      <c r="F233" s="232">
        <v>83.55</v>
      </c>
      <c r="G233" s="232">
        <v>78.949999999999989</v>
      </c>
      <c r="H233" s="232">
        <v>95.449999999999989</v>
      </c>
      <c r="I233" s="232">
        <v>100.04999999999998</v>
      </c>
      <c r="J233" s="232">
        <v>103.69999999999999</v>
      </c>
      <c r="K233" s="231">
        <v>96.4</v>
      </c>
      <c r="L233" s="231">
        <v>88.15</v>
      </c>
      <c r="M233" s="231">
        <v>28.842420000000001</v>
      </c>
      <c r="N233" s="1"/>
      <c r="O233" s="1"/>
    </row>
    <row r="234" spans="1:15" ht="12.75" customHeight="1">
      <c r="A234" s="30">
        <v>224</v>
      </c>
      <c r="B234" s="217" t="s">
        <v>383</v>
      </c>
      <c r="C234" s="231">
        <v>172</v>
      </c>
      <c r="D234" s="232">
        <v>172.95000000000002</v>
      </c>
      <c r="E234" s="232">
        <v>170.15000000000003</v>
      </c>
      <c r="F234" s="232">
        <v>168.3</v>
      </c>
      <c r="G234" s="232">
        <v>165.50000000000003</v>
      </c>
      <c r="H234" s="232">
        <v>174.80000000000004</v>
      </c>
      <c r="I234" s="232">
        <v>177.60000000000005</v>
      </c>
      <c r="J234" s="232">
        <v>179.45000000000005</v>
      </c>
      <c r="K234" s="231">
        <v>175.75</v>
      </c>
      <c r="L234" s="231">
        <v>171.1</v>
      </c>
      <c r="M234" s="231">
        <v>18.167580000000001</v>
      </c>
      <c r="N234" s="1"/>
      <c r="O234" s="1"/>
    </row>
    <row r="235" spans="1:15" ht="12.75" customHeight="1">
      <c r="A235" s="30">
        <v>225</v>
      </c>
      <c r="B235" s="217" t="s">
        <v>123</v>
      </c>
      <c r="C235" s="231">
        <v>92.9</v>
      </c>
      <c r="D235" s="232">
        <v>93.766666666666666</v>
      </c>
      <c r="E235" s="232">
        <v>91.633333333333326</v>
      </c>
      <c r="F235" s="232">
        <v>90.36666666666666</v>
      </c>
      <c r="G235" s="232">
        <v>88.23333333333332</v>
      </c>
      <c r="H235" s="232">
        <v>95.033333333333331</v>
      </c>
      <c r="I235" s="232">
        <v>97.166666666666686</v>
      </c>
      <c r="J235" s="232">
        <v>98.433333333333337</v>
      </c>
      <c r="K235" s="231">
        <v>95.9</v>
      </c>
      <c r="L235" s="231">
        <v>92.5</v>
      </c>
      <c r="M235" s="231">
        <v>84.307040000000001</v>
      </c>
      <c r="N235" s="1"/>
      <c r="O235" s="1"/>
    </row>
    <row r="236" spans="1:15" ht="12.75" customHeight="1">
      <c r="A236" s="30">
        <v>226</v>
      </c>
      <c r="B236" s="217" t="s">
        <v>384</v>
      </c>
      <c r="C236" s="231">
        <v>49.35</v>
      </c>
      <c r="D236" s="232">
        <v>50.166666666666664</v>
      </c>
      <c r="E236" s="232">
        <v>47.93333333333333</v>
      </c>
      <c r="F236" s="232">
        <v>46.516666666666666</v>
      </c>
      <c r="G236" s="232">
        <v>44.283333333333331</v>
      </c>
      <c r="H236" s="232">
        <v>51.583333333333329</v>
      </c>
      <c r="I236" s="232">
        <v>53.816666666666663</v>
      </c>
      <c r="J236" s="232">
        <v>55.233333333333327</v>
      </c>
      <c r="K236" s="231">
        <v>52.4</v>
      </c>
      <c r="L236" s="231">
        <v>48.75</v>
      </c>
      <c r="M236" s="231">
        <v>105.23513</v>
      </c>
      <c r="N236" s="1"/>
      <c r="O236" s="1"/>
    </row>
    <row r="237" spans="1:15" ht="12.75" customHeight="1">
      <c r="A237" s="30">
        <v>227</v>
      </c>
      <c r="B237" s="217" t="s">
        <v>260</v>
      </c>
      <c r="C237" s="231">
        <v>5036.95</v>
      </c>
      <c r="D237" s="232">
        <v>5033.75</v>
      </c>
      <c r="E237" s="232">
        <v>4953.5</v>
      </c>
      <c r="F237" s="232">
        <v>4870.05</v>
      </c>
      <c r="G237" s="232">
        <v>4789.8</v>
      </c>
      <c r="H237" s="232">
        <v>5117.2</v>
      </c>
      <c r="I237" s="232">
        <v>5197.45</v>
      </c>
      <c r="J237" s="232">
        <v>5280.9</v>
      </c>
      <c r="K237" s="231">
        <v>5114</v>
      </c>
      <c r="L237" s="231">
        <v>4950.3</v>
      </c>
      <c r="M237" s="231">
        <v>1.1673</v>
      </c>
      <c r="N237" s="1"/>
      <c r="O237" s="1"/>
    </row>
    <row r="238" spans="1:15" ht="12.75" customHeight="1">
      <c r="A238" s="30">
        <v>228</v>
      </c>
      <c r="B238" s="217" t="s">
        <v>385</v>
      </c>
      <c r="C238" s="231">
        <v>270.89999999999998</v>
      </c>
      <c r="D238" s="232">
        <v>269.45</v>
      </c>
      <c r="E238" s="232">
        <v>265</v>
      </c>
      <c r="F238" s="232">
        <v>259.10000000000002</v>
      </c>
      <c r="G238" s="232">
        <v>254.65000000000003</v>
      </c>
      <c r="H238" s="232">
        <v>275.34999999999997</v>
      </c>
      <c r="I238" s="232">
        <v>279.7999999999999</v>
      </c>
      <c r="J238" s="232">
        <v>285.69999999999993</v>
      </c>
      <c r="K238" s="231">
        <v>273.89999999999998</v>
      </c>
      <c r="L238" s="231">
        <v>263.55</v>
      </c>
      <c r="M238" s="231">
        <v>9.7523</v>
      </c>
      <c r="N238" s="1"/>
      <c r="O238" s="1"/>
    </row>
    <row r="239" spans="1:15" ht="12.75" customHeight="1">
      <c r="A239" s="30">
        <v>229</v>
      </c>
      <c r="B239" s="217" t="s">
        <v>386</v>
      </c>
      <c r="C239" s="231">
        <v>134.15</v>
      </c>
      <c r="D239" s="232">
        <v>136.88333333333333</v>
      </c>
      <c r="E239" s="232">
        <v>130.76666666666665</v>
      </c>
      <c r="F239" s="232">
        <v>127.38333333333333</v>
      </c>
      <c r="G239" s="232">
        <v>121.26666666666665</v>
      </c>
      <c r="H239" s="232">
        <v>140.26666666666665</v>
      </c>
      <c r="I239" s="232">
        <v>146.38333333333333</v>
      </c>
      <c r="J239" s="232">
        <v>149.76666666666665</v>
      </c>
      <c r="K239" s="231">
        <v>143</v>
      </c>
      <c r="L239" s="231">
        <v>133.5</v>
      </c>
      <c r="M239" s="231">
        <v>75.858159999999998</v>
      </c>
      <c r="N239" s="1"/>
      <c r="O239" s="1"/>
    </row>
    <row r="240" spans="1:15" ht="12.75" customHeight="1">
      <c r="A240" s="30">
        <v>230</v>
      </c>
      <c r="B240" s="217" t="s">
        <v>130</v>
      </c>
      <c r="C240" s="231">
        <v>304.95</v>
      </c>
      <c r="D240" s="232">
        <v>306.58333333333331</v>
      </c>
      <c r="E240" s="232">
        <v>301.36666666666662</v>
      </c>
      <c r="F240" s="232">
        <v>297.7833333333333</v>
      </c>
      <c r="G240" s="232">
        <v>292.56666666666661</v>
      </c>
      <c r="H240" s="232">
        <v>310.16666666666663</v>
      </c>
      <c r="I240" s="232">
        <v>315.38333333333333</v>
      </c>
      <c r="J240" s="232">
        <v>318.96666666666664</v>
      </c>
      <c r="K240" s="231">
        <v>311.8</v>
      </c>
      <c r="L240" s="231">
        <v>303</v>
      </c>
      <c r="M240" s="231">
        <v>28.77356</v>
      </c>
      <c r="N240" s="1"/>
      <c r="O240" s="1"/>
    </row>
    <row r="241" spans="1:15" ht="12.75" customHeight="1">
      <c r="A241" s="30">
        <v>231</v>
      </c>
      <c r="B241" s="217" t="s">
        <v>135</v>
      </c>
      <c r="C241" s="231">
        <v>77.099999999999994</v>
      </c>
      <c r="D241" s="232">
        <v>77.416666666666671</v>
      </c>
      <c r="E241" s="232">
        <v>76.433333333333337</v>
      </c>
      <c r="F241" s="232">
        <v>75.766666666666666</v>
      </c>
      <c r="G241" s="232">
        <v>74.783333333333331</v>
      </c>
      <c r="H241" s="232">
        <v>78.083333333333343</v>
      </c>
      <c r="I241" s="232">
        <v>79.066666666666663</v>
      </c>
      <c r="J241" s="232">
        <v>79.733333333333348</v>
      </c>
      <c r="K241" s="231">
        <v>78.400000000000006</v>
      </c>
      <c r="L241" s="231">
        <v>76.75</v>
      </c>
      <c r="M241" s="231">
        <v>48.459060000000001</v>
      </c>
      <c r="N241" s="1"/>
      <c r="O241" s="1"/>
    </row>
    <row r="242" spans="1:15" ht="12.75" customHeight="1">
      <c r="A242" s="30">
        <v>232</v>
      </c>
      <c r="B242" s="217" t="s">
        <v>387</v>
      </c>
      <c r="C242" s="231">
        <v>21.6</v>
      </c>
      <c r="D242" s="232">
        <v>21.783333333333331</v>
      </c>
      <c r="E242" s="232">
        <v>21.216666666666661</v>
      </c>
      <c r="F242" s="232">
        <v>20.833333333333329</v>
      </c>
      <c r="G242" s="232">
        <v>20.266666666666659</v>
      </c>
      <c r="H242" s="232">
        <v>22.166666666666664</v>
      </c>
      <c r="I242" s="232">
        <v>22.733333333333334</v>
      </c>
      <c r="J242" s="232">
        <v>23.116666666666667</v>
      </c>
      <c r="K242" s="231">
        <v>22.35</v>
      </c>
      <c r="L242" s="231">
        <v>21.4</v>
      </c>
      <c r="M242" s="231">
        <v>68.006110000000007</v>
      </c>
      <c r="N242" s="1"/>
      <c r="O242" s="1"/>
    </row>
    <row r="243" spans="1:15" ht="12.75" customHeight="1">
      <c r="A243" s="30">
        <v>233</v>
      </c>
      <c r="B243" s="217" t="s">
        <v>136</v>
      </c>
      <c r="C243" s="231">
        <v>582.1</v>
      </c>
      <c r="D243" s="232">
        <v>586.25000000000011</v>
      </c>
      <c r="E243" s="232">
        <v>572.55000000000018</v>
      </c>
      <c r="F243" s="232">
        <v>563.00000000000011</v>
      </c>
      <c r="G243" s="232">
        <v>549.30000000000018</v>
      </c>
      <c r="H243" s="232">
        <v>595.80000000000018</v>
      </c>
      <c r="I243" s="232">
        <v>609.50000000000023</v>
      </c>
      <c r="J243" s="232">
        <v>619.05000000000018</v>
      </c>
      <c r="K243" s="231">
        <v>599.95000000000005</v>
      </c>
      <c r="L243" s="231">
        <v>576.70000000000005</v>
      </c>
      <c r="M243" s="231">
        <v>14.29219</v>
      </c>
      <c r="N243" s="1"/>
      <c r="O243" s="1"/>
    </row>
    <row r="244" spans="1:15" ht="12.75" customHeight="1">
      <c r="A244" s="30">
        <v>234</v>
      </c>
      <c r="B244" s="217" t="s">
        <v>768</v>
      </c>
      <c r="C244" s="231">
        <v>25.9</v>
      </c>
      <c r="D244" s="232">
        <v>26.183333333333334</v>
      </c>
      <c r="E244" s="232">
        <v>25.466666666666669</v>
      </c>
      <c r="F244" s="232">
        <v>25.033333333333335</v>
      </c>
      <c r="G244" s="232">
        <v>24.31666666666667</v>
      </c>
      <c r="H244" s="232">
        <v>26.616666666666667</v>
      </c>
      <c r="I244" s="232">
        <v>27.333333333333329</v>
      </c>
      <c r="J244" s="232">
        <v>27.766666666666666</v>
      </c>
      <c r="K244" s="231">
        <v>26.9</v>
      </c>
      <c r="L244" s="231">
        <v>25.75</v>
      </c>
      <c r="M244" s="231">
        <v>146.82995</v>
      </c>
      <c r="N244" s="1"/>
      <c r="O244" s="1"/>
    </row>
    <row r="245" spans="1:15" ht="12.75" customHeight="1">
      <c r="A245" s="30">
        <v>235</v>
      </c>
      <c r="B245" s="217" t="s">
        <v>774</v>
      </c>
      <c r="C245" s="231">
        <v>1001.9</v>
      </c>
      <c r="D245" s="232">
        <v>1008.65</v>
      </c>
      <c r="E245" s="232">
        <v>990.25</v>
      </c>
      <c r="F245" s="232">
        <v>978.6</v>
      </c>
      <c r="G245" s="232">
        <v>960.2</v>
      </c>
      <c r="H245" s="232">
        <v>1020.3</v>
      </c>
      <c r="I245" s="232">
        <v>1038.6999999999998</v>
      </c>
      <c r="J245" s="232">
        <v>1050.3499999999999</v>
      </c>
      <c r="K245" s="231">
        <v>1027.05</v>
      </c>
      <c r="L245" s="231">
        <v>997</v>
      </c>
      <c r="M245" s="231">
        <v>0.62177000000000004</v>
      </c>
      <c r="N245" s="1"/>
      <c r="O245" s="1"/>
    </row>
    <row r="246" spans="1:15" ht="12.75" customHeight="1">
      <c r="A246" s="30">
        <v>236</v>
      </c>
      <c r="B246" s="217" t="s">
        <v>388</v>
      </c>
      <c r="C246" s="231">
        <v>336.05</v>
      </c>
      <c r="D246" s="232">
        <v>337.45</v>
      </c>
      <c r="E246" s="232">
        <v>325.84999999999997</v>
      </c>
      <c r="F246" s="232">
        <v>315.64999999999998</v>
      </c>
      <c r="G246" s="232">
        <v>304.04999999999995</v>
      </c>
      <c r="H246" s="232">
        <v>347.65</v>
      </c>
      <c r="I246" s="232">
        <v>359.25</v>
      </c>
      <c r="J246" s="232">
        <v>369.45</v>
      </c>
      <c r="K246" s="231">
        <v>349.05</v>
      </c>
      <c r="L246" s="231">
        <v>327.25</v>
      </c>
      <c r="M246" s="231">
        <v>4.8314700000000004</v>
      </c>
      <c r="N246" s="1"/>
      <c r="O246" s="1"/>
    </row>
    <row r="247" spans="1:15" ht="12.75" customHeight="1">
      <c r="A247" s="30">
        <v>237</v>
      </c>
      <c r="B247" s="217" t="s">
        <v>129</v>
      </c>
      <c r="C247" s="231">
        <v>430.35</v>
      </c>
      <c r="D247" s="232">
        <v>431.7</v>
      </c>
      <c r="E247" s="232">
        <v>425.79999999999995</v>
      </c>
      <c r="F247" s="232">
        <v>421.24999999999994</v>
      </c>
      <c r="G247" s="232">
        <v>415.34999999999991</v>
      </c>
      <c r="H247" s="232">
        <v>436.25</v>
      </c>
      <c r="I247" s="232">
        <v>442.15</v>
      </c>
      <c r="J247" s="232">
        <v>446.70000000000005</v>
      </c>
      <c r="K247" s="231">
        <v>437.6</v>
      </c>
      <c r="L247" s="231">
        <v>427.15</v>
      </c>
      <c r="M247" s="231">
        <v>8.1461500000000004</v>
      </c>
      <c r="N247" s="1"/>
      <c r="O247" s="1"/>
    </row>
    <row r="248" spans="1:15" ht="12.75" customHeight="1">
      <c r="A248" s="30">
        <v>238</v>
      </c>
      <c r="B248" s="217" t="s">
        <v>133</v>
      </c>
      <c r="C248" s="231">
        <v>148.4</v>
      </c>
      <c r="D248" s="232">
        <v>149.03333333333333</v>
      </c>
      <c r="E248" s="232">
        <v>146.36666666666667</v>
      </c>
      <c r="F248" s="232">
        <v>144.33333333333334</v>
      </c>
      <c r="G248" s="232">
        <v>141.66666666666669</v>
      </c>
      <c r="H248" s="232">
        <v>151.06666666666666</v>
      </c>
      <c r="I248" s="232">
        <v>153.73333333333335</v>
      </c>
      <c r="J248" s="232">
        <v>155.76666666666665</v>
      </c>
      <c r="K248" s="231">
        <v>151.69999999999999</v>
      </c>
      <c r="L248" s="231">
        <v>147</v>
      </c>
      <c r="M248" s="231">
        <v>32.733620000000002</v>
      </c>
      <c r="N248" s="1"/>
      <c r="O248" s="1"/>
    </row>
    <row r="249" spans="1:15" ht="12.75" customHeight="1">
      <c r="A249" s="30">
        <v>239</v>
      </c>
      <c r="B249" s="217" t="s">
        <v>132</v>
      </c>
      <c r="C249" s="231">
        <v>1012.85</v>
      </c>
      <c r="D249" s="232">
        <v>1012.6</v>
      </c>
      <c r="E249" s="232">
        <v>1004.25</v>
      </c>
      <c r="F249" s="232">
        <v>995.65</v>
      </c>
      <c r="G249" s="232">
        <v>987.3</v>
      </c>
      <c r="H249" s="232">
        <v>1021.2</v>
      </c>
      <c r="I249" s="232">
        <v>1029.5500000000002</v>
      </c>
      <c r="J249" s="232">
        <v>1038.1500000000001</v>
      </c>
      <c r="K249" s="231">
        <v>1020.95</v>
      </c>
      <c r="L249" s="231">
        <v>1004</v>
      </c>
      <c r="M249" s="231">
        <v>21.167639999999999</v>
      </c>
      <c r="N249" s="1"/>
      <c r="O249" s="1"/>
    </row>
    <row r="250" spans="1:15" ht="12.75" customHeight="1">
      <c r="A250" s="30">
        <v>240</v>
      </c>
      <c r="B250" s="217" t="s">
        <v>389</v>
      </c>
      <c r="C250" s="231">
        <v>13.55</v>
      </c>
      <c r="D250" s="232">
        <v>13.683333333333335</v>
      </c>
      <c r="E250" s="232">
        <v>13.21666666666667</v>
      </c>
      <c r="F250" s="232">
        <v>12.883333333333335</v>
      </c>
      <c r="G250" s="232">
        <v>12.41666666666667</v>
      </c>
      <c r="H250" s="232">
        <v>14.016666666666671</v>
      </c>
      <c r="I250" s="232">
        <v>14.483333333333336</v>
      </c>
      <c r="J250" s="232">
        <v>14.816666666666672</v>
      </c>
      <c r="K250" s="231">
        <v>14.15</v>
      </c>
      <c r="L250" s="231">
        <v>13.35</v>
      </c>
      <c r="M250" s="231">
        <v>80.294449999999998</v>
      </c>
      <c r="N250" s="1"/>
      <c r="O250" s="1"/>
    </row>
    <row r="251" spans="1:15" ht="12.75" customHeight="1">
      <c r="A251" s="30">
        <v>241</v>
      </c>
      <c r="B251" s="217" t="s">
        <v>162</v>
      </c>
      <c r="C251" s="231">
        <v>3565.55</v>
      </c>
      <c r="D251" s="232">
        <v>3536.8833333333332</v>
      </c>
      <c r="E251" s="232">
        <v>3498.6666666666665</v>
      </c>
      <c r="F251" s="232">
        <v>3431.7833333333333</v>
      </c>
      <c r="G251" s="232">
        <v>3393.5666666666666</v>
      </c>
      <c r="H251" s="232">
        <v>3603.7666666666664</v>
      </c>
      <c r="I251" s="232">
        <v>3641.9833333333336</v>
      </c>
      <c r="J251" s="232">
        <v>3708.8666666666663</v>
      </c>
      <c r="K251" s="231">
        <v>3575.1</v>
      </c>
      <c r="L251" s="231">
        <v>3470</v>
      </c>
      <c r="M251" s="231">
        <v>3.5102899999999999</v>
      </c>
      <c r="N251" s="1"/>
      <c r="O251" s="1"/>
    </row>
    <row r="252" spans="1:15" ht="12.75" customHeight="1">
      <c r="A252" s="30">
        <v>242</v>
      </c>
      <c r="B252" s="217" t="s">
        <v>134</v>
      </c>
      <c r="C252" s="231">
        <v>1388.95</v>
      </c>
      <c r="D252" s="232">
        <v>1386.2666666666664</v>
      </c>
      <c r="E252" s="232">
        <v>1376.7833333333328</v>
      </c>
      <c r="F252" s="232">
        <v>1364.6166666666663</v>
      </c>
      <c r="G252" s="232">
        <v>1355.1333333333328</v>
      </c>
      <c r="H252" s="232">
        <v>1398.4333333333329</v>
      </c>
      <c r="I252" s="232">
        <v>1407.9166666666665</v>
      </c>
      <c r="J252" s="232">
        <v>1420.083333333333</v>
      </c>
      <c r="K252" s="231">
        <v>1395.75</v>
      </c>
      <c r="L252" s="231">
        <v>1374.1</v>
      </c>
      <c r="M252" s="231">
        <v>41.701929999999997</v>
      </c>
      <c r="N252" s="1"/>
      <c r="O252" s="1"/>
    </row>
    <row r="253" spans="1:15" ht="12.75" customHeight="1">
      <c r="A253" s="30">
        <v>243</v>
      </c>
      <c r="B253" s="217" t="s">
        <v>390</v>
      </c>
      <c r="C253" s="231">
        <v>398.55</v>
      </c>
      <c r="D253" s="232">
        <v>402.5333333333333</v>
      </c>
      <c r="E253" s="232">
        <v>393.36666666666662</v>
      </c>
      <c r="F253" s="232">
        <v>388.18333333333334</v>
      </c>
      <c r="G253" s="232">
        <v>379.01666666666665</v>
      </c>
      <c r="H253" s="232">
        <v>407.71666666666658</v>
      </c>
      <c r="I253" s="232">
        <v>416.88333333333333</v>
      </c>
      <c r="J253" s="232">
        <v>422.06666666666655</v>
      </c>
      <c r="K253" s="231">
        <v>411.7</v>
      </c>
      <c r="L253" s="231">
        <v>397.35</v>
      </c>
      <c r="M253" s="231">
        <v>4.9234099999999996</v>
      </c>
      <c r="N253" s="1"/>
      <c r="O253" s="1"/>
    </row>
    <row r="254" spans="1:15" ht="12.75" customHeight="1">
      <c r="A254" s="30">
        <v>244</v>
      </c>
      <c r="B254" s="217" t="s">
        <v>131</v>
      </c>
      <c r="C254" s="231">
        <v>1834.3</v>
      </c>
      <c r="D254" s="232">
        <v>1846.8</v>
      </c>
      <c r="E254" s="232">
        <v>1813.55</v>
      </c>
      <c r="F254" s="232">
        <v>1792.8</v>
      </c>
      <c r="G254" s="232">
        <v>1759.55</v>
      </c>
      <c r="H254" s="232">
        <v>1867.55</v>
      </c>
      <c r="I254" s="232">
        <v>1900.8</v>
      </c>
      <c r="J254" s="232">
        <v>1921.55</v>
      </c>
      <c r="K254" s="231">
        <v>1880.05</v>
      </c>
      <c r="L254" s="231">
        <v>1826.05</v>
      </c>
      <c r="M254" s="231">
        <v>3.82151</v>
      </c>
      <c r="N254" s="1"/>
      <c r="O254" s="1"/>
    </row>
    <row r="255" spans="1:15" ht="12.75" customHeight="1">
      <c r="A255" s="30">
        <v>245</v>
      </c>
      <c r="B255" s="217" t="s">
        <v>261</v>
      </c>
      <c r="C255" s="231">
        <v>790.05</v>
      </c>
      <c r="D255" s="232">
        <v>788.6</v>
      </c>
      <c r="E255" s="232">
        <v>780.25</v>
      </c>
      <c r="F255" s="232">
        <v>770.44999999999993</v>
      </c>
      <c r="G255" s="232">
        <v>762.09999999999991</v>
      </c>
      <c r="H255" s="232">
        <v>798.40000000000009</v>
      </c>
      <c r="I255" s="232">
        <v>806.75000000000023</v>
      </c>
      <c r="J255" s="232">
        <v>816.55000000000018</v>
      </c>
      <c r="K255" s="231">
        <v>796.95</v>
      </c>
      <c r="L255" s="231">
        <v>778.8</v>
      </c>
      <c r="M255" s="231">
        <v>3.1931500000000002</v>
      </c>
      <c r="N255" s="1"/>
      <c r="O255" s="1"/>
    </row>
    <row r="256" spans="1:15" ht="12.75" customHeight="1">
      <c r="A256" s="30">
        <v>246</v>
      </c>
      <c r="B256" s="217" t="s">
        <v>391</v>
      </c>
      <c r="C256" s="231">
        <v>1950</v>
      </c>
      <c r="D256" s="232">
        <v>1957</v>
      </c>
      <c r="E256" s="232">
        <v>1929</v>
      </c>
      <c r="F256" s="232">
        <v>1908</v>
      </c>
      <c r="G256" s="232">
        <v>1880</v>
      </c>
      <c r="H256" s="232">
        <v>1978</v>
      </c>
      <c r="I256" s="232">
        <v>2006</v>
      </c>
      <c r="J256" s="232">
        <v>2027</v>
      </c>
      <c r="K256" s="231">
        <v>1985</v>
      </c>
      <c r="L256" s="231">
        <v>1936</v>
      </c>
      <c r="M256" s="231">
        <v>0.21304999999999999</v>
      </c>
      <c r="N256" s="1"/>
      <c r="O256" s="1"/>
    </row>
    <row r="257" spans="1:15" ht="12.75" customHeight="1">
      <c r="A257" s="30">
        <v>247</v>
      </c>
      <c r="B257" s="217" t="s">
        <v>392</v>
      </c>
      <c r="C257" s="231">
        <v>2839.2</v>
      </c>
      <c r="D257" s="232">
        <v>2837.9833333333331</v>
      </c>
      <c r="E257" s="232">
        <v>2802.3666666666663</v>
      </c>
      <c r="F257" s="232">
        <v>2765.5333333333333</v>
      </c>
      <c r="G257" s="232">
        <v>2729.9166666666665</v>
      </c>
      <c r="H257" s="232">
        <v>2874.8166666666662</v>
      </c>
      <c r="I257" s="232">
        <v>2910.4333333333329</v>
      </c>
      <c r="J257" s="232">
        <v>2947.266666666666</v>
      </c>
      <c r="K257" s="231">
        <v>2873.6</v>
      </c>
      <c r="L257" s="231">
        <v>2801.15</v>
      </c>
      <c r="M257" s="231">
        <v>1.04406</v>
      </c>
      <c r="N257" s="1"/>
      <c r="O257" s="1"/>
    </row>
    <row r="258" spans="1:15" ht="12.75" customHeight="1">
      <c r="A258" s="30">
        <v>248</v>
      </c>
      <c r="B258" s="217" t="s">
        <v>852</v>
      </c>
      <c r="C258" s="231">
        <v>626.95000000000005</v>
      </c>
      <c r="D258" s="232">
        <v>622.6</v>
      </c>
      <c r="E258" s="232">
        <v>612.20000000000005</v>
      </c>
      <c r="F258" s="232">
        <v>597.45000000000005</v>
      </c>
      <c r="G258" s="232">
        <v>587.05000000000007</v>
      </c>
      <c r="H258" s="232">
        <v>637.35</v>
      </c>
      <c r="I258" s="232">
        <v>647.74999999999989</v>
      </c>
      <c r="J258" s="232">
        <v>662.5</v>
      </c>
      <c r="K258" s="231">
        <v>633</v>
      </c>
      <c r="L258" s="231">
        <v>607.85</v>
      </c>
      <c r="M258" s="231">
        <v>4.1994800000000003</v>
      </c>
      <c r="N258" s="1"/>
      <c r="O258" s="1"/>
    </row>
    <row r="259" spans="1:15" ht="12.75" customHeight="1">
      <c r="A259" s="30">
        <v>249</v>
      </c>
      <c r="B259" s="217" t="s">
        <v>393</v>
      </c>
      <c r="C259" s="231">
        <v>718.8</v>
      </c>
      <c r="D259" s="232">
        <v>713.76666666666677</v>
      </c>
      <c r="E259" s="232">
        <v>700.08333333333348</v>
      </c>
      <c r="F259" s="232">
        <v>681.36666666666667</v>
      </c>
      <c r="G259" s="232">
        <v>667.68333333333339</v>
      </c>
      <c r="H259" s="232">
        <v>732.48333333333358</v>
      </c>
      <c r="I259" s="232">
        <v>746.16666666666674</v>
      </c>
      <c r="J259" s="232">
        <v>764.88333333333367</v>
      </c>
      <c r="K259" s="231">
        <v>727.45</v>
      </c>
      <c r="L259" s="231">
        <v>695.05</v>
      </c>
      <c r="M259" s="231">
        <v>2.6688399999999999</v>
      </c>
      <c r="N259" s="1"/>
      <c r="O259" s="1"/>
    </row>
    <row r="260" spans="1:15" ht="12.75" customHeight="1">
      <c r="A260" s="30">
        <v>250</v>
      </c>
      <c r="B260" s="217" t="s">
        <v>394</v>
      </c>
      <c r="C260" s="231">
        <v>364.8</v>
      </c>
      <c r="D260" s="232">
        <v>365.68333333333334</v>
      </c>
      <c r="E260" s="232">
        <v>361.86666666666667</v>
      </c>
      <c r="F260" s="232">
        <v>358.93333333333334</v>
      </c>
      <c r="G260" s="232">
        <v>355.11666666666667</v>
      </c>
      <c r="H260" s="232">
        <v>368.61666666666667</v>
      </c>
      <c r="I260" s="232">
        <v>372.43333333333339</v>
      </c>
      <c r="J260" s="232">
        <v>375.36666666666667</v>
      </c>
      <c r="K260" s="231">
        <v>369.5</v>
      </c>
      <c r="L260" s="231">
        <v>362.75</v>
      </c>
      <c r="M260" s="231">
        <v>3.5576099999999999</v>
      </c>
      <c r="N260" s="1"/>
      <c r="O260" s="1"/>
    </row>
    <row r="261" spans="1:15" ht="12.75" customHeight="1">
      <c r="A261" s="30">
        <v>251</v>
      </c>
      <c r="B261" s="217" t="s">
        <v>395</v>
      </c>
      <c r="C261" s="231">
        <v>59.5</v>
      </c>
      <c r="D261" s="232">
        <v>60.016666666666673</v>
      </c>
      <c r="E261" s="232">
        <v>58.733333333333348</v>
      </c>
      <c r="F261" s="232">
        <v>57.966666666666676</v>
      </c>
      <c r="G261" s="232">
        <v>56.683333333333351</v>
      </c>
      <c r="H261" s="232">
        <v>60.783333333333346</v>
      </c>
      <c r="I261" s="232">
        <v>62.066666666666663</v>
      </c>
      <c r="J261" s="232">
        <v>62.833333333333343</v>
      </c>
      <c r="K261" s="231">
        <v>61.3</v>
      </c>
      <c r="L261" s="231">
        <v>59.25</v>
      </c>
      <c r="M261" s="231">
        <v>8.0213900000000002</v>
      </c>
      <c r="N261" s="1"/>
      <c r="O261" s="1"/>
    </row>
    <row r="262" spans="1:15" ht="12.75" customHeight="1">
      <c r="A262" s="30">
        <v>252</v>
      </c>
      <c r="B262" s="217" t="s">
        <v>262</v>
      </c>
      <c r="C262" s="231">
        <v>227.1</v>
      </c>
      <c r="D262" s="232">
        <v>230.30000000000004</v>
      </c>
      <c r="E262" s="232">
        <v>221.85000000000008</v>
      </c>
      <c r="F262" s="232">
        <v>216.60000000000005</v>
      </c>
      <c r="G262" s="232">
        <v>208.15000000000009</v>
      </c>
      <c r="H262" s="232">
        <v>235.55000000000007</v>
      </c>
      <c r="I262" s="232">
        <v>244.00000000000006</v>
      </c>
      <c r="J262" s="232">
        <v>249.25000000000006</v>
      </c>
      <c r="K262" s="231">
        <v>238.75</v>
      </c>
      <c r="L262" s="231">
        <v>225.05</v>
      </c>
      <c r="M262" s="231">
        <v>10.22382</v>
      </c>
      <c r="N262" s="1"/>
      <c r="O262" s="1"/>
    </row>
    <row r="263" spans="1:15" ht="12.75" customHeight="1">
      <c r="A263" s="30">
        <v>253</v>
      </c>
      <c r="B263" s="217" t="s">
        <v>139</v>
      </c>
      <c r="C263" s="231">
        <v>658.85</v>
      </c>
      <c r="D263" s="232">
        <v>660.4</v>
      </c>
      <c r="E263" s="232">
        <v>654.29999999999995</v>
      </c>
      <c r="F263" s="232">
        <v>649.75</v>
      </c>
      <c r="G263" s="232">
        <v>643.65</v>
      </c>
      <c r="H263" s="232">
        <v>664.94999999999993</v>
      </c>
      <c r="I263" s="232">
        <v>671.05000000000007</v>
      </c>
      <c r="J263" s="232">
        <v>675.59999999999991</v>
      </c>
      <c r="K263" s="231">
        <v>666.5</v>
      </c>
      <c r="L263" s="231">
        <v>655.85</v>
      </c>
      <c r="M263" s="231">
        <v>11.34491</v>
      </c>
      <c r="N263" s="1"/>
      <c r="O263" s="1"/>
    </row>
    <row r="264" spans="1:15" ht="12.75" customHeight="1">
      <c r="A264" s="30">
        <v>254</v>
      </c>
      <c r="B264" s="217" t="s">
        <v>396</v>
      </c>
      <c r="C264" s="231">
        <v>95.75</v>
      </c>
      <c r="D264" s="232">
        <v>96.483333333333334</v>
      </c>
      <c r="E264" s="232">
        <v>94.866666666666674</v>
      </c>
      <c r="F264" s="232">
        <v>93.983333333333334</v>
      </c>
      <c r="G264" s="232">
        <v>92.366666666666674</v>
      </c>
      <c r="H264" s="232">
        <v>97.366666666666674</v>
      </c>
      <c r="I264" s="232">
        <v>98.98333333333332</v>
      </c>
      <c r="J264" s="232">
        <v>99.866666666666674</v>
      </c>
      <c r="K264" s="231">
        <v>98.1</v>
      </c>
      <c r="L264" s="231">
        <v>95.6</v>
      </c>
      <c r="M264" s="231">
        <v>4.1887800000000004</v>
      </c>
      <c r="N264" s="1"/>
      <c r="O264" s="1"/>
    </row>
    <row r="265" spans="1:15" ht="12.75" customHeight="1">
      <c r="A265" s="30">
        <v>255</v>
      </c>
      <c r="B265" s="217" t="s">
        <v>397</v>
      </c>
      <c r="C265" s="231">
        <v>291.64999999999998</v>
      </c>
      <c r="D265" s="232">
        <v>289.06666666666666</v>
      </c>
      <c r="E265" s="232">
        <v>285.13333333333333</v>
      </c>
      <c r="F265" s="232">
        <v>278.61666666666667</v>
      </c>
      <c r="G265" s="232">
        <v>274.68333333333334</v>
      </c>
      <c r="H265" s="232">
        <v>295.58333333333331</v>
      </c>
      <c r="I265" s="232">
        <v>299.51666666666659</v>
      </c>
      <c r="J265" s="232">
        <v>306.0333333333333</v>
      </c>
      <c r="K265" s="231">
        <v>293</v>
      </c>
      <c r="L265" s="231">
        <v>282.55</v>
      </c>
      <c r="M265" s="231">
        <v>6.9731399999999999</v>
      </c>
      <c r="N265" s="1"/>
      <c r="O265" s="1"/>
    </row>
    <row r="266" spans="1:15" ht="12.75" customHeight="1">
      <c r="A266" s="30">
        <v>256</v>
      </c>
      <c r="B266" s="217" t="s">
        <v>138</v>
      </c>
      <c r="C266" s="231">
        <v>539.4</v>
      </c>
      <c r="D266" s="232">
        <v>537.83333333333337</v>
      </c>
      <c r="E266" s="232">
        <v>532.16666666666674</v>
      </c>
      <c r="F266" s="232">
        <v>524.93333333333339</v>
      </c>
      <c r="G266" s="232">
        <v>519.26666666666677</v>
      </c>
      <c r="H266" s="232">
        <v>545.06666666666672</v>
      </c>
      <c r="I266" s="232">
        <v>550.73333333333346</v>
      </c>
      <c r="J266" s="232">
        <v>557.9666666666667</v>
      </c>
      <c r="K266" s="231">
        <v>543.5</v>
      </c>
      <c r="L266" s="231">
        <v>530.6</v>
      </c>
      <c r="M266" s="231">
        <v>29.91845</v>
      </c>
      <c r="N266" s="1"/>
      <c r="O266" s="1"/>
    </row>
    <row r="267" spans="1:15" ht="12.75" customHeight="1">
      <c r="A267" s="30">
        <v>257</v>
      </c>
      <c r="B267" s="217" t="s">
        <v>140</v>
      </c>
      <c r="C267" s="231">
        <v>439.9</v>
      </c>
      <c r="D267" s="232">
        <v>435.45</v>
      </c>
      <c r="E267" s="232">
        <v>427.7</v>
      </c>
      <c r="F267" s="232">
        <v>415.5</v>
      </c>
      <c r="G267" s="232">
        <v>407.75</v>
      </c>
      <c r="H267" s="232">
        <v>447.65</v>
      </c>
      <c r="I267" s="232">
        <v>455.4</v>
      </c>
      <c r="J267" s="232">
        <v>467.59999999999997</v>
      </c>
      <c r="K267" s="231">
        <v>443.2</v>
      </c>
      <c r="L267" s="231">
        <v>423.25</v>
      </c>
      <c r="M267" s="231">
        <v>34.978070000000002</v>
      </c>
      <c r="N267" s="1"/>
      <c r="O267" s="1"/>
    </row>
    <row r="268" spans="1:15" ht="12.75" customHeight="1">
      <c r="A268" s="30">
        <v>258</v>
      </c>
      <c r="B268" s="217" t="s">
        <v>775</v>
      </c>
      <c r="C268" s="231">
        <v>363.05</v>
      </c>
      <c r="D268" s="232">
        <v>369.26666666666671</v>
      </c>
      <c r="E268" s="232">
        <v>353.88333333333344</v>
      </c>
      <c r="F268" s="232">
        <v>344.71666666666675</v>
      </c>
      <c r="G268" s="232">
        <v>329.33333333333348</v>
      </c>
      <c r="H268" s="232">
        <v>378.43333333333339</v>
      </c>
      <c r="I268" s="232">
        <v>393.81666666666672</v>
      </c>
      <c r="J268" s="232">
        <v>402.98333333333335</v>
      </c>
      <c r="K268" s="231">
        <v>384.65</v>
      </c>
      <c r="L268" s="231">
        <v>360.1</v>
      </c>
      <c r="M268" s="231">
        <v>6.3407799999999996</v>
      </c>
      <c r="N268" s="1"/>
      <c r="O268" s="1"/>
    </row>
    <row r="269" spans="1:15" ht="12.75" customHeight="1">
      <c r="A269" s="30">
        <v>259</v>
      </c>
      <c r="B269" s="217" t="s">
        <v>776</v>
      </c>
      <c r="C269" s="231">
        <v>282.10000000000002</v>
      </c>
      <c r="D269" s="232">
        <v>283.53333333333336</v>
      </c>
      <c r="E269" s="232">
        <v>276.56666666666672</v>
      </c>
      <c r="F269" s="232">
        <v>271.03333333333336</v>
      </c>
      <c r="G269" s="232">
        <v>264.06666666666672</v>
      </c>
      <c r="H269" s="232">
        <v>289.06666666666672</v>
      </c>
      <c r="I269" s="232">
        <v>296.0333333333333</v>
      </c>
      <c r="J269" s="232">
        <v>301.56666666666672</v>
      </c>
      <c r="K269" s="231">
        <v>290.5</v>
      </c>
      <c r="L269" s="231">
        <v>278</v>
      </c>
      <c r="M269" s="231">
        <v>2.4599600000000001</v>
      </c>
      <c r="N269" s="1"/>
      <c r="O269" s="1"/>
    </row>
    <row r="270" spans="1:15" ht="12.75" customHeight="1">
      <c r="A270" s="30">
        <v>260</v>
      </c>
      <c r="B270" s="217" t="s">
        <v>398</v>
      </c>
      <c r="C270" s="231">
        <v>580.95000000000005</v>
      </c>
      <c r="D270" s="232">
        <v>582.44999999999993</v>
      </c>
      <c r="E270" s="232">
        <v>571.74999999999989</v>
      </c>
      <c r="F270" s="232">
        <v>562.54999999999995</v>
      </c>
      <c r="G270" s="232">
        <v>551.84999999999991</v>
      </c>
      <c r="H270" s="232">
        <v>591.64999999999986</v>
      </c>
      <c r="I270" s="232">
        <v>602.34999999999991</v>
      </c>
      <c r="J270" s="232">
        <v>611.54999999999984</v>
      </c>
      <c r="K270" s="231">
        <v>593.15</v>
      </c>
      <c r="L270" s="231">
        <v>573.25</v>
      </c>
      <c r="M270" s="231">
        <v>1.8207899999999999</v>
      </c>
      <c r="N270" s="1"/>
      <c r="O270" s="1"/>
    </row>
    <row r="271" spans="1:15" ht="12.75" customHeight="1">
      <c r="A271" s="30">
        <v>261</v>
      </c>
      <c r="B271" s="217" t="s">
        <v>399</v>
      </c>
      <c r="C271" s="231">
        <v>184.7</v>
      </c>
      <c r="D271" s="232">
        <v>184.4</v>
      </c>
      <c r="E271" s="232">
        <v>182.8</v>
      </c>
      <c r="F271" s="232">
        <v>180.9</v>
      </c>
      <c r="G271" s="232">
        <v>179.3</v>
      </c>
      <c r="H271" s="232">
        <v>186.3</v>
      </c>
      <c r="I271" s="232">
        <v>187.89999999999998</v>
      </c>
      <c r="J271" s="232">
        <v>189.8</v>
      </c>
      <c r="K271" s="231">
        <v>186</v>
      </c>
      <c r="L271" s="231">
        <v>182.5</v>
      </c>
      <c r="M271" s="231">
        <v>1.2811600000000001</v>
      </c>
      <c r="N271" s="1"/>
      <c r="O271" s="1"/>
    </row>
    <row r="272" spans="1:15" ht="12.75" customHeight="1">
      <c r="A272" s="30">
        <v>262</v>
      </c>
      <c r="B272" s="217" t="s">
        <v>400</v>
      </c>
      <c r="C272" s="231">
        <v>555.4</v>
      </c>
      <c r="D272" s="232">
        <v>561.7166666666667</v>
      </c>
      <c r="E272" s="232">
        <v>546.28333333333342</v>
      </c>
      <c r="F272" s="232">
        <v>537.16666666666674</v>
      </c>
      <c r="G272" s="232">
        <v>521.73333333333346</v>
      </c>
      <c r="H272" s="232">
        <v>570.83333333333337</v>
      </c>
      <c r="I272" s="232">
        <v>586.26666666666677</v>
      </c>
      <c r="J272" s="232">
        <v>595.38333333333333</v>
      </c>
      <c r="K272" s="231">
        <v>577.15</v>
      </c>
      <c r="L272" s="231">
        <v>552.6</v>
      </c>
      <c r="M272" s="231">
        <v>0.9355</v>
      </c>
      <c r="N272" s="1"/>
      <c r="O272" s="1"/>
    </row>
    <row r="273" spans="1:15" ht="12.75" customHeight="1">
      <c r="A273" s="30">
        <v>263</v>
      </c>
      <c r="B273" s="217" t="s">
        <v>401</v>
      </c>
      <c r="C273" s="231">
        <v>1675.4</v>
      </c>
      <c r="D273" s="232">
        <v>1660.5</v>
      </c>
      <c r="E273" s="232">
        <v>1641.05</v>
      </c>
      <c r="F273" s="232">
        <v>1606.7</v>
      </c>
      <c r="G273" s="232">
        <v>1587.25</v>
      </c>
      <c r="H273" s="232">
        <v>1694.85</v>
      </c>
      <c r="I273" s="232">
        <v>1714.2999999999997</v>
      </c>
      <c r="J273" s="232">
        <v>1748.6499999999999</v>
      </c>
      <c r="K273" s="231">
        <v>1679.95</v>
      </c>
      <c r="L273" s="231">
        <v>1626.15</v>
      </c>
      <c r="M273" s="231">
        <v>0.76449999999999996</v>
      </c>
      <c r="N273" s="1"/>
      <c r="O273" s="1"/>
    </row>
    <row r="274" spans="1:15" ht="12.75" customHeight="1">
      <c r="A274" s="30">
        <v>264</v>
      </c>
      <c r="B274" s="217" t="s">
        <v>402</v>
      </c>
      <c r="C274" s="231">
        <v>248.55</v>
      </c>
      <c r="D274" s="232">
        <v>249.54999999999998</v>
      </c>
      <c r="E274" s="232">
        <v>245.09999999999997</v>
      </c>
      <c r="F274" s="232">
        <v>241.64999999999998</v>
      </c>
      <c r="G274" s="232">
        <v>237.19999999999996</v>
      </c>
      <c r="H274" s="232">
        <v>252.99999999999997</v>
      </c>
      <c r="I274" s="232">
        <v>257.44999999999993</v>
      </c>
      <c r="J274" s="232">
        <v>260.89999999999998</v>
      </c>
      <c r="K274" s="231">
        <v>254</v>
      </c>
      <c r="L274" s="231">
        <v>246.1</v>
      </c>
      <c r="M274" s="231">
        <v>1.21889</v>
      </c>
      <c r="N274" s="1"/>
      <c r="O274" s="1"/>
    </row>
    <row r="275" spans="1:15" ht="12.75" customHeight="1">
      <c r="A275" s="30">
        <v>265</v>
      </c>
      <c r="B275" s="217" t="s">
        <v>403</v>
      </c>
      <c r="C275" s="231">
        <v>872.5</v>
      </c>
      <c r="D275" s="232">
        <v>877.81666666666661</v>
      </c>
      <c r="E275" s="232">
        <v>861.73333333333323</v>
      </c>
      <c r="F275" s="232">
        <v>850.96666666666658</v>
      </c>
      <c r="G275" s="232">
        <v>834.88333333333321</v>
      </c>
      <c r="H275" s="232">
        <v>888.58333333333326</v>
      </c>
      <c r="I275" s="232">
        <v>904.66666666666674</v>
      </c>
      <c r="J275" s="232">
        <v>915.43333333333328</v>
      </c>
      <c r="K275" s="231">
        <v>893.9</v>
      </c>
      <c r="L275" s="231">
        <v>867.05</v>
      </c>
      <c r="M275" s="231">
        <v>13.41967</v>
      </c>
      <c r="N275" s="1"/>
      <c r="O275" s="1"/>
    </row>
    <row r="276" spans="1:15" ht="12.75" customHeight="1">
      <c r="A276" s="30">
        <v>266</v>
      </c>
      <c r="B276" s="217" t="s">
        <v>404</v>
      </c>
      <c r="C276" s="231">
        <v>333.85</v>
      </c>
      <c r="D276" s="232">
        <v>337.00000000000006</v>
      </c>
      <c r="E276" s="232">
        <v>328.2000000000001</v>
      </c>
      <c r="F276" s="232">
        <v>322.55000000000007</v>
      </c>
      <c r="G276" s="232">
        <v>313.75000000000011</v>
      </c>
      <c r="H276" s="232">
        <v>342.65000000000009</v>
      </c>
      <c r="I276" s="232">
        <v>351.45000000000005</v>
      </c>
      <c r="J276" s="232">
        <v>357.10000000000008</v>
      </c>
      <c r="K276" s="231">
        <v>345.8</v>
      </c>
      <c r="L276" s="231">
        <v>331.35</v>
      </c>
      <c r="M276" s="231">
        <v>1.8811800000000001</v>
      </c>
      <c r="N276" s="1"/>
      <c r="O276" s="1"/>
    </row>
    <row r="277" spans="1:15" ht="12.75" customHeight="1">
      <c r="A277" s="30">
        <v>267</v>
      </c>
      <c r="B277" s="217" t="s">
        <v>405</v>
      </c>
      <c r="C277" s="231">
        <v>1022.3</v>
      </c>
      <c r="D277" s="232">
        <v>1028.7666666666667</v>
      </c>
      <c r="E277" s="232">
        <v>1012.5333333333333</v>
      </c>
      <c r="F277" s="232">
        <v>1002.7666666666667</v>
      </c>
      <c r="G277" s="232">
        <v>986.5333333333333</v>
      </c>
      <c r="H277" s="232">
        <v>1038.5333333333333</v>
      </c>
      <c r="I277" s="232">
        <v>1054.7666666666664</v>
      </c>
      <c r="J277" s="232">
        <v>1064.5333333333333</v>
      </c>
      <c r="K277" s="231">
        <v>1045</v>
      </c>
      <c r="L277" s="231">
        <v>1019</v>
      </c>
      <c r="M277" s="231">
        <v>0.99111000000000005</v>
      </c>
      <c r="N277" s="1"/>
      <c r="O277" s="1"/>
    </row>
    <row r="278" spans="1:15" ht="12.75" customHeight="1">
      <c r="A278" s="30">
        <v>268</v>
      </c>
      <c r="B278" s="217" t="s">
        <v>406</v>
      </c>
      <c r="C278" s="231">
        <v>554.29999999999995</v>
      </c>
      <c r="D278" s="232">
        <v>553.41666666666663</v>
      </c>
      <c r="E278" s="232">
        <v>549.0333333333333</v>
      </c>
      <c r="F278" s="232">
        <v>543.76666666666665</v>
      </c>
      <c r="G278" s="232">
        <v>539.38333333333333</v>
      </c>
      <c r="H278" s="232">
        <v>558.68333333333328</v>
      </c>
      <c r="I278" s="232">
        <v>563.06666666666672</v>
      </c>
      <c r="J278" s="232">
        <v>568.33333333333326</v>
      </c>
      <c r="K278" s="231">
        <v>557.79999999999995</v>
      </c>
      <c r="L278" s="231">
        <v>548.15</v>
      </c>
      <c r="M278" s="231">
        <v>4.8367300000000002</v>
      </c>
      <c r="N278" s="1"/>
      <c r="O278" s="1"/>
    </row>
    <row r="279" spans="1:15" ht="12.75" customHeight="1">
      <c r="A279" s="30">
        <v>269</v>
      </c>
      <c r="B279" s="217" t="s">
        <v>777</v>
      </c>
      <c r="C279" s="231">
        <v>118.65</v>
      </c>
      <c r="D279" s="232">
        <v>118.10000000000001</v>
      </c>
      <c r="E279" s="232">
        <v>113.80000000000001</v>
      </c>
      <c r="F279" s="232">
        <v>108.95</v>
      </c>
      <c r="G279" s="232">
        <v>104.65</v>
      </c>
      <c r="H279" s="232">
        <v>122.95000000000002</v>
      </c>
      <c r="I279" s="232">
        <v>127.25</v>
      </c>
      <c r="J279" s="232">
        <v>132.10000000000002</v>
      </c>
      <c r="K279" s="231">
        <v>122.4</v>
      </c>
      <c r="L279" s="231">
        <v>113.25</v>
      </c>
      <c r="M279" s="231">
        <v>45.882260000000002</v>
      </c>
      <c r="N279" s="1"/>
      <c r="O279" s="1"/>
    </row>
    <row r="280" spans="1:15" ht="12.75" customHeight="1">
      <c r="A280" s="30">
        <v>270</v>
      </c>
      <c r="B280" s="217" t="s">
        <v>407</v>
      </c>
      <c r="C280" s="231">
        <v>385.8</v>
      </c>
      <c r="D280" s="232">
        <v>384.91666666666669</v>
      </c>
      <c r="E280" s="232">
        <v>379.03333333333336</v>
      </c>
      <c r="F280" s="232">
        <v>372.26666666666665</v>
      </c>
      <c r="G280" s="232">
        <v>366.38333333333333</v>
      </c>
      <c r="H280" s="232">
        <v>391.68333333333339</v>
      </c>
      <c r="I280" s="232">
        <v>397.56666666666672</v>
      </c>
      <c r="J280" s="232">
        <v>404.33333333333343</v>
      </c>
      <c r="K280" s="231">
        <v>390.8</v>
      </c>
      <c r="L280" s="231">
        <v>378.15</v>
      </c>
      <c r="M280" s="231">
        <v>1.0385599999999999</v>
      </c>
      <c r="N280" s="1"/>
      <c r="O280" s="1"/>
    </row>
    <row r="281" spans="1:15" ht="12.75" customHeight="1">
      <c r="A281" s="30">
        <v>271</v>
      </c>
      <c r="B281" s="217" t="s">
        <v>408</v>
      </c>
      <c r="C281" s="231">
        <v>97.5</v>
      </c>
      <c r="D281" s="232">
        <v>96.333333333333329</v>
      </c>
      <c r="E281" s="232">
        <v>93.86666666666666</v>
      </c>
      <c r="F281" s="232">
        <v>90.233333333333334</v>
      </c>
      <c r="G281" s="232">
        <v>87.766666666666666</v>
      </c>
      <c r="H281" s="232">
        <v>99.966666666666654</v>
      </c>
      <c r="I281" s="232">
        <v>102.43333333333332</v>
      </c>
      <c r="J281" s="232">
        <v>106.06666666666665</v>
      </c>
      <c r="K281" s="231">
        <v>98.8</v>
      </c>
      <c r="L281" s="231">
        <v>92.7</v>
      </c>
      <c r="M281" s="231">
        <v>40.08173</v>
      </c>
      <c r="N281" s="1"/>
      <c r="O281" s="1"/>
    </row>
    <row r="282" spans="1:15" ht="12.75" customHeight="1">
      <c r="A282" s="30">
        <v>272</v>
      </c>
      <c r="B282" s="217" t="s">
        <v>409</v>
      </c>
      <c r="C282" s="231">
        <v>454.55</v>
      </c>
      <c r="D282" s="232">
        <v>458.73333333333335</v>
      </c>
      <c r="E282" s="232">
        <v>446.91666666666669</v>
      </c>
      <c r="F282" s="232">
        <v>439.28333333333336</v>
      </c>
      <c r="G282" s="232">
        <v>427.4666666666667</v>
      </c>
      <c r="H282" s="232">
        <v>466.36666666666667</v>
      </c>
      <c r="I282" s="232">
        <v>478.18333333333328</v>
      </c>
      <c r="J282" s="232">
        <v>485.81666666666666</v>
      </c>
      <c r="K282" s="231">
        <v>470.55</v>
      </c>
      <c r="L282" s="231">
        <v>451.1</v>
      </c>
      <c r="M282" s="231">
        <v>3.4418099999999998</v>
      </c>
      <c r="N282" s="1"/>
      <c r="O282" s="1"/>
    </row>
    <row r="283" spans="1:15" ht="12.75" customHeight="1">
      <c r="A283" s="30">
        <v>273</v>
      </c>
      <c r="B283" s="217" t="s">
        <v>141</v>
      </c>
      <c r="C283" s="231">
        <v>1705.2</v>
      </c>
      <c r="D283" s="232">
        <v>1703.7166666666665</v>
      </c>
      <c r="E283" s="232">
        <v>1694.583333333333</v>
      </c>
      <c r="F283" s="232">
        <v>1683.9666666666665</v>
      </c>
      <c r="G283" s="232">
        <v>1674.833333333333</v>
      </c>
      <c r="H283" s="232">
        <v>1714.333333333333</v>
      </c>
      <c r="I283" s="232">
        <v>1723.4666666666667</v>
      </c>
      <c r="J283" s="232">
        <v>1734.083333333333</v>
      </c>
      <c r="K283" s="231">
        <v>1712.85</v>
      </c>
      <c r="L283" s="231">
        <v>1693.1</v>
      </c>
      <c r="M283" s="231">
        <v>28.372039999999998</v>
      </c>
      <c r="N283" s="1"/>
      <c r="O283" s="1"/>
    </row>
    <row r="284" spans="1:15" ht="12.75" customHeight="1">
      <c r="A284" s="30">
        <v>274</v>
      </c>
      <c r="B284" s="217" t="s">
        <v>762</v>
      </c>
      <c r="C284" s="231">
        <v>1346.4</v>
      </c>
      <c r="D284" s="232">
        <v>1348.0833333333333</v>
      </c>
      <c r="E284" s="232">
        <v>1331.1166666666666</v>
      </c>
      <c r="F284" s="232">
        <v>1315.8333333333333</v>
      </c>
      <c r="G284" s="232">
        <v>1298.8666666666666</v>
      </c>
      <c r="H284" s="232">
        <v>1363.3666666666666</v>
      </c>
      <c r="I284" s="232">
        <v>1380.3333333333333</v>
      </c>
      <c r="J284" s="232">
        <v>1395.6166666666666</v>
      </c>
      <c r="K284" s="231">
        <v>1365.05</v>
      </c>
      <c r="L284" s="231">
        <v>1332.8</v>
      </c>
      <c r="M284" s="231">
        <v>0.47138000000000002</v>
      </c>
      <c r="N284" s="1"/>
      <c r="O284" s="1"/>
    </row>
    <row r="285" spans="1:15" ht="12.75" customHeight="1">
      <c r="A285" s="30">
        <v>275</v>
      </c>
      <c r="B285" s="217" t="s">
        <v>142</v>
      </c>
      <c r="C285" s="231">
        <v>81.400000000000006</v>
      </c>
      <c r="D285" s="232">
        <v>81.683333333333337</v>
      </c>
      <c r="E285" s="232">
        <v>80.366666666666674</v>
      </c>
      <c r="F285" s="232">
        <v>79.333333333333343</v>
      </c>
      <c r="G285" s="232">
        <v>78.01666666666668</v>
      </c>
      <c r="H285" s="232">
        <v>82.716666666666669</v>
      </c>
      <c r="I285" s="232">
        <v>84.033333333333331</v>
      </c>
      <c r="J285" s="232">
        <v>85.066666666666663</v>
      </c>
      <c r="K285" s="231">
        <v>83</v>
      </c>
      <c r="L285" s="231">
        <v>80.650000000000006</v>
      </c>
      <c r="M285" s="231">
        <v>58.434460000000001</v>
      </c>
      <c r="N285" s="1"/>
      <c r="O285" s="1"/>
    </row>
    <row r="286" spans="1:15" ht="12.75" customHeight="1">
      <c r="A286" s="30">
        <v>276</v>
      </c>
      <c r="B286" s="217" t="s">
        <v>146</v>
      </c>
      <c r="C286" s="231">
        <v>3376.05</v>
      </c>
      <c r="D286" s="232">
        <v>3381.9</v>
      </c>
      <c r="E286" s="232">
        <v>3338.8</v>
      </c>
      <c r="F286" s="232">
        <v>3301.55</v>
      </c>
      <c r="G286" s="232">
        <v>3258.4500000000003</v>
      </c>
      <c r="H286" s="232">
        <v>3419.15</v>
      </c>
      <c r="I286" s="232">
        <v>3462.2499999999995</v>
      </c>
      <c r="J286" s="232">
        <v>3499.5</v>
      </c>
      <c r="K286" s="231">
        <v>3425</v>
      </c>
      <c r="L286" s="231">
        <v>3344.65</v>
      </c>
      <c r="M286" s="231">
        <v>2.7105399999999999</v>
      </c>
      <c r="N286" s="1"/>
      <c r="O286" s="1"/>
    </row>
    <row r="287" spans="1:15" ht="12.75" customHeight="1">
      <c r="A287" s="30">
        <v>277</v>
      </c>
      <c r="B287" s="217" t="s">
        <v>144</v>
      </c>
      <c r="C287" s="231">
        <v>320.8</v>
      </c>
      <c r="D287" s="232">
        <v>321.93333333333334</v>
      </c>
      <c r="E287" s="232">
        <v>318.06666666666666</v>
      </c>
      <c r="F287" s="232">
        <v>315.33333333333331</v>
      </c>
      <c r="G287" s="232">
        <v>311.46666666666664</v>
      </c>
      <c r="H287" s="232">
        <v>324.66666666666669</v>
      </c>
      <c r="I287" s="232">
        <v>328.53333333333336</v>
      </c>
      <c r="J287" s="232">
        <v>331.26666666666671</v>
      </c>
      <c r="K287" s="231">
        <v>325.8</v>
      </c>
      <c r="L287" s="231">
        <v>319.2</v>
      </c>
      <c r="M287" s="231">
        <v>13.85355</v>
      </c>
      <c r="N287" s="1"/>
      <c r="O287" s="1"/>
    </row>
    <row r="288" spans="1:15" ht="12.75" customHeight="1">
      <c r="A288" s="30">
        <v>278</v>
      </c>
      <c r="B288" s="217" t="s">
        <v>865</v>
      </c>
      <c r="C288" s="231">
        <v>4557.7</v>
      </c>
      <c r="D288" s="232">
        <v>4590.3833333333332</v>
      </c>
      <c r="E288" s="232">
        <v>4517.3166666666666</v>
      </c>
      <c r="F288" s="232">
        <v>4476.9333333333334</v>
      </c>
      <c r="G288" s="232">
        <v>4403.8666666666668</v>
      </c>
      <c r="H288" s="232">
        <v>4630.7666666666664</v>
      </c>
      <c r="I288" s="232">
        <v>4703.8333333333321</v>
      </c>
      <c r="J288" s="232">
        <v>4744.2166666666662</v>
      </c>
      <c r="K288" s="231">
        <v>4663.45</v>
      </c>
      <c r="L288" s="231">
        <v>4550</v>
      </c>
      <c r="M288" s="231">
        <v>2.4914000000000001</v>
      </c>
      <c r="N288" s="1"/>
      <c r="O288" s="1"/>
    </row>
    <row r="289" spans="1:15" ht="12.75" customHeight="1">
      <c r="A289" s="30">
        <v>279</v>
      </c>
      <c r="B289" s="217" t="s">
        <v>410</v>
      </c>
      <c r="C289" s="231">
        <v>10018</v>
      </c>
      <c r="D289" s="232">
        <v>10105.65</v>
      </c>
      <c r="E289" s="232">
        <v>9911.3499999999985</v>
      </c>
      <c r="F289" s="232">
        <v>9804.6999999999989</v>
      </c>
      <c r="G289" s="232">
        <v>9610.3999999999978</v>
      </c>
      <c r="H289" s="232">
        <v>10212.299999999999</v>
      </c>
      <c r="I289" s="232">
        <v>10406.599999999999</v>
      </c>
      <c r="J289" s="232">
        <v>10513.25</v>
      </c>
      <c r="K289" s="231">
        <v>10299.950000000001</v>
      </c>
      <c r="L289" s="231">
        <v>9999</v>
      </c>
      <c r="M289" s="231">
        <v>3.943E-2</v>
      </c>
      <c r="N289" s="1"/>
      <c r="O289" s="1"/>
    </row>
    <row r="290" spans="1:15" ht="12.75" customHeight="1">
      <c r="A290" s="30">
        <v>280</v>
      </c>
      <c r="B290" s="217" t="s">
        <v>145</v>
      </c>
      <c r="C290" s="231">
        <v>2154</v>
      </c>
      <c r="D290" s="232">
        <v>2164.6666666666665</v>
      </c>
      <c r="E290" s="232">
        <v>2139.333333333333</v>
      </c>
      <c r="F290" s="232">
        <v>2124.6666666666665</v>
      </c>
      <c r="G290" s="232">
        <v>2099.333333333333</v>
      </c>
      <c r="H290" s="232">
        <v>2179.333333333333</v>
      </c>
      <c r="I290" s="232">
        <v>2204.6666666666661</v>
      </c>
      <c r="J290" s="232">
        <v>2219.333333333333</v>
      </c>
      <c r="K290" s="231">
        <v>2190</v>
      </c>
      <c r="L290" s="231">
        <v>2150</v>
      </c>
      <c r="M290" s="231">
        <v>15.405810000000001</v>
      </c>
      <c r="N290" s="1"/>
      <c r="O290" s="1"/>
    </row>
    <row r="291" spans="1:15" ht="12.75" customHeight="1">
      <c r="A291" s="30">
        <v>281</v>
      </c>
      <c r="B291" s="217" t="s">
        <v>818</v>
      </c>
      <c r="C291" s="231">
        <v>318.5</v>
      </c>
      <c r="D291" s="232">
        <v>322.76666666666665</v>
      </c>
      <c r="E291" s="232">
        <v>312.43333333333328</v>
      </c>
      <c r="F291" s="232">
        <v>306.36666666666662</v>
      </c>
      <c r="G291" s="232">
        <v>296.03333333333325</v>
      </c>
      <c r="H291" s="232">
        <v>328.83333333333331</v>
      </c>
      <c r="I291" s="232">
        <v>339.16666666666669</v>
      </c>
      <c r="J291" s="232">
        <v>345.23333333333335</v>
      </c>
      <c r="K291" s="231">
        <v>333.1</v>
      </c>
      <c r="L291" s="231">
        <v>316.7</v>
      </c>
      <c r="M291" s="231">
        <v>3.1952400000000001</v>
      </c>
      <c r="N291" s="1"/>
      <c r="O291" s="1"/>
    </row>
    <row r="292" spans="1:15" ht="12.75" customHeight="1">
      <c r="A292" s="30">
        <v>282</v>
      </c>
      <c r="B292" s="217" t="s">
        <v>263</v>
      </c>
      <c r="C292" s="231">
        <v>297.8</v>
      </c>
      <c r="D292" s="232">
        <v>298.16666666666669</v>
      </c>
      <c r="E292" s="232">
        <v>294.63333333333338</v>
      </c>
      <c r="F292" s="232">
        <v>291.4666666666667</v>
      </c>
      <c r="G292" s="232">
        <v>287.93333333333339</v>
      </c>
      <c r="H292" s="232">
        <v>301.33333333333337</v>
      </c>
      <c r="I292" s="232">
        <v>304.86666666666667</v>
      </c>
      <c r="J292" s="232">
        <v>308.03333333333336</v>
      </c>
      <c r="K292" s="231">
        <v>301.7</v>
      </c>
      <c r="L292" s="231">
        <v>295</v>
      </c>
      <c r="M292" s="231">
        <v>17.248560000000001</v>
      </c>
      <c r="N292" s="1"/>
      <c r="O292" s="1"/>
    </row>
    <row r="293" spans="1:15" ht="12.75" customHeight="1">
      <c r="A293" s="30">
        <v>283</v>
      </c>
      <c r="B293" s="217" t="s">
        <v>779</v>
      </c>
      <c r="C293" s="231">
        <v>233.4</v>
      </c>
      <c r="D293" s="232">
        <v>236.2833333333333</v>
      </c>
      <c r="E293" s="232">
        <v>229.06666666666661</v>
      </c>
      <c r="F293" s="232">
        <v>224.73333333333329</v>
      </c>
      <c r="G293" s="232">
        <v>217.51666666666659</v>
      </c>
      <c r="H293" s="232">
        <v>240.61666666666662</v>
      </c>
      <c r="I293" s="232">
        <v>247.83333333333331</v>
      </c>
      <c r="J293" s="232">
        <v>252.16666666666663</v>
      </c>
      <c r="K293" s="231">
        <v>243.5</v>
      </c>
      <c r="L293" s="231">
        <v>231.95</v>
      </c>
      <c r="M293" s="231">
        <v>5.4504799999999998</v>
      </c>
      <c r="N293" s="1"/>
      <c r="O293" s="1"/>
    </row>
    <row r="294" spans="1:15" ht="12.75" customHeight="1">
      <c r="A294" s="30">
        <v>284</v>
      </c>
      <c r="B294" s="217" t="s">
        <v>1008</v>
      </c>
      <c r="C294" s="231">
        <v>73.8</v>
      </c>
      <c r="D294" s="232">
        <v>73.850000000000009</v>
      </c>
      <c r="E294" s="232">
        <v>72.750000000000014</v>
      </c>
      <c r="F294" s="232">
        <v>71.7</v>
      </c>
      <c r="G294" s="232">
        <v>70.600000000000009</v>
      </c>
      <c r="H294" s="232">
        <v>74.90000000000002</v>
      </c>
      <c r="I294" s="232">
        <v>76.000000000000014</v>
      </c>
      <c r="J294" s="232">
        <v>77.050000000000026</v>
      </c>
      <c r="K294" s="231">
        <v>74.95</v>
      </c>
      <c r="L294" s="231">
        <v>72.8</v>
      </c>
      <c r="M294" s="231">
        <v>41.056100000000001</v>
      </c>
      <c r="N294" s="1"/>
      <c r="O294" s="1"/>
    </row>
    <row r="295" spans="1:15" ht="12.75" customHeight="1">
      <c r="A295" s="30">
        <v>285</v>
      </c>
      <c r="B295" s="217" t="s">
        <v>844</v>
      </c>
      <c r="C295" s="231">
        <v>544.1</v>
      </c>
      <c r="D295" s="232">
        <v>548.61666666666667</v>
      </c>
      <c r="E295" s="232">
        <v>534.58333333333337</v>
      </c>
      <c r="F295" s="232">
        <v>525.06666666666672</v>
      </c>
      <c r="G295" s="232">
        <v>511.03333333333342</v>
      </c>
      <c r="H295" s="232">
        <v>558.13333333333333</v>
      </c>
      <c r="I295" s="232">
        <v>572.16666666666663</v>
      </c>
      <c r="J295" s="232">
        <v>581.68333333333328</v>
      </c>
      <c r="K295" s="231">
        <v>562.65</v>
      </c>
      <c r="L295" s="231">
        <v>539.1</v>
      </c>
      <c r="M295" s="231">
        <v>17.41356</v>
      </c>
      <c r="N295" s="1"/>
      <c r="O295" s="1"/>
    </row>
    <row r="296" spans="1:15" ht="12.75" customHeight="1">
      <c r="A296" s="30">
        <v>286</v>
      </c>
      <c r="B296" s="217" t="s">
        <v>411</v>
      </c>
      <c r="C296" s="231">
        <v>3935.1</v>
      </c>
      <c r="D296" s="232">
        <v>3952.3333333333335</v>
      </c>
      <c r="E296" s="232">
        <v>3907.7666666666669</v>
      </c>
      <c r="F296" s="232">
        <v>3880.4333333333334</v>
      </c>
      <c r="G296" s="232">
        <v>3835.8666666666668</v>
      </c>
      <c r="H296" s="232">
        <v>3979.666666666667</v>
      </c>
      <c r="I296" s="232">
        <v>4024.2333333333336</v>
      </c>
      <c r="J296" s="232">
        <v>4051.5666666666671</v>
      </c>
      <c r="K296" s="231">
        <v>3996.9</v>
      </c>
      <c r="L296" s="231">
        <v>3925</v>
      </c>
      <c r="M296" s="231">
        <v>0.30021999999999999</v>
      </c>
      <c r="N296" s="1"/>
      <c r="O296" s="1"/>
    </row>
    <row r="297" spans="1:15" ht="12.75" customHeight="1">
      <c r="A297" s="30">
        <v>287</v>
      </c>
      <c r="B297" s="217" t="s">
        <v>147</v>
      </c>
      <c r="C297" s="231">
        <v>658.75</v>
      </c>
      <c r="D297" s="232">
        <v>658.08333333333337</v>
      </c>
      <c r="E297" s="232">
        <v>642.41666666666674</v>
      </c>
      <c r="F297" s="232">
        <v>626.08333333333337</v>
      </c>
      <c r="G297" s="232">
        <v>610.41666666666674</v>
      </c>
      <c r="H297" s="232">
        <v>674.41666666666674</v>
      </c>
      <c r="I297" s="232">
        <v>690.08333333333348</v>
      </c>
      <c r="J297" s="232">
        <v>706.41666666666674</v>
      </c>
      <c r="K297" s="231">
        <v>673.75</v>
      </c>
      <c r="L297" s="231">
        <v>641.75</v>
      </c>
      <c r="M297" s="231">
        <v>39.654890000000002</v>
      </c>
      <c r="N297" s="1"/>
      <c r="O297" s="1"/>
    </row>
    <row r="298" spans="1:15" ht="12.75" customHeight="1">
      <c r="A298" s="30">
        <v>288</v>
      </c>
      <c r="B298" s="217" t="s">
        <v>412</v>
      </c>
      <c r="C298" s="231">
        <v>1190.45</v>
      </c>
      <c r="D298" s="232">
        <v>1206.0166666666667</v>
      </c>
      <c r="E298" s="232">
        <v>1171.4333333333334</v>
      </c>
      <c r="F298" s="232">
        <v>1152.4166666666667</v>
      </c>
      <c r="G298" s="232">
        <v>1117.8333333333335</v>
      </c>
      <c r="H298" s="232">
        <v>1225.0333333333333</v>
      </c>
      <c r="I298" s="232">
        <v>1259.6166666666668</v>
      </c>
      <c r="J298" s="232">
        <v>1278.6333333333332</v>
      </c>
      <c r="K298" s="231">
        <v>1240.5999999999999</v>
      </c>
      <c r="L298" s="231">
        <v>1187</v>
      </c>
      <c r="M298" s="231">
        <v>0.57252000000000003</v>
      </c>
      <c r="N298" s="1"/>
      <c r="O298" s="1"/>
    </row>
    <row r="299" spans="1:15" ht="12.75" customHeight="1">
      <c r="A299" s="30">
        <v>289</v>
      </c>
      <c r="B299" s="217" t="s">
        <v>413</v>
      </c>
      <c r="C299" s="231">
        <v>27.85</v>
      </c>
      <c r="D299" s="232">
        <v>28.150000000000002</v>
      </c>
      <c r="E299" s="232">
        <v>27.200000000000003</v>
      </c>
      <c r="F299" s="232">
        <v>26.55</v>
      </c>
      <c r="G299" s="232">
        <v>25.6</v>
      </c>
      <c r="H299" s="232">
        <v>28.800000000000004</v>
      </c>
      <c r="I299" s="232">
        <v>29.75</v>
      </c>
      <c r="J299" s="232">
        <v>30.400000000000006</v>
      </c>
      <c r="K299" s="231">
        <v>29.1</v>
      </c>
      <c r="L299" s="231">
        <v>27.5</v>
      </c>
      <c r="M299" s="231">
        <v>10.355510000000001</v>
      </c>
      <c r="N299" s="1"/>
      <c r="O299" s="1"/>
    </row>
    <row r="300" spans="1:15" ht="12.75" customHeight="1">
      <c r="A300" s="30">
        <v>290</v>
      </c>
      <c r="B300" s="217" t="s">
        <v>414</v>
      </c>
      <c r="C300" s="231">
        <v>145.85</v>
      </c>
      <c r="D300" s="232">
        <v>146.54999999999998</v>
      </c>
      <c r="E300" s="232">
        <v>144.49999999999997</v>
      </c>
      <c r="F300" s="232">
        <v>143.14999999999998</v>
      </c>
      <c r="G300" s="232">
        <v>141.09999999999997</v>
      </c>
      <c r="H300" s="232">
        <v>147.89999999999998</v>
      </c>
      <c r="I300" s="232">
        <v>149.94999999999999</v>
      </c>
      <c r="J300" s="232">
        <v>151.29999999999998</v>
      </c>
      <c r="K300" s="231">
        <v>148.6</v>
      </c>
      <c r="L300" s="231">
        <v>145.19999999999999</v>
      </c>
      <c r="M300" s="231">
        <v>1.1387700000000001</v>
      </c>
      <c r="N300" s="1"/>
      <c r="O300" s="1"/>
    </row>
    <row r="301" spans="1:15" ht="12.75" customHeight="1">
      <c r="A301" s="30">
        <v>291</v>
      </c>
      <c r="B301" s="217" t="s">
        <v>158</v>
      </c>
      <c r="C301" s="231">
        <v>83709.75</v>
      </c>
      <c r="D301" s="232">
        <v>83892.2</v>
      </c>
      <c r="E301" s="232">
        <v>83234.5</v>
      </c>
      <c r="F301" s="232">
        <v>82759.25</v>
      </c>
      <c r="G301" s="232">
        <v>82101.55</v>
      </c>
      <c r="H301" s="232">
        <v>84367.45</v>
      </c>
      <c r="I301" s="232">
        <v>85025.14999999998</v>
      </c>
      <c r="J301" s="232">
        <v>85500.4</v>
      </c>
      <c r="K301" s="231">
        <v>84549.9</v>
      </c>
      <c r="L301" s="231">
        <v>83416.95</v>
      </c>
      <c r="M301" s="231">
        <v>3.6429999999999997E-2</v>
      </c>
      <c r="N301" s="1"/>
      <c r="O301" s="1"/>
    </row>
    <row r="302" spans="1:15" ht="12.75" customHeight="1">
      <c r="A302" s="30">
        <v>292</v>
      </c>
      <c r="B302" s="217" t="s">
        <v>819</v>
      </c>
      <c r="C302" s="231">
        <v>1544.2</v>
      </c>
      <c r="D302" s="232">
        <v>1566.0833333333333</v>
      </c>
      <c r="E302" s="232">
        <v>1514.1666666666665</v>
      </c>
      <c r="F302" s="232">
        <v>1484.1333333333332</v>
      </c>
      <c r="G302" s="232">
        <v>1432.2166666666665</v>
      </c>
      <c r="H302" s="232">
        <v>1596.1166666666666</v>
      </c>
      <c r="I302" s="232">
        <v>1648.0333333333331</v>
      </c>
      <c r="J302" s="232">
        <v>1678.0666666666666</v>
      </c>
      <c r="K302" s="231">
        <v>1618</v>
      </c>
      <c r="L302" s="231">
        <v>1536.05</v>
      </c>
      <c r="M302" s="231">
        <v>3.2235200000000002</v>
      </c>
      <c r="N302" s="1"/>
      <c r="O302" s="1"/>
    </row>
    <row r="303" spans="1:15" ht="12.75" customHeight="1">
      <c r="A303" s="30">
        <v>293</v>
      </c>
      <c r="B303" s="217" t="s">
        <v>778</v>
      </c>
      <c r="C303" s="231">
        <v>795.4</v>
      </c>
      <c r="D303" s="232">
        <v>804.56666666666661</v>
      </c>
      <c r="E303" s="232">
        <v>776.43333333333317</v>
      </c>
      <c r="F303" s="232">
        <v>757.46666666666658</v>
      </c>
      <c r="G303" s="232">
        <v>729.33333333333314</v>
      </c>
      <c r="H303" s="232">
        <v>823.53333333333319</v>
      </c>
      <c r="I303" s="232">
        <v>851.66666666666663</v>
      </c>
      <c r="J303" s="232">
        <v>870.63333333333321</v>
      </c>
      <c r="K303" s="231">
        <v>832.7</v>
      </c>
      <c r="L303" s="231">
        <v>785.6</v>
      </c>
      <c r="M303" s="231">
        <v>4.1840000000000002</v>
      </c>
      <c r="N303" s="1"/>
      <c r="O303" s="1"/>
    </row>
    <row r="304" spans="1:15" ht="12.75" customHeight="1">
      <c r="A304" s="30">
        <v>294</v>
      </c>
      <c r="B304" s="217" t="s">
        <v>156</v>
      </c>
      <c r="C304" s="231">
        <v>956.35</v>
      </c>
      <c r="D304" s="232">
        <v>955.2833333333333</v>
      </c>
      <c r="E304" s="232">
        <v>946.46666666666658</v>
      </c>
      <c r="F304" s="232">
        <v>936.58333333333326</v>
      </c>
      <c r="G304" s="232">
        <v>927.76666666666654</v>
      </c>
      <c r="H304" s="232">
        <v>965.16666666666663</v>
      </c>
      <c r="I304" s="232">
        <v>973.98333333333323</v>
      </c>
      <c r="J304" s="232">
        <v>983.86666666666667</v>
      </c>
      <c r="K304" s="231">
        <v>964.1</v>
      </c>
      <c r="L304" s="231">
        <v>945.4</v>
      </c>
      <c r="M304" s="231">
        <v>3.1285099999999999</v>
      </c>
      <c r="N304" s="1"/>
      <c r="O304" s="1"/>
    </row>
    <row r="305" spans="1:15" ht="12.75" customHeight="1">
      <c r="A305" s="30">
        <v>295</v>
      </c>
      <c r="B305" s="217" t="s">
        <v>149</v>
      </c>
      <c r="C305" s="231">
        <v>218.15</v>
      </c>
      <c r="D305" s="232">
        <v>218.65</v>
      </c>
      <c r="E305" s="232">
        <v>215.15</v>
      </c>
      <c r="F305" s="232">
        <v>212.15</v>
      </c>
      <c r="G305" s="232">
        <v>208.65</v>
      </c>
      <c r="H305" s="232">
        <v>221.65</v>
      </c>
      <c r="I305" s="232">
        <v>225.15</v>
      </c>
      <c r="J305" s="232">
        <v>228.15</v>
      </c>
      <c r="K305" s="231">
        <v>222.15</v>
      </c>
      <c r="L305" s="231">
        <v>215.65</v>
      </c>
      <c r="M305" s="231">
        <v>25.700389999999999</v>
      </c>
      <c r="N305" s="1"/>
      <c r="O305" s="1"/>
    </row>
    <row r="306" spans="1:15" ht="12.75" customHeight="1">
      <c r="A306" s="30">
        <v>296</v>
      </c>
      <c r="B306" s="217" t="s">
        <v>148</v>
      </c>
      <c r="C306" s="231">
        <v>1137.9000000000001</v>
      </c>
      <c r="D306" s="232">
        <v>1138</v>
      </c>
      <c r="E306" s="232">
        <v>1125.4000000000001</v>
      </c>
      <c r="F306" s="232">
        <v>1112.9000000000001</v>
      </c>
      <c r="G306" s="232">
        <v>1100.3000000000002</v>
      </c>
      <c r="H306" s="232">
        <v>1150.5</v>
      </c>
      <c r="I306" s="232">
        <v>1163.0999999999999</v>
      </c>
      <c r="J306" s="232">
        <v>1175.5999999999999</v>
      </c>
      <c r="K306" s="231">
        <v>1150.5999999999999</v>
      </c>
      <c r="L306" s="231">
        <v>1125.5</v>
      </c>
      <c r="M306" s="231">
        <v>24.46528</v>
      </c>
      <c r="N306" s="1"/>
      <c r="O306" s="1"/>
    </row>
    <row r="307" spans="1:15" ht="12.75" customHeight="1">
      <c r="A307" s="30">
        <v>297</v>
      </c>
      <c r="B307" s="217" t="s">
        <v>415</v>
      </c>
      <c r="C307" s="231">
        <v>341.15</v>
      </c>
      <c r="D307" s="232">
        <v>344.60000000000008</v>
      </c>
      <c r="E307" s="232">
        <v>332.90000000000015</v>
      </c>
      <c r="F307" s="232">
        <v>324.65000000000009</v>
      </c>
      <c r="G307" s="232">
        <v>312.95000000000016</v>
      </c>
      <c r="H307" s="232">
        <v>352.85000000000014</v>
      </c>
      <c r="I307" s="232">
        <v>364.55000000000007</v>
      </c>
      <c r="J307" s="232">
        <v>372.80000000000013</v>
      </c>
      <c r="K307" s="231">
        <v>356.3</v>
      </c>
      <c r="L307" s="231">
        <v>336.35</v>
      </c>
      <c r="M307" s="231">
        <v>14.21143</v>
      </c>
      <c r="N307" s="1"/>
      <c r="O307" s="1"/>
    </row>
    <row r="308" spans="1:15" ht="12.75" customHeight="1">
      <c r="A308" s="30">
        <v>298</v>
      </c>
      <c r="B308" s="217" t="s">
        <v>416</v>
      </c>
      <c r="C308" s="231">
        <v>267.55</v>
      </c>
      <c r="D308" s="232">
        <v>264.38333333333333</v>
      </c>
      <c r="E308" s="232">
        <v>260.56666666666666</v>
      </c>
      <c r="F308" s="232">
        <v>253.58333333333331</v>
      </c>
      <c r="G308" s="232">
        <v>249.76666666666665</v>
      </c>
      <c r="H308" s="232">
        <v>271.36666666666667</v>
      </c>
      <c r="I308" s="232">
        <v>275.18333333333328</v>
      </c>
      <c r="J308" s="232">
        <v>282.16666666666669</v>
      </c>
      <c r="K308" s="231">
        <v>268.2</v>
      </c>
      <c r="L308" s="231">
        <v>257.39999999999998</v>
      </c>
      <c r="M308" s="231">
        <v>1.7608600000000001</v>
      </c>
      <c r="N308" s="1"/>
      <c r="O308" s="1"/>
    </row>
    <row r="309" spans="1:15" ht="12.75" customHeight="1">
      <c r="A309" s="30">
        <v>299</v>
      </c>
      <c r="B309" s="217" t="s">
        <v>853</v>
      </c>
      <c r="C309" s="231">
        <v>328.95</v>
      </c>
      <c r="D309" s="232">
        <v>328.58333333333331</v>
      </c>
      <c r="E309" s="232">
        <v>324.46666666666664</v>
      </c>
      <c r="F309" s="232">
        <v>319.98333333333335</v>
      </c>
      <c r="G309" s="232">
        <v>315.86666666666667</v>
      </c>
      <c r="H309" s="232">
        <v>333.06666666666661</v>
      </c>
      <c r="I309" s="232">
        <v>337.18333333333328</v>
      </c>
      <c r="J309" s="232">
        <v>341.66666666666657</v>
      </c>
      <c r="K309" s="231">
        <v>332.7</v>
      </c>
      <c r="L309" s="231">
        <v>324.10000000000002</v>
      </c>
      <c r="M309" s="231">
        <v>1.52658</v>
      </c>
      <c r="N309" s="1"/>
      <c r="O309" s="1"/>
    </row>
    <row r="310" spans="1:15" ht="12.75" customHeight="1">
      <c r="A310" s="30">
        <v>300</v>
      </c>
      <c r="B310" s="217" t="s">
        <v>417</v>
      </c>
      <c r="C310" s="231">
        <v>355.85</v>
      </c>
      <c r="D310" s="232">
        <v>359.13333333333338</v>
      </c>
      <c r="E310" s="232">
        <v>350.26666666666677</v>
      </c>
      <c r="F310" s="232">
        <v>344.68333333333339</v>
      </c>
      <c r="G310" s="232">
        <v>335.81666666666678</v>
      </c>
      <c r="H310" s="232">
        <v>364.71666666666675</v>
      </c>
      <c r="I310" s="232">
        <v>373.58333333333343</v>
      </c>
      <c r="J310" s="232">
        <v>379.16666666666674</v>
      </c>
      <c r="K310" s="231">
        <v>368</v>
      </c>
      <c r="L310" s="231">
        <v>353.55</v>
      </c>
      <c r="M310" s="231">
        <v>1.3932500000000001</v>
      </c>
      <c r="N310" s="1"/>
      <c r="O310" s="1"/>
    </row>
    <row r="311" spans="1:15" ht="12.75" customHeight="1">
      <c r="A311" s="30">
        <v>301</v>
      </c>
      <c r="B311" s="217" t="s">
        <v>150</v>
      </c>
      <c r="C311" s="231">
        <v>114.5</v>
      </c>
      <c r="D311" s="232">
        <v>115.28333333333335</v>
      </c>
      <c r="E311" s="232">
        <v>112.36666666666669</v>
      </c>
      <c r="F311" s="232">
        <v>110.23333333333335</v>
      </c>
      <c r="G311" s="232">
        <v>107.31666666666669</v>
      </c>
      <c r="H311" s="232">
        <v>117.41666666666669</v>
      </c>
      <c r="I311" s="232">
        <v>120.33333333333334</v>
      </c>
      <c r="J311" s="232">
        <v>122.46666666666668</v>
      </c>
      <c r="K311" s="231">
        <v>118.2</v>
      </c>
      <c r="L311" s="231">
        <v>113.15</v>
      </c>
      <c r="M311" s="231">
        <v>58.662469999999999</v>
      </c>
      <c r="N311" s="1"/>
      <c r="O311" s="1"/>
    </row>
    <row r="312" spans="1:15" ht="12.75" customHeight="1">
      <c r="A312" s="30">
        <v>302</v>
      </c>
      <c r="B312" s="217" t="s">
        <v>418</v>
      </c>
      <c r="C312" s="231">
        <v>50.85</v>
      </c>
      <c r="D312" s="232">
        <v>51.316666666666663</v>
      </c>
      <c r="E312" s="232">
        <v>50.033333333333324</v>
      </c>
      <c r="F312" s="232">
        <v>49.216666666666661</v>
      </c>
      <c r="G312" s="232">
        <v>47.933333333333323</v>
      </c>
      <c r="H312" s="232">
        <v>52.133333333333326</v>
      </c>
      <c r="I312" s="232">
        <v>53.416666666666657</v>
      </c>
      <c r="J312" s="232">
        <v>54.233333333333327</v>
      </c>
      <c r="K312" s="231">
        <v>52.6</v>
      </c>
      <c r="L312" s="231">
        <v>50.5</v>
      </c>
      <c r="M312" s="231">
        <v>20.458189999999998</v>
      </c>
      <c r="N312" s="1"/>
      <c r="O312" s="1"/>
    </row>
    <row r="313" spans="1:15" ht="12.75" customHeight="1">
      <c r="A313" s="30">
        <v>303</v>
      </c>
      <c r="B313" s="217" t="s">
        <v>151</v>
      </c>
      <c r="C313" s="231">
        <v>479.75</v>
      </c>
      <c r="D313" s="232">
        <v>479.0333333333333</v>
      </c>
      <c r="E313" s="232">
        <v>475.06666666666661</v>
      </c>
      <c r="F313" s="232">
        <v>470.38333333333333</v>
      </c>
      <c r="G313" s="232">
        <v>466.41666666666663</v>
      </c>
      <c r="H313" s="232">
        <v>483.71666666666658</v>
      </c>
      <c r="I313" s="232">
        <v>487.68333333333328</v>
      </c>
      <c r="J313" s="232">
        <v>492.36666666666656</v>
      </c>
      <c r="K313" s="231">
        <v>483</v>
      </c>
      <c r="L313" s="231">
        <v>474.35</v>
      </c>
      <c r="M313" s="231">
        <v>10.3308</v>
      </c>
      <c r="N313" s="1"/>
      <c r="O313" s="1"/>
    </row>
    <row r="314" spans="1:15" ht="12.75" customHeight="1">
      <c r="A314" s="30">
        <v>304</v>
      </c>
      <c r="B314" s="217" t="s">
        <v>152</v>
      </c>
      <c r="C314" s="231">
        <v>8278.35</v>
      </c>
      <c r="D314" s="232">
        <v>8274.9</v>
      </c>
      <c r="E314" s="232">
        <v>8233</v>
      </c>
      <c r="F314" s="232">
        <v>8187.65</v>
      </c>
      <c r="G314" s="232">
        <v>8145.75</v>
      </c>
      <c r="H314" s="232">
        <v>8320.25</v>
      </c>
      <c r="I314" s="232">
        <v>8362.1499999999978</v>
      </c>
      <c r="J314" s="232">
        <v>8407.5</v>
      </c>
      <c r="K314" s="231">
        <v>8316.7999999999993</v>
      </c>
      <c r="L314" s="231">
        <v>8229.5499999999993</v>
      </c>
      <c r="M314" s="231">
        <v>3.6432600000000002</v>
      </c>
      <c r="N314" s="1"/>
      <c r="O314" s="1"/>
    </row>
    <row r="315" spans="1:15" ht="12.75" customHeight="1">
      <c r="A315" s="30">
        <v>305</v>
      </c>
      <c r="B315" s="217" t="s">
        <v>780</v>
      </c>
      <c r="C315" s="231">
        <v>1543.95</v>
      </c>
      <c r="D315" s="232">
        <v>1535.45</v>
      </c>
      <c r="E315" s="232">
        <v>1516.9</v>
      </c>
      <c r="F315" s="232">
        <v>1489.8500000000001</v>
      </c>
      <c r="G315" s="232">
        <v>1471.3000000000002</v>
      </c>
      <c r="H315" s="232">
        <v>1562.5</v>
      </c>
      <c r="I315" s="232">
        <v>1581.0499999999997</v>
      </c>
      <c r="J315" s="232">
        <v>1608.1</v>
      </c>
      <c r="K315" s="231">
        <v>1554</v>
      </c>
      <c r="L315" s="231">
        <v>1508.4</v>
      </c>
      <c r="M315" s="231">
        <v>0.52522000000000002</v>
      </c>
      <c r="N315" s="1"/>
      <c r="O315" s="1"/>
    </row>
    <row r="316" spans="1:15" ht="12.75" customHeight="1">
      <c r="A316" s="30">
        <v>306</v>
      </c>
      <c r="B316" s="217" t="s">
        <v>155</v>
      </c>
      <c r="C316" s="231">
        <v>622.04999999999995</v>
      </c>
      <c r="D316" s="232">
        <v>623.58333333333337</v>
      </c>
      <c r="E316" s="232">
        <v>616.16666666666674</v>
      </c>
      <c r="F316" s="232">
        <v>610.28333333333342</v>
      </c>
      <c r="G316" s="232">
        <v>602.86666666666679</v>
      </c>
      <c r="H316" s="232">
        <v>629.4666666666667</v>
      </c>
      <c r="I316" s="232">
        <v>636.88333333333344</v>
      </c>
      <c r="J316" s="232">
        <v>642.76666666666665</v>
      </c>
      <c r="K316" s="231">
        <v>631</v>
      </c>
      <c r="L316" s="231">
        <v>617.70000000000005</v>
      </c>
      <c r="M316" s="231">
        <v>4.4008200000000004</v>
      </c>
      <c r="N316" s="1"/>
      <c r="O316" s="1"/>
    </row>
    <row r="317" spans="1:15" ht="12.75" customHeight="1">
      <c r="A317" s="30">
        <v>307</v>
      </c>
      <c r="B317" s="217" t="s">
        <v>419</v>
      </c>
      <c r="C317" s="231">
        <v>459.4</v>
      </c>
      <c r="D317" s="232">
        <v>458.26666666666665</v>
      </c>
      <c r="E317" s="232">
        <v>450.7833333333333</v>
      </c>
      <c r="F317" s="232">
        <v>442.16666666666663</v>
      </c>
      <c r="G317" s="232">
        <v>434.68333333333328</v>
      </c>
      <c r="H317" s="232">
        <v>466.88333333333333</v>
      </c>
      <c r="I317" s="232">
        <v>474.36666666666667</v>
      </c>
      <c r="J317" s="232">
        <v>482.98333333333335</v>
      </c>
      <c r="K317" s="231">
        <v>465.75</v>
      </c>
      <c r="L317" s="231">
        <v>449.65</v>
      </c>
      <c r="M317" s="231">
        <v>12.345789999999999</v>
      </c>
      <c r="N317" s="1"/>
      <c r="O317" s="1"/>
    </row>
    <row r="318" spans="1:15" ht="12.75" customHeight="1">
      <c r="A318" s="30">
        <v>308</v>
      </c>
      <c r="B318" s="217" t="s">
        <v>420</v>
      </c>
      <c r="C318" s="231">
        <v>624.15</v>
      </c>
      <c r="D318" s="232">
        <v>626.19999999999993</v>
      </c>
      <c r="E318" s="232">
        <v>609.94999999999982</v>
      </c>
      <c r="F318" s="232">
        <v>595.74999999999989</v>
      </c>
      <c r="G318" s="232">
        <v>579.49999999999977</v>
      </c>
      <c r="H318" s="232">
        <v>640.39999999999986</v>
      </c>
      <c r="I318" s="232">
        <v>656.65000000000009</v>
      </c>
      <c r="J318" s="232">
        <v>670.84999999999991</v>
      </c>
      <c r="K318" s="231">
        <v>642.45000000000005</v>
      </c>
      <c r="L318" s="231">
        <v>612</v>
      </c>
      <c r="M318" s="231">
        <v>7.3505799999999999</v>
      </c>
      <c r="N318" s="1"/>
      <c r="O318" s="1"/>
    </row>
    <row r="319" spans="1:15" ht="12.75" customHeight="1">
      <c r="A319" s="30">
        <v>309</v>
      </c>
      <c r="B319" s="217" t="s">
        <v>820</v>
      </c>
      <c r="C319" s="231">
        <v>661.9</v>
      </c>
      <c r="D319" s="232">
        <v>664.18333333333328</v>
      </c>
      <c r="E319" s="232">
        <v>653.71666666666658</v>
      </c>
      <c r="F319" s="232">
        <v>645.5333333333333</v>
      </c>
      <c r="G319" s="232">
        <v>635.06666666666661</v>
      </c>
      <c r="H319" s="232">
        <v>672.36666666666656</v>
      </c>
      <c r="I319" s="232">
        <v>682.83333333333326</v>
      </c>
      <c r="J319" s="232">
        <v>691.01666666666654</v>
      </c>
      <c r="K319" s="231">
        <v>674.65</v>
      </c>
      <c r="L319" s="231">
        <v>656</v>
      </c>
      <c r="M319" s="231">
        <v>0.91349999999999998</v>
      </c>
      <c r="N319" s="1"/>
      <c r="O319" s="1"/>
    </row>
    <row r="320" spans="1:15" ht="12.75" customHeight="1">
      <c r="A320" s="30">
        <v>310</v>
      </c>
      <c r="B320" s="217" t="s">
        <v>821</v>
      </c>
      <c r="C320" s="231">
        <v>771.5</v>
      </c>
      <c r="D320" s="232">
        <v>774.48333333333323</v>
      </c>
      <c r="E320" s="232">
        <v>762.01666666666642</v>
      </c>
      <c r="F320" s="232">
        <v>752.53333333333319</v>
      </c>
      <c r="G320" s="232">
        <v>740.06666666666638</v>
      </c>
      <c r="H320" s="232">
        <v>783.96666666666647</v>
      </c>
      <c r="I320" s="232">
        <v>796.43333333333339</v>
      </c>
      <c r="J320" s="232">
        <v>805.91666666666652</v>
      </c>
      <c r="K320" s="231">
        <v>786.95</v>
      </c>
      <c r="L320" s="231">
        <v>765</v>
      </c>
      <c r="M320" s="231">
        <v>0.92476000000000003</v>
      </c>
      <c r="N320" s="1"/>
      <c r="O320" s="1"/>
    </row>
    <row r="321" spans="1:15" ht="12.75" customHeight="1">
      <c r="A321" s="30">
        <v>311</v>
      </c>
      <c r="B321" s="217" t="s">
        <v>154</v>
      </c>
      <c r="C321" s="231">
        <v>1233.05</v>
      </c>
      <c r="D321" s="232">
        <v>1226.1666666666667</v>
      </c>
      <c r="E321" s="232">
        <v>1208.8833333333334</v>
      </c>
      <c r="F321" s="232">
        <v>1184.7166666666667</v>
      </c>
      <c r="G321" s="232">
        <v>1167.4333333333334</v>
      </c>
      <c r="H321" s="232">
        <v>1250.3333333333335</v>
      </c>
      <c r="I321" s="232">
        <v>1267.6166666666668</v>
      </c>
      <c r="J321" s="232">
        <v>1291.7833333333335</v>
      </c>
      <c r="K321" s="231">
        <v>1243.45</v>
      </c>
      <c r="L321" s="231">
        <v>1202</v>
      </c>
      <c r="M321" s="231">
        <v>2.3083800000000001</v>
      </c>
      <c r="N321" s="1"/>
      <c r="O321" s="1"/>
    </row>
    <row r="322" spans="1:15" ht="12.75" customHeight="1">
      <c r="A322" s="30">
        <v>312</v>
      </c>
      <c r="B322" s="217" t="s">
        <v>845</v>
      </c>
      <c r="C322" s="231">
        <v>47.3</v>
      </c>
      <c r="D322" s="232">
        <v>47.166666666666664</v>
      </c>
      <c r="E322" s="232">
        <v>46.633333333333326</v>
      </c>
      <c r="F322" s="232">
        <v>45.966666666666661</v>
      </c>
      <c r="G322" s="232">
        <v>45.433333333333323</v>
      </c>
      <c r="H322" s="232">
        <v>47.833333333333329</v>
      </c>
      <c r="I322" s="232">
        <v>48.366666666666674</v>
      </c>
      <c r="J322" s="232">
        <v>49.033333333333331</v>
      </c>
      <c r="K322" s="231">
        <v>47.7</v>
      </c>
      <c r="L322" s="231">
        <v>46.5</v>
      </c>
      <c r="M322" s="231">
        <v>14.6816</v>
      </c>
      <c r="N322" s="1"/>
      <c r="O322" s="1"/>
    </row>
    <row r="323" spans="1:15" ht="12.75" customHeight="1">
      <c r="A323" s="30">
        <v>313</v>
      </c>
      <c r="B323" s="217" t="s">
        <v>422</v>
      </c>
      <c r="C323" s="231">
        <v>553.54999999999995</v>
      </c>
      <c r="D323" s="232">
        <v>558.11666666666667</v>
      </c>
      <c r="E323" s="232">
        <v>546.68333333333339</v>
      </c>
      <c r="F323" s="232">
        <v>539.81666666666672</v>
      </c>
      <c r="G323" s="232">
        <v>528.38333333333344</v>
      </c>
      <c r="H323" s="232">
        <v>564.98333333333335</v>
      </c>
      <c r="I323" s="232">
        <v>576.41666666666652</v>
      </c>
      <c r="J323" s="232">
        <v>583.2833333333333</v>
      </c>
      <c r="K323" s="231">
        <v>569.54999999999995</v>
      </c>
      <c r="L323" s="231">
        <v>551.25</v>
      </c>
      <c r="M323" s="231">
        <v>3.3022399999999998</v>
      </c>
      <c r="N323" s="1"/>
      <c r="O323" s="1"/>
    </row>
    <row r="324" spans="1:15" ht="12.75" customHeight="1">
      <c r="A324" s="30">
        <v>314</v>
      </c>
      <c r="B324" s="217" t="s">
        <v>157</v>
      </c>
      <c r="C324" s="231">
        <v>1724.75</v>
      </c>
      <c r="D324" s="232">
        <v>1737.8</v>
      </c>
      <c r="E324" s="232">
        <v>1707.05</v>
      </c>
      <c r="F324" s="232">
        <v>1689.35</v>
      </c>
      <c r="G324" s="232">
        <v>1658.6</v>
      </c>
      <c r="H324" s="232">
        <v>1755.5</v>
      </c>
      <c r="I324" s="232">
        <v>1786.25</v>
      </c>
      <c r="J324" s="232">
        <v>1803.95</v>
      </c>
      <c r="K324" s="231">
        <v>1768.55</v>
      </c>
      <c r="L324" s="231">
        <v>1720.1</v>
      </c>
      <c r="M324" s="231">
        <v>5.4291900000000002</v>
      </c>
      <c r="N324" s="1"/>
      <c r="O324" s="1"/>
    </row>
    <row r="325" spans="1:15" ht="12.75" customHeight="1">
      <c r="A325" s="30">
        <v>315</v>
      </c>
      <c r="B325" s="217" t="s">
        <v>423</v>
      </c>
      <c r="C325" s="231">
        <v>1484.4</v>
      </c>
      <c r="D325" s="232">
        <v>1483.6499999999999</v>
      </c>
      <c r="E325" s="232">
        <v>1472.2999999999997</v>
      </c>
      <c r="F325" s="232">
        <v>1460.1999999999998</v>
      </c>
      <c r="G325" s="232">
        <v>1448.8499999999997</v>
      </c>
      <c r="H325" s="232">
        <v>1495.7499999999998</v>
      </c>
      <c r="I325" s="232">
        <v>1507.0999999999997</v>
      </c>
      <c r="J325" s="232">
        <v>1519.1999999999998</v>
      </c>
      <c r="K325" s="231">
        <v>1495</v>
      </c>
      <c r="L325" s="231">
        <v>1471.55</v>
      </c>
      <c r="M325" s="231">
        <v>1.23922</v>
      </c>
      <c r="N325" s="1"/>
      <c r="O325" s="1"/>
    </row>
    <row r="326" spans="1:15" ht="12.75" customHeight="1">
      <c r="A326" s="30">
        <v>316</v>
      </c>
      <c r="B326" s="217" t="s">
        <v>159</v>
      </c>
      <c r="C326" s="231">
        <v>966</v>
      </c>
      <c r="D326" s="232">
        <v>965.16666666666663</v>
      </c>
      <c r="E326" s="232">
        <v>949.88333333333321</v>
      </c>
      <c r="F326" s="232">
        <v>933.76666666666654</v>
      </c>
      <c r="G326" s="232">
        <v>918.48333333333312</v>
      </c>
      <c r="H326" s="232">
        <v>981.2833333333333</v>
      </c>
      <c r="I326" s="232">
        <v>996.56666666666683</v>
      </c>
      <c r="J326" s="232">
        <v>1012.6833333333334</v>
      </c>
      <c r="K326" s="231">
        <v>980.45</v>
      </c>
      <c r="L326" s="231">
        <v>949.05</v>
      </c>
      <c r="M326" s="231">
        <v>6.7525399999999998</v>
      </c>
      <c r="N326" s="1"/>
      <c r="O326" s="1"/>
    </row>
    <row r="327" spans="1:15" ht="12.75" customHeight="1">
      <c r="A327" s="30">
        <v>317</v>
      </c>
      <c r="B327" s="217" t="s">
        <v>264</v>
      </c>
      <c r="C327" s="231">
        <v>548.35</v>
      </c>
      <c r="D327" s="232">
        <v>543</v>
      </c>
      <c r="E327" s="232">
        <v>535.9</v>
      </c>
      <c r="F327" s="232">
        <v>523.44999999999993</v>
      </c>
      <c r="G327" s="232">
        <v>516.34999999999991</v>
      </c>
      <c r="H327" s="232">
        <v>555.45000000000005</v>
      </c>
      <c r="I327" s="232">
        <v>562.54999999999995</v>
      </c>
      <c r="J327" s="232">
        <v>575.00000000000011</v>
      </c>
      <c r="K327" s="231">
        <v>550.1</v>
      </c>
      <c r="L327" s="231">
        <v>530.54999999999995</v>
      </c>
      <c r="M327" s="231">
        <v>3.9111500000000001</v>
      </c>
      <c r="N327" s="1"/>
      <c r="O327" s="1"/>
    </row>
    <row r="328" spans="1:15" ht="12.75" customHeight="1">
      <c r="A328" s="30">
        <v>318</v>
      </c>
      <c r="B328" s="217" t="s">
        <v>424</v>
      </c>
      <c r="C328" s="231">
        <v>32</v>
      </c>
      <c r="D328" s="232">
        <v>32.31666666666667</v>
      </c>
      <c r="E328" s="232">
        <v>31.38333333333334</v>
      </c>
      <c r="F328" s="232">
        <v>30.766666666666669</v>
      </c>
      <c r="G328" s="232">
        <v>29.833333333333339</v>
      </c>
      <c r="H328" s="232">
        <v>32.933333333333337</v>
      </c>
      <c r="I328" s="232">
        <v>33.86666666666666</v>
      </c>
      <c r="J328" s="232">
        <v>34.483333333333341</v>
      </c>
      <c r="K328" s="231">
        <v>33.25</v>
      </c>
      <c r="L328" s="231">
        <v>31.7</v>
      </c>
      <c r="M328" s="231">
        <v>53.385890000000003</v>
      </c>
      <c r="N328" s="1"/>
      <c r="O328" s="1"/>
    </row>
    <row r="329" spans="1:15" ht="12.75" customHeight="1">
      <c r="A329" s="30">
        <v>319</v>
      </c>
      <c r="B329" s="217" t="s">
        <v>425</v>
      </c>
      <c r="C329" s="231">
        <v>101.45</v>
      </c>
      <c r="D329" s="232">
        <v>100.7</v>
      </c>
      <c r="E329" s="232">
        <v>98.95</v>
      </c>
      <c r="F329" s="232">
        <v>96.45</v>
      </c>
      <c r="G329" s="232">
        <v>94.7</v>
      </c>
      <c r="H329" s="232">
        <v>103.2</v>
      </c>
      <c r="I329" s="232">
        <v>104.95</v>
      </c>
      <c r="J329" s="232">
        <v>107.45</v>
      </c>
      <c r="K329" s="231">
        <v>102.45</v>
      </c>
      <c r="L329" s="231">
        <v>98.2</v>
      </c>
      <c r="M329" s="231">
        <v>58.590179999999997</v>
      </c>
      <c r="N329" s="1"/>
      <c r="O329" s="1"/>
    </row>
    <row r="330" spans="1:15" ht="12.75" customHeight="1">
      <c r="A330" s="30">
        <v>320</v>
      </c>
      <c r="B330" s="217" t="s">
        <v>426</v>
      </c>
      <c r="C330" s="231">
        <v>39</v>
      </c>
      <c r="D330" s="232">
        <v>39.15</v>
      </c>
      <c r="E330" s="232">
        <v>38.599999999999994</v>
      </c>
      <c r="F330" s="232">
        <v>38.199999999999996</v>
      </c>
      <c r="G330" s="232">
        <v>37.649999999999991</v>
      </c>
      <c r="H330" s="232">
        <v>39.549999999999997</v>
      </c>
      <c r="I330" s="232">
        <v>40.099999999999994</v>
      </c>
      <c r="J330" s="232">
        <v>40.5</v>
      </c>
      <c r="K330" s="231">
        <v>39.700000000000003</v>
      </c>
      <c r="L330" s="231">
        <v>38.75</v>
      </c>
      <c r="M330" s="231">
        <v>113.23036999999999</v>
      </c>
      <c r="N330" s="1"/>
      <c r="O330" s="1"/>
    </row>
    <row r="331" spans="1:15" ht="12.75" customHeight="1">
      <c r="A331" s="30">
        <v>321</v>
      </c>
      <c r="B331" s="217" t="s">
        <v>427</v>
      </c>
      <c r="C331" s="231">
        <v>71.900000000000006</v>
      </c>
      <c r="D331" s="232">
        <v>72.283333333333346</v>
      </c>
      <c r="E331" s="232">
        <v>70.416666666666686</v>
      </c>
      <c r="F331" s="232">
        <v>68.933333333333337</v>
      </c>
      <c r="G331" s="232">
        <v>67.066666666666677</v>
      </c>
      <c r="H331" s="232">
        <v>73.766666666666694</v>
      </c>
      <c r="I331" s="232">
        <v>75.63333333333334</v>
      </c>
      <c r="J331" s="232">
        <v>77.116666666666703</v>
      </c>
      <c r="K331" s="231">
        <v>74.150000000000006</v>
      </c>
      <c r="L331" s="231">
        <v>70.8</v>
      </c>
      <c r="M331" s="231">
        <v>16.68028</v>
      </c>
      <c r="N331" s="1"/>
      <c r="O331" s="1"/>
    </row>
    <row r="332" spans="1:15" ht="12.75" customHeight="1">
      <c r="A332" s="30">
        <v>322</v>
      </c>
      <c r="B332" s="217" t="s">
        <v>428</v>
      </c>
      <c r="C332" s="231">
        <v>204.05</v>
      </c>
      <c r="D332" s="232">
        <v>202.71666666666667</v>
      </c>
      <c r="E332" s="232">
        <v>200.43333333333334</v>
      </c>
      <c r="F332" s="232">
        <v>196.81666666666666</v>
      </c>
      <c r="G332" s="232">
        <v>194.53333333333333</v>
      </c>
      <c r="H332" s="232">
        <v>206.33333333333334</v>
      </c>
      <c r="I332" s="232">
        <v>208.6166666666667</v>
      </c>
      <c r="J332" s="232">
        <v>212.23333333333335</v>
      </c>
      <c r="K332" s="231">
        <v>205</v>
      </c>
      <c r="L332" s="231">
        <v>199.1</v>
      </c>
      <c r="M332" s="231">
        <v>3.9072399999999998</v>
      </c>
      <c r="N332" s="1"/>
      <c r="O332" s="1"/>
    </row>
    <row r="333" spans="1:15" ht="12.75" customHeight="1">
      <c r="A333" s="30">
        <v>323</v>
      </c>
      <c r="B333" s="217" t="s">
        <v>167</v>
      </c>
      <c r="C333" s="231">
        <v>171.25</v>
      </c>
      <c r="D333" s="232">
        <v>171.96666666666667</v>
      </c>
      <c r="E333" s="232">
        <v>169.98333333333335</v>
      </c>
      <c r="F333" s="232">
        <v>168.71666666666667</v>
      </c>
      <c r="G333" s="232">
        <v>166.73333333333335</v>
      </c>
      <c r="H333" s="232">
        <v>173.23333333333335</v>
      </c>
      <c r="I333" s="232">
        <v>175.21666666666664</v>
      </c>
      <c r="J333" s="232">
        <v>176.48333333333335</v>
      </c>
      <c r="K333" s="231">
        <v>173.95</v>
      </c>
      <c r="L333" s="231">
        <v>170.7</v>
      </c>
      <c r="M333" s="231">
        <v>120.77986</v>
      </c>
      <c r="N333" s="1"/>
      <c r="O333" s="1"/>
    </row>
    <row r="334" spans="1:15" ht="12.75" customHeight="1">
      <c r="A334" s="30">
        <v>324</v>
      </c>
      <c r="B334" s="217" t="s">
        <v>429</v>
      </c>
      <c r="C334" s="231">
        <v>744.3</v>
      </c>
      <c r="D334" s="232">
        <v>739.9</v>
      </c>
      <c r="E334" s="232">
        <v>727.5</v>
      </c>
      <c r="F334" s="232">
        <v>710.7</v>
      </c>
      <c r="G334" s="232">
        <v>698.30000000000007</v>
      </c>
      <c r="H334" s="232">
        <v>756.69999999999993</v>
      </c>
      <c r="I334" s="232">
        <v>769.0999999999998</v>
      </c>
      <c r="J334" s="232">
        <v>785.89999999999986</v>
      </c>
      <c r="K334" s="231">
        <v>752.3</v>
      </c>
      <c r="L334" s="231">
        <v>723.1</v>
      </c>
      <c r="M334" s="231">
        <v>1.0757699999999999</v>
      </c>
      <c r="N334" s="1"/>
      <c r="O334" s="1"/>
    </row>
    <row r="335" spans="1:15" ht="12.75" customHeight="1">
      <c r="A335" s="30">
        <v>325</v>
      </c>
      <c r="B335" s="217" t="s">
        <v>161</v>
      </c>
      <c r="C335" s="231">
        <v>76.7</v>
      </c>
      <c r="D335" s="232">
        <v>77</v>
      </c>
      <c r="E335" s="232">
        <v>76.150000000000006</v>
      </c>
      <c r="F335" s="232">
        <v>75.600000000000009</v>
      </c>
      <c r="G335" s="232">
        <v>74.750000000000014</v>
      </c>
      <c r="H335" s="232">
        <v>77.55</v>
      </c>
      <c r="I335" s="232">
        <v>78.399999999999991</v>
      </c>
      <c r="J335" s="232">
        <v>78.949999999999989</v>
      </c>
      <c r="K335" s="231">
        <v>77.849999999999994</v>
      </c>
      <c r="L335" s="231">
        <v>76.45</v>
      </c>
      <c r="M335" s="231">
        <v>62.925409999999999</v>
      </c>
      <c r="N335" s="1"/>
      <c r="O335" s="1"/>
    </row>
    <row r="336" spans="1:15" ht="12.75" customHeight="1">
      <c r="A336" s="30">
        <v>326</v>
      </c>
      <c r="B336" s="217" t="s">
        <v>163</v>
      </c>
      <c r="C336" s="231">
        <v>4182.2</v>
      </c>
      <c r="D336" s="232">
        <v>4206.0666666666666</v>
      </c>
      <c r="E336" s="232">
        <v>4143.1833333333334</v>
      </c>
      <c r="F336" s="232">
        <v>4104.166666666667</v>
      </c>
      <c r="G336" s="232">
        <v>4041.2833333333338</v>
      </c>
      <c r="H336" s="232">
        <v>4245.083333333333</v>
      </c>
      <c r="I336" s="232">
        <v>4307.9666666666662</v>
      </c>
      <c r="J336" s="232">
        <v>4346.9833333333327</v>
      </c>
      <c r="K336" s="231">
        <v>4268.95</v>
      </c>
      <c r="L336" s="231">
        <v>4167.05</v>
      </c>
      <c r="M336" s="231">
        <v>0.56969000000000003</v>
      </c>
      <c r="N336" s="1"/>
      <c r="O336" s="1"/>
    </row>
    <row r="337" spans="1:15" ht="12.75" customHeight="1">
      <c r="A337" s="30">
        <v>327</v>
      </c>
      <c r="B337" s="217" t="s">
        <v>781</v>
      </c>
      <c r="C337" s="231">
        <v>499.25</v>
      </c>
      <c r="D337" s="232">
        <v>500.25</v>
      </c>
      <c r="E337" s="232">
        <v>485.20000000000005</v>
      </c>
      <c r="F337" s="232">
        <v>471.15000000000003</v>
      </c>
      <c r="G337" s="232">
        <v>456.10000000000008</v>
      </c>
      <c r="H337" s="232">
        <v>514.29999999999995</v>
      </c>
      <c r="I337" s="232">
        <v>529.34999999999991</v>
      </c>
      <c r="J337" s="232">
        <v>543.4</v>
      </c>
      <c r="K337" s="231">
        <v>515.29999999999995</v>
      </c>
      <c r="L337" s="231">
        <v>486.2</v>
      </c>
      <c r="M337" s="231">
        <v>2.9944799999999998</v>
      </c>
      <c r="N337" s="1"/>
      <c r="O337" s="1"/>
    </row>
    <row r="338" spans="1:15" ht="12.75" customHeight="1">
      <c r="A338" s="30">
        <v>328</v>
      </c>
      <c r="B338" s="217" t="s">
        <v>164</v>
      </c>
      <c r="C338" s="231">
        <v>18891</v>
      </c>
      <c r="D338" s="232">
        <v>18944.616666666669</v>
      </c>
      <c r="E338" s="232">
        <v>18761.433333333338</v>
      </c>
      <c r="F338" s="232">
        <v>18631.866666666669</v>
      </c>
      <c r="G338" s="232">
        <v>18448.683333333338</v>
      </c>
      <c r="H338" s="232">
        <v>19074.183333333338</v>
      </c>
      <c r="I338" s="232">
        <v>19257.366666666672</v>
      </c>
      <c r="J338" s="232">
        <v>19386.933333333338</v>
      </c>
      <c r="K338" s="231">
        <v>19127.8</v>
      </c>
      <c r="L338" s="231">
        <v>18815.05</v>
      </c>
      <c r="M338" s="231">
        <v>0.35854000000000003</v>
      </c>
      <c r="N338" s="1"/>
      <c r="O338" s="1"/>
    </row>
    <row r="339" spans="1:15" ht="12.75" customHeight="1">
      <c r="A339" s="30">
        <v>329</v>
      </c>
      <c r="B339" s="217" t="s">
        <v>430</v>
      </c>
      <c r="C339" s="231">
        <v>53.6</v>
      </c>
      <c r="D339" s="232">
        <v>53.800000000000004</v>
      </c>
      <c r="E339" s="232">
        <v>50.300000000000011</v>
      </c>
      <c r="F339" s="232">
        <v>47.000000000000007</v>
      </c>
      <c r="G339" s="232">
        <v>43.500000000000014</v>
      </c>
      <c r="H339" s="232">
        <v>57.100000000000009</v>
      </c>
      <c r="I339" s="232">
        <v>60.599999999999994</v>
      </c>
      <c r="J339" s="232">
        <v>63.900000000000006</v>
      </c>
      <c r="K339" s="231">
        <v>57.3</v>
      </c>
      <c r="L339" s="231">
        <v>50.5</v>
      </c>
      <c r="M339" s="231">
        <v>78.346090000000004</v>
      </c>
      <c r="N339" s="1"/>
      <c r="O339" s="1"/>
    </row>
    <row r="340" spans="1:15" ht="12.75" customHeight="1">
      <c r="A340" s="30">
        <v>330</v>
      </c>
      <c r="B340" s="217" t="s">
        <v>160</v>
      </c>
      <c r="C340" s="231">
        <v>201.25</v>
      </c>
      <c r="D340" s="232">
        <v>202.31666666666669</v>
      </c>
      <c r="E340" s="232">
        <v>198.93333333333339</v>
      </c>
      <c r="F340" s="232">
        <v>196.6166666666667</v>
      </c>
      <c r="G340" s="232">
        <v>193.23333333333341</v>
      </c>
      <c r="H340" s="232">
        <v>204.63333333333338</v>
      </c>
      <c r="I340" s="232">
        <v>208.01666666666665</v>
      </c>
      <c r="J340" s="232">
        <v>210.33333333333337</v>
      </c>
      <c r="K340" s="231">
        <v>205.7</v>
      </c>
      <c r="L340" s="231">
        <v>200</v>
      </c>
      <c r="M340" s="231">
        <v>5.3680300000000001</v>
      </c>
      <c r="N340" s="1"/>
      <c r="O340" s="1"/>
    </row>
    <row r="341" spans="1:15" ht="12.75" customHeight="1">
      <c r="A341" s="30">
        <v>331</v>
      </c>
      <c r="B341" s="217" t="s">
        <v>822</v>
      </c>
      <c r="C341" s="231">
        <v>335.05</v>
      </c>
      <c r="D341" s="232">
        <v>333.0333333333333</v>
      </c>
      <c r="E341" s="232">
        <v>330.06666666666661</v>
      </c>
      <c r="F341" s="232">
        <v>325.08333333333331</v>
      </c>
      <c r="G341" s="232">
        <v>322.11666666666662</v>
      </c>
      <c r="H341" s="232">
        <v>338.01666666666659</v>
      </c>
      <c r="I341" s="232">
        <v>340.98333333333329</v>
      </c>
      <c r="J341" s="232">
        <v>345.96666666666658</v>
      </c>
      <c r="K341" s="231">
        <v>336</v>
      </c>
      <c r="L341" s="231">
        <v>328.05</v>
      </c>
      <c r="M341" s="231">
        <v>0.78315999999999997</v>
      </c>
      <c r="N341" s="1"/>
      <c r="O341" s="1"/>
    </row>
    <row r="342" spans="1:15" ht="12.75" customHeight="1">
      <c r="A342" s="30">
        <v>332</v>
      </c>
      <c r="B342" s="217" t="s">
        <v>265</v>
      </c>
      <c r="C342" s="231">
        <v>824.75</v>
      </c>
      <c r="D342" s="232">
        <v>830.56666666666661</v>
      </c>
      <c r="E342" s="232">
        <v>815.18333333333317</v>
      </c>
      <c r="F342" s="232">
        <v>805.61666666666656</v>
      </c>
      <c r="G342" s="232">
        <v>790.23333333333312</v>
      </c>
      <c r="H342" s="232">
        <v>840.13333333333321</v>
      </c>
      <c r="I342" s="232">
        <v>855.51666666666665</v>
      </c>
      <c r="J342" s="232">
        <v>865.08333333333326</v>
      </c>
      <c r="K342" s="231">
        <v>845.95</v>
      </c>
      <c r="L342" s="231">
        <v>821</v>
      </c>
      <c r="M342" s="231">
        <v>2.6516299999999999</v>
      </c>
      <c r="N342" s="1"/>
      <c r="O342" s="1"/>
    </row>
    <row r="343" spans="1:15" ht="12.75" customHeight="1">
      <c r="A343" s="30">
        <v>333</v>
      </c>
      <c r="B343" s="217" t="s">
        <v>168</v>
      </c>
      <c r="C343" s="231">
        <v>150.25</v>
      </c>
      <c r="D343" s="232">
        <v>150.65</v>
      </c>
      <c r="E343" s="232">
        <v>148.85000000000002</v>
      </c>
      <c r="F343" s="232">
        <v>147.45000000000002</v>
      </c>
      <c r="G343" s="232">
        <v>145.65000000000003</v>
      </c>
      <c r="H343" s="232">
        <v>152.05000000000001</v>
      </c>
      <c r="I343" s="232">
        <v>153.85000000000002</v>
      </c>
      <c r="J343" s="232">
        <v>155.25</v>
      </c>
      <c r="K343" s="231">
        <v>152.44999999999999</v>
      </c>
      <c r="L343" s="231">
        <v>149.25</v>
      </c>
      <c r="M343" s="231">
        <v>74.372609999999995</v>
      </c>
      <c r="N343" s="1"/>
      <c r="O343" s="1"/>
    </row>
    <row r="344" spans="1:15" ht="12.75" customHeight="1">
      <c r="A344" s="30">
        <v>334</v>
      </c>
      <c r="B344" s="217" t="s">
        <v>266</v>
      </c>
      <c r="C344" s="231">
        <v>249.9</v>
      </c>
      <c r="D344" s="232">
        <v>248.96666666666667</v>
      </c>
      <c r="E344" s="232">
        <v>245.93333333333334</v>
      </c>
      <c r="F344" s="232">
        <v>241.96666666666667</v>
      </c>
      <c r="G344" s="232">
        <v>238.93333333333334</v>
      </c>
      <c r="H344" s="232">
        <v>252.93333333333334</v>
      </c>
      <c r="I344" s="232">
        <v>255.9666666666667</v>
      </c>
      <c r="J344" s="232">
        <v>259.93333333333334</v>
      </c>
      <c r="K344" s="231">
        <v>252</v>
      </c>
      <c r="L344" s="231">
        <v>245</v>
      </c>
      <c r="M344" s="231">
        <v>9.3727099999999997</v>
      </c>
      <c r="N344" s="1"/>
      <c r="O344" s="1"/>
    </row>
    <row r="345" spans="1:15" ht="12.75" customHeight="1">
      <c r="A345" s="30">
        <v>335</v>
      </c>
      <c r="B345" s="217" t="s">
        <v>854</v>
      </c>
      <c r="C345" s="231">
        <v>630.1</v>
      </c>
      <c r="D345" s="232">
        <v>636.05000000000007</v>
      </c>
      <c r="E345" s="232">
        <v>620.55000000000018</v>
      </c>
      <c r="F345" s="232">
        <v>611.00000000000011</v>
      </c>
      <c r="G345" s="232">
        <v>595.50000000000023</v>
      </c>
      <c r="H345" s="232">
        <v>645.60000000000014</v>
      </c>
      <c r="I345" s="232">
        <v>661.09999999999991</v>
      </c>
      <c r="J345" s="232">
        <v>670.65000000000009</v>
      </c>
      <c r="K345" s="231">
        <v>651.54999999999995</v>
      </c>
      <c r="L345" s="231">
        <v>626.5</v>
      </c>
      <c r="M345" s="231">
        <v>11.698259999999999</v>
      </c>
      <c r="N345" s="1"/>
      <c r="O345" s="1"/>
    </row>
    <row r="346" spans="1:15" ht="12.75" customHeight="1">
      <c r="A346" s="30">
        <v>336</v>
      </c>
      <c r="B346" s="217" t="s">
        <v>804</v>
      </c>
      <c r="C346" s="231">
        <v>621.4</v>
      </c>
      <c r="D346" s="232">
        <v>625.83333333333337</v>
      </c>
      <c r="E346" s="232">
        <v>613.66666666666674</v>
      </c>
      <c r="F346" s="232">
        <v>605.93333333333339</v>
      </c>
      <c r="G346" s="232">
        <v>593.76666666666677</v>
      </c>
      <c r="H346" s="232">
        <v>633.56666666666672</v>
      </c>
      <c r="I346" s="232">
        <v>645.73333333333346</v>
      </c>
      <c r="J346" s="232">
        <v>653.4666666666667</v>
      </c>
      <c r="K346" s="231">
        <v>638</v>
      </c>
      <c r="L346" s="231">
        <v>618.1</v>
      </c>
      <c r="M346" s="231">
        <v>49.702930000000002</v>
      </c>
      <c r="N346" s="1"/>
      <c r="O346" s="1"/>
    </row>
    <row r="347" spans="1:15" ht="12.75" customHeight="1">
      <c r="A347" s="30">
        <v>337</v>
      </c>
      <c r="B347" s="217" t="s">
        <v>431</v>
      </c>
      <c r="C347" s="231">
        <v>3219.1</v>
      </c>
      <c r="D347" s="232">
        <v>3216.1166666666668</v>
      </c>
      <c r="E347" s="232">
        <v>3202.2333333333336</v>
      </c>
      <c r="F347" s="232">
        <v>3185.3666666666668</v>
      </c>
      <c r="G347" s="232">
        <v>3171.4833333333336</v>
      </c>
      <c r="H347" s="232">
        <v>3232.9833333333336</v>
      </c>
      <c r="I347" s="232">
        <v>3246.8666666666668</v>
      </c>
      <c r="J347" s="232">
        <v>3263.7333333333336</v>
      </c>
      <c r="K347" s="231">
        <v>3230</v>
      </c>
      <c r="L347" s="231">
        <v>3199.25</v>
      </c>
      <c r="M347" s="231">
        <v>0.52315</v>
      </c>
      <c r="N347" s="1"/>
      <c r="O347" s="1"/>
    </row>
    <row r="348" spans="1:15" ht="12.75" customHeight="1">
      <c r="A348" s="30">
        <v>338</v>
      </c>
      <c r="B348" s="217" t="s">
        <v>432</v>
      </c>
      <c r="C348" s="231">
        <v>262.8</v>
      </c>
      <c r="D348" s="232">
        <v>263.75</v>
      </c>
      <c r="E348" s="232">
        <v>259.60000000000002</v>
      </c>
      <c r="F348" s="232">
        <v>256.40000000000003</v>
      </c>
      <c r="G348" s="232">
        <v>252.25000000000006</v>
      </c>
      <c r="H348" s="232">
        <v>266.95</v>
      </c>
      <c r="I348" s="232">
        <v>271.09999999999997</v>
      </c>
      <c r="J348" s="232">
        <v>274.29999999999995</v>
      </c>
      <c r="K348" s="231">
        <v>267.89999999999998</v>
      </c>
      <c r="L348" s="231">
        <v>260.55</v>
      </c>
      <c r="M348" s="231">
        <v>1.0417099999999999</v>
      </c>
      <c r="N348" s="1"/>
      <c r="O348" s="1"/>
    </row>
    <row r="349" spans="1:15" ht="12.75" customHeight="1">
      <c r="A349" s="30">
        <v>339</v>
      </c>
      <c r="B349" s="217" t="s">
        <v>805</v>
      </c>
      <c r="C349" s="231">
        <v>580.70000000000005</v>
      </c>
      <c r="D349" s="232">
        <v>579.15</v>
      </c>
      <c r="E349" s="232">
        <v>574.04999999999995</v>
      </c>
      <c r="F349" s="232">
        <v>567.4</v>
      </c>
      <c r="G349" s="232">
        <v>562.29999999999995</v>
      </c>
      <c r="H349" s="232">
        <v>585.79999999999995</v>
      </c>
      <c r="I349" s="232">
        <v>590.90000000000009</v>
      </c>
      <c r="J349" s="232">
        <v>597.54999999999995</v>
      </c>
      <c r="K349" s="231">
        <v>584.25</v>
      </c>
      <c r="L349" s="231">
        <v>572.5</v>
      </c>
      <c r="M349" s="231">
        <v>10.900029999999999</v>
      </c>
      <c r="N349" s="1"/>
      <c r="O349" s="1"/>
    </row>
    <row r="350" spans="1:15" ht="12.75" customHeight="1">
      <c r="A350" s="30">
        <v>340</v>
      </c>
      <c r="B350" s="217" t="s">
        <v>794</v>
      </c>
      <c r="C350" s="231">
        <v>110.85</v>
      </c>
      <c r="D350" s="232">
        <v>111.58333333333333</v>
      </c>
      <c r="E350" s="232">
        <v>109.31666666666666</v>
      </c>
      <c r="F350" s="232">
        <v>107.78333333333333</v>
      </c>
      <c r="G350" s="232">
        <v>105.51666666666667</v>
      </c>
      <c r="H350" s="232">
        <v>113.11666666666666</v>
      </c>
      <c r="I350" s="232">
        <v>115.38333333333334</v>
      </c>
      <c r="J350" s="232">
        <v>116.91666666666666</v>
      </c>
      <c r="K350" s="231">
        <v>113.85</v>
      </c>
      <c r="L350" s="231">
        <v>110.05</v>
      </c>
      <c r="M350" s="231">
        <v>8.6381099999999993</v>
      </c>
      <c r="N350" s="1"/>
      <c r="O350" s="1"/>
    </row>
    <row r="351" spans="1:15" ht="12.75" customHeight="1">
      <c r="A351" s="30">
        <v>341</v>
      </c>
      <c r="B351" s="217" t="s">
        <v>175</v>
      </c>
      <c r="C351" s="231">
        <v>2925.25</v>
      </c>
      <c r="D351" s="232">
        <v>2931.7666666666664</v>
      </c>
      <c r="E351" s="232">
        <v>2903.5333333333328</v>
      </c>
      <c r="F351" s="232">
        <v>2881.8166666666666</v>
      </c>
      <c r="G351" s="232">
        <v>2853.583333333333</v>
      </c>
      <c r="H351" s="232">
        <v>2953.4833333333327</v>
      </c>
      <c r="I351" s="232">
        <v>2981.7166666666662</v>
      </c>
      <c r="J351" s="232">
        <v>3003.4333333333325</v>
      </c>
      <c r="K351" s="231">
        <v>2960</v>
      </c>
      <c r="L351" s="231">
        <v>2910.05</v>
      </c>
      <c r="M351" s="231">
        <v>0.97382999999999997</v>
      </c>
      <c r="N351" s="1"/>
      <c r="O351" s="1"/>
    </row>
    <row r="352" spans="1:15" ht="12.75" customHeight="1">
      <c r="A352" s="30">
        <v>342</v>
      </c>
      <c r="B352" s="217" t="s">
        <v>434</v>
      </c>
      <c r="C352" s="231">
        <v>468.35</v>
      </c>
      <c r="D352" s="232">
        <v>475.7</v>
      </c>
      <c r="E352" s="232">
        <v>455.15</v>
      </c>
      <c r="F352" s="232">
        <v>441.95</v>
      </c>
      <c r="G352" s="232">
        <v>421.4</v>
      </c>
      <c r="H352" s="232">
        <v>488.9</v>
      </c>
      <c r="I352" s="232">
        <v>509.45000000000005</v>
      </c>
      <c r="J352" s="232">
        <v>522.65</v>
      </c>
      <c r="K352" s="231">
        <v>496.25</v>
      </c>
      <c r="L352" s="231">
        <v>462.5</v>
      </c>
      <c r="M352" s="231">
        <v>8.2634500000000006</v>
      </c>
      <c r="N352" s="1"/>
      <c r="O352" s="1"/>
    </row>
    <row r="353" spans="1:15" ht="12.75" customHeight="1">
      <c r="A353" s="30">
        <v>343</v>
      </c>
      <c r="B353" s="217" t="s">
        <v>435</v>
      </c>
      <c r="C353" s="231">
        <v>265.10000000000002</v>
      </c>
      <c r="D353" s="232">
        <v>268.51666666666665</v>
      </c>
      <c r="E353" s="232">
        <v>257.58333333333331</v>
      </c>
      <c r="F353" s="232">
        <v>250.06666666666666</v>
      </c>
      <c r="G353" s="232">
        <v>239.13333333333333</v>
      </c>
      <c r="H353" s="232">
        <v>276.0333333333333</v>
      </c>
      <c r="I353" s="232">
        <v>286.9666666666667</v>
      </c>
      <c r="J353" s="232">
        <v>294.48333333333329</v>
      </c>
      <c r="K353" s="231">
        <v>279.45</v>
      </c>
      <c r="L353" s="231">
        <v>261</v>
      </c>
      <c r="M353" s="231">
        <v>5.40524</v>
      </c>
      <c r="N353" s="1"/>
      <c r="O353" s="1"/>
    </row>
    <row r="354" spans="1:15" ht="12.75" customHeight="1">
      <c r="A354" s="30">
        <v>344</v>
      </c>
      <c r="B354" s="217" t="s">
        <v>179</v>
      </c>
      <c r="C354" s="231">
        <v>1506.6</v>
      </c>
      <c r="D354" s="232">
        <v>1507.3333333333333</v>
      </c>
      <c r="E354" s="232">
        <v>1492.5166666666664</v>
      </c>
      <c r="F354" s="232">
        <v>1478.4333333333332</v>
      </c>
      <c r="G354" s="232">
        <v>1463.6166666666663</v>
      </c>
      <c r="H354" s="232">
        <v>1521.4166666666665</v>
      </c>
      <c r="I354" s="232">
        <v>1536.2333333333336</v>
      </c>
      <c r="J354" s="232">
        <v>1550.3166666666666</v>
      </c>
      <c r="K354" s="231">
        <v>1522.15</v>
      </c>
      <c r="L354" s="231">
        <v>1493.25</v>
      </c>
      <c r="M354" s="231">
        <v>1.8809800000000001</v>
      </c>
      <c r="N354" s="1"/>
      <c r="O354" s="1"/>
    </row>
    <row r="355" spans="1:15" ht="12.75" customHeight="1">
      <c r="A355" s="30">
        <v>345</v>
      </c>
      <c r="B355" s="217" t="s">
        <v>169</v>
      </c>
      <c r="C355" s="231">
        <v>37495.1</v>
      </c>
      <c r="D355" s="232">
        <v>37374.366666666669</v>
      </c>
      <c r="E355" s="232">
        <v>37020.733333333337</v>
      </c>
      <c r="F355" s="232">
        <v>36546.366666666669</v>
      </c>
      <c r="G355" s="232">
        <v>36192.733333333337</v>
      </c>
      <c r="H355" s="232">
        <v>37848.733333333337</v>
      </c>
      <c r="I355" s="232">
        <v>38202.366666666669</v>
      </c>
      <c r="J355" s="232">
        <v>38676.733333333337</v>
      </c>
      <c r="K355" s="231">
        <v>37728</v>
      </c>
      <c r="L355" s="231">
        <v>36900</v>
      </c>
      <c r="M355" s="231">
        <v>0.18517</v>
      </c>
      <c r="N355" s="1"/>
      <c r="O355" s="1"/>
    </row>
    <row r="356" spans="1:15" ht="12.75" customHeight="1">
      <c r="A356" s="30">
        <v>346</v>
      </c>
      <c r="B356" s="217" t="s">
        <v>846</v>
      </c>
      <c r="C356" s="231">
        <v>888.9</v>
      </c>
      <c r="D356" s="232">
        <v>893.26666666666677</v>
      </c>
      <c r="E356" s="232">
        <v>873.63333333333355</v>
      </c>
      <c r="F356" s="232">
        <v>858.36666666666679</v>
      </c>
      <c r="G356" s="232">
        <v>838.73333333333358</v>
      </c>
      <c r="H356" s="232">
        <v>908.53333333333353</v>
      </c>
      <c r="I356" s="232">
        <v>928.16666666666674</v>
      </c>
      <c r="J356" s="232">
        <v>943.43333333333351</v>
      </c>
      <c r="K356" s="231">
        <v>912.9</v>
      </c>
      <c r="L356" s="231">
        <v>878</v>
      </c>
      <c r="M356" s="231">
        <v>2.66168</v>
      </c>
      <c r="N356" s="1"/>
      <c r="O356" s="1"/>
    </row>
    <row r="357" spans="1:15" ht="12.75" customHeight="1">
      <c r="A357" s="30">
        <v>347</v>
      </c>
      <c r="B357" s="217" t="s">
        <v>436</v>
      </c>
      <c r="C357" s="231">
        <v>4367.1000000000004</v>
      </c>
      <c r="D357" s="232">
        <v>4369.8833333333332</v>
      </c>
      <c r="E357" s="232">
        <v>4297.3166666666666</v>
      </c>
      <c r="F357" s="232">
        <v>4227.5333333333338</v>
      </c>
      <c r="G357" s="232">
        <v>4154.9666666666672</v>
      </c>
      <c r="H357" s="232">
        <v>4439.6666666666661</v>
      </c>
      <c r="I357" s="232">
        <v>4512.2333333333318</v>
      </c>
      <c r="J357" s="232">
        <v>4582.0166666666655</v>
      </c>
      <c r="K357" s="231">
        <v>4442.45</v>
      </c>
      <c r="L357" s="231">
        <v>4300.1000000000004</v>
      </c>
      <c r="M357" s="231">
        <v>3.2533500000000002</v>
      </c>
      <c r="N357" s="1"/>
      <c r="O357" s="1"/>
    </row>
    <row r="358" spans="1:15" ht="12.75" customHeight="1">
      <c r="A358" s="30">
        <v>348</v>
      </c>
      <c r="B358" s="217" t="s">
        <v>171</v>
      </c>
      <c r="C358" s="231">
        <v>222.85</v>
      </c>
      <c r="D358" s="232">
        <v>224.18333333333331</v>
      </c>
      <c r="E358" s="232">
        <v>220.66666666666663</v>
      </c>
      <c r="F358" s="232">
        <v>218.48333333333332</v>
      </c>
      <c r="G358" s="232">
        <v>214.96666666666664</v>
      </c>
      <c r="H358" s="232">
        <v>226.36666666666662</v>
      </c>
      <c r="I358" s="232">
        <v>229.88333333333333</v>
      </c>
      <c r="J358" s="232">
        <v>232.06666666666661</v>
      </c>
      <c r="K358" s="231">
        <v>227.7</v>
      </c>
      <c r="L358" s="231">
        <v>222</v>
      </c>
      <c r="M358" s="231">
        <v>19.189699999999998</v>
      </c>
      <c r="N358" s="1"/>
      <c r="O358" s="1"/>
    </row>
    <row r="359" spans="1:15" ht="12.75" customHeight="1">
      <c r="A359" s="30">
        <v>349</v>
      </c>
      <c r="B359" s="217" t="s">
        <v>173</v>
      </c>
      <c r="C359" s="231">
        <v>3486.3</v>
      </c>
      <c r="D359" s="232">
        <v>3493.7833333333333</v>
      </c>
      <c r="E359" s="232">
        <v>3462.5666666666666</v>
      </c>
      <c r="F359" s="232">
        <v>3438.8333333333335</v>
      </c>
      <c r="G359" s="232">
        <v>3407.6166666666668</v>
      </c>
      <c r="H359" s="232">
        <v>3517.5166666666664</v>
      </c>
      <c r="I359" s="232">
        <v>3548.7333333333327</v>
      </c>
      <c r="J359" s="232">
        <v>3572.4666666666662</v>
      </c>
      <c r="K359" s="231">
        <v>3525</v>
      </c>
      <c r="L359" s="231">
        <v>3470.05</v>
      </c>
      <c r="M359" s="231">
        <v>0.12489</v>
      </c>
      <c r="N359" s="1"/>
      <c r="O359" s="1"/>
    </row>
    <row r="360" spans="1:15" ht="12.75" customHeight="1">
      <c r="A360" s="30">
        <v>350</v>
      </c>
      <c r="B360" s="217" t="s">
        <v>438</v>
      </c>
      <c r="C360" s="231">
        <v>1317.05</v>
      </c>
      <c r="D360" s="232">
        <v>1324.6833333333334</v>
      </c>
      <c r="E360" s="232">
        <v>1294.3666666666668</v>
      </c>
      <c r="F360" s="232">
        <v>1271.6833333333334</v>
      </c>
      <c r="G360" s="232">
        <v>1241.3666666666668</v>
      </c>
      <c r="H360" s="232">
        <v>1347.3666666666668</v>
      </c>
      <c r="I360" s="232">
        <v>1377.6833333333334</v>
      </c>
      <c r="J360" s="232">
        <v>1400.3666666666668</v>
      </c>
      <c r="K360" s="231">
        <v>1355</v>
      </c>
      <c r="L360" s="231">
        <v>1302</v>
      </c>
      <c r="M360" s="231">
        <v>5.4524299999999997</v>
      </c>
      <c r="N360" s="1"/>
      <c r="O360" s="1"/>
    </row>
    <row r="361" spans="1:15" ht="12.75" customHeight="1">
      <c r="A361" s="30">
        <v>351</v>
      </c>
      <c r="B361" s="217" t="s">
        <v>174</v>
      </c>
      <c r="C361" s="231">
        <v>2352.0500000000002</v>
      </c>
      <c r="D361" s="232">
        <v>2352.5833333333335</v>
      </c>
      <c r="E361" s="232">
        <v>2335.166666666667</v>
      </c>
      <c r="F361" s="232">
        <v>2318.2833333333333</v>
      </c>
      <c r="G361" s="232">
        <v>2300.8666666666668</v>
      </c>
      <c r="H361" s="232">
        <v>2369.4666666666672</v>
      </c>
      <c r="I361" s="232">
        <v>2386.8833333333341</v>
      </c>
      <c r="J361" s="232">
        <v>2403.7666666666673</v>
      </c>
      <c r="K361" s="231">
        <v>2370</v>
      </c>
      <c r="L361" s="231">
        <v>2335.6999999999998</v>
      </c>
      <c r="M361" s="231">
        <v>1.9033800000000001</v>
      </c>
      <c r="N361" s="1"/>
      <c r="O361" s="1"/>
    </row>
    <row r="362" spans="1:15" ht="12.75" customHeight="1">
      <c r="A362" s="30">
        <v>352</v>
      </c>
      <c r="B362" s="217" t="s">
        <v>1009</v>
      </c>
      <c r="C362" s="231">
        <v>64.95</v>
      </c>
      <c r="D362" s="232">
        <v>65.716666666666654</v>
      </c>
      <c r="E362" s="232">
        <v>63.433333333333309</v>
      </c>
      <c r="F362" s="232">
        <v>61.916666666666657</v>
      </c>
      <c r="G362" s="232">
        <v>59.633333333333312</v>
      </c>
      <c r="H362" s="232">
        <v>67.233333333333306</v>
      </c>
      <c r="I362" s="232">
        <v>69.516666666666637</v>
      </c>
      <c r="J362" s="232">
        <v>71.033333333333303</v>
      </c>
      <c r="K362" s="231">
        <v>68</v>
      </c>
      <c r="L362" s="231">
        <v>64.2</v>
      </c>
      <c r="M362" s="231">
        <v>38.03398</v>
      </c>
      <c r="N362" s="1"/>
      <c r="O362" s="1"/>
    </row>
    <row r="363" spans="1:15" ht="12.75" customHeight="1">
      <c r="A363" s="30">
        <v>353</v>
      </c>
      <c r="B363" s="217" t="s">
        <v>439</v>
      </c>
      <c r="C363" s="231">
        <v>969.05</v>
      </c>
      <c r="D363" s="232">
        <v>961.66666666666663</v>
      </c>
      <c r="E363" s="232">
        <v>937.43333333333328</v>
      </c>
      <c r="F363" s="232">
        <v>905.81666666666661</v>
      </c>
      <c r="G363" s="232">
        <v>881.58333333333326</v>
      </c>
      <c r="H363" s="232">
        <v>993.2833333333333</v>
      </c>
      <c r="I363" s="232">
        <v>1017.5166666666667</v>
      </c>
      <c r="J363" s="232">
        <v>1049.1333333333332</v>
      </c>
      <c r="K363" s="231">
        <v>985.9</v>
      </c>
      <c r="L363" s="231">
        <v>930.05</v>
      </c>
      <c r="M363" s="231">
        <v>1.29471</v>
      </c>
      <c r="N363" s="1"/>
      <c r="O363" s="1"/>
    </row>
    <row r="364" spans="1:15" ht="12.75" customHeight="1">
      <c r="A364" s="30">
        <v>354</v>
      </c>
      <c r="B364" s="217" t="s">
        <v>267</v>
      </c>
      <c r="C364" s="231">
        <v>2779.2</v>
      </c>
      <c r="D364" s="232">
        <v>2799.9333333333329</v>
      </c>
      <c r="E364" s="232">
        <v>2751.9166666666661</v>
      </c>
      <c r="F364" s="232">
        <v>2724.6333333333332</v>
      </c>
      <c r="G364" s="232">
        <v>2676.6166666666663</v>
      </c>
      <c r="H364" s="232">
        <v>2827.2166666666658</v>
      </c>
      <c r="I364" s="232">
        <v>2875.2333333333331</v>
      </c>
      <c r="J364" s="232">
        <v>2902.5166666666655</v>
      </c>
      <c r="K364" s="231">
        <v>2847.95</v>
      </c>
      <c r="L364" s="231">
        <v>2772.65</v>
      </c>
      <c r="M364" s="231">
        <v>3.7828400000000002</v>
      </c>
      <c r="N364" s="1"/>
      <c r="O364" s="1"/>
    </row>
    <row r="365" spans="1:15" ht="12.75" customHeight="1">
      <c r="A365" s="30">
        <v>355</v>
      </c>
      <c r="B365" s="217" t="s">
        <v>440</v>
      </c>
      <c r="C365" s="231">
        <v>1161.45</v>
      </c>
      <c r="D365" s="232">
        <v>1181.1833333333334</v>
      </c>
      <c r="E365" s="232">
        <v>1132.4666666666667</v>
      </c>
      <c r="F365" s="232">
        <v>1103.4833333333333</v>
      </c>
      <c r="G365" s="232">
        <v>1054.7666666666667</v>
      </c>
      <c r="H365" s="232">
        <v>1210.1666666666667</v>
      </c>
      <c r="I365" s="232">
        <v>1258.8833333333334</v>
      </c>
      <c r="J365" s="232">
        <v>1287.8666666666668</v>
      </c>
      <c r="K365" s="231">
        <v>1229.9000000000001</v>
      </c>
      <c r="L365" s="231">
        <v>1152.2</v>
      </c>
      <c r="M365" s="231">
        <v>1.7711699999999999</v>
      </c>
      <c r="N365" s="1"/>
      <c r="O365" s="1"/>
    </row>
    <row r="366" spans="1:15" ht="12.75" customHeight="1">
      <c r="A366" s="30">
        <v>356</v>
      </c>
      <c r="B366" s="217" t="s">
        <v>782</v>
      </c>
      <c r="C366" s="231">
        <v>275.64999999999998</v>
      </c>
      <c r="D366" s="232">
        <v>277.55</v>
      </c>
      <c r="E366" s="232">
        <v>273.10000000000002</v>
      </c>
      <c r="F366" s="232">
        <v>270.55</v>
      </c>
      <c r="G366" s="232">
        <v>266.10000000000002</v>
      </c>
      <c r="H366" s="232">
        <v>280.10000000000002</v>
      </c>
      <c r="I366" s="232">
        <v>284.54999999999995</v>
      </c>
      <c r="J366" s="232">
        <v>287.10000000000002</v>
      </c>
      <c r="K366" s="231">
        <v>282</v>
      </c>
      <c r="L366" s="231">
        <v>275</v>
      </c>
      <c r="M366" s="231">
        <v>14.45772</v>
      </c>
      <c r="N366" s="1"/>
      <c r="O366" s="1"/>
    </row>
    <row r="367" spans="1:15" ht="12.75" customHeight="1">
      <c r="A367" s="30">
        <v>357</v>
      </c>
      <c r="B367" s="217" t="s">
        <v>172</v>
      </c>
      <c r="C367" s="231">
        <v>148.9</v>
      </c>
      <c r="D367" s="232">
        <v>148.46666666666667</v>
      </c>
      <c r="E367" s="232">
        <v>146.63333333333333</v>
      </c>
      <c r="F367" s="232">
        <v>144.36666666666665</v>
      </c>
      <c r="G367" s="232">
        <v>142.5333333333333</v>
      </c>
      <c r="H367" s="232">
        <v>150.73333333333335</v>
      </c>
      <c r="I367" s="232">
        <v>152.56666666666666</v>
      </c>
      <c r="J367" s="232">
        <v>154.83333333333337</v>
      </c>
      <c r="K367" s="231">
        <v>150.30000000000001</v>
      </c>
      <c r="L367" s="231">
        <v>146.19999999999999</v>
      </c>
      <c r="M367" s="231">
        <v>71.892949999999999</v>
      </c>
      <c r="N367" s="1"/>
      <c r="O367" s="1"/>
    </row>
    <row r="368" spans="1:15" ht="12.75" customHeight="1">
      <c r="A368" s="30">
        <v>358</v>
      </c>
      <c r="B368" s="217" t="s">
        <v>177</v>
      </c>
      <c r="C368" s="231">
        <v>220.1</v>
      </c>
      <c r="D368" s="232">
        <v>221.9666666666667</v>
      </c>
      <c r="E368" s="232">
        <v>217.68333333333339</v>
      </c>
      <c r="F368" s="232">
        <v>215.26666666666671</v>
      </c>
      <c r="G368" s="232">
        <v>210.98333333333341</v>
      </c>
      <c r="H368" s="232">
        <v>224.38333333333338</v>
      </c>
      <c r="I368" s="232">
        <v>228.66666666666669</v>
      </c>
      <c r="J368" s="232">
        <v>231.08333333333337</v>
      </c>
      <c r="K368" s="231">
        <v>226.25</v>
      </c>
      <c r="L368" s="231">
        <v>219.55</v>
      </c>
      <c r="M368" s="231">
        <v>149.87799999999999</v>
      </c>
      <c r="N368" s="1"/>
      <c r="O368" s="1"/>
    </row>
    <row r="369" spans="1:15" ht="12.75" customHeight="1">
      <c r="A369" s="30">
        <v>359</v>
      </c>
      <c r="B369" s="217" t="s">
        <v>783</v>
      </c>
      <c r="C369" s="231">
        <v>308.55</v>
      </c>
      <c r="D369" s="232">
        <v>313.65000000000003</v>
      </c>
      <c r="E369" s="232">
        <v>300.45000000000005</v>
      </c>
      <c r="F369" s="232">
        <v>292.35000000000002</v>
      </c>
      <c r="G369" s="232">
        <v>279.15000000000003</v>
      </c>
      <c r="H369" s="232">
        <v>321.75000000000006</v>
      </c>
      <c r="I369" s="232">
        <v>334.95</v>
      </c>
      <c r="J369" s="232">
        <v>343.05000000000007</v>
      </c>
      <c r="K369" s="231">
        <v>326.85000000000002</v>
      </c>
      <c r="L369" s="231">
        <v>305.55</v>
      </c>
      <c r="M369" s="231">
        <v>12.51079</v>
      </c>
      <c r="N369" s="1"/>
      <c r="O369" s="1"/>
    </row>
    <row r="370" spans="1:15" ht="12.75" customHeight="1">
      <c r="A370" s="30">
        <v>360</v>
      </c>
      <c r="B370" s="217" t="s">
        <v>268</v>
      </c>
      <c r="C370" s="231">
        <v>403.85</v>
      </c>
      <c r="D370" s="232">
        <v>406.16666666666669</v>
      </c>
      <c r="E370" s="232">
        <v>398.68333333333339</v>
      </c>
      <c r="F370" s="232">
        <v>393.51666666666671</v>
      </c>
      <c r="G370" s="232">
        <v>386.03333333333342</v>
      </c>
      <c r="H370" s="232">
        <v>411.33333333333337</v>
      </c>
      <c r="I370" s="232">
        <v>418.81666666666661</v>
      </c>
      <c r="J370" s="232">
        <v>423.98333333333335</v>
      </c>
      <c r="K370" s="231">
        <v>413.65</v>
      </c>
      <c r="L370" s="231">
        <v>401</v>
      </c>
      <c r="M370" s="231">
        <v>4.2988400000000002</v>
      </c>
      <c r="N370" s="1"/>
      <c r="O370" s="1"/>
    </row>
    <row r="371" spans="1:15" ht="12.75" customHeight="1">
      <c r="A371" s="30">
        <v>361</v>
      </c>
      <c r="B371" s="217" t="s">
        <v>441</v>
      </c>
      <c r="C371" s="231">
        <v>550.20000000000005</v>
      </c>
      <c r="D371" s="232">
        <v>555.36666666666667</v>
      </c>
      <c r="E371" s="232">
        <v>543.83333333333337</v>
      </c>
      <c r="F371" s="232">
        <v>537.4666666666667</v>
      </c>
      <c r="G371" s="232">
        <v>525.93333333333339</v>
      </c>
      <c r="H371" s="232">
        <v>561.73333333333335</v>
      </c>
      <c r="I371" s="232">
        <v>573.26666666666665</v>
      </c>
      <c r="J371" s="232">
        <v>579.63333333333333</v>
      </c>
      <c r="K371" s="231">
        <v>566.9</v>
      </c>
      <c r="L371" s="231">
        <v>549</v>
      </c>
      <c r="M371" s="231">
        <v>0.74841999999999997</v>
      </c>
      <c r="N371" s="1"/>
      <c r="O371" s="1"/>
    </row>
    <row r="372" spans="1:15" ht="12.75" customHeight="1">
      <c r="A372" s="30">
        <v>362</v>
      </c>
      <c r="B372" s="217" t="s">
        <v>442</v>
      </c>
      <c r="C372" s="231">
        <v>108.2</v>
      </c>
      <c r="D372" s="232">
        <v>108.25</v>
      </c>
      <c r="E372" s="232">
        <v>107.45</v>
      </c>
      <c r="F372" s="232">
        <v>106.7</v>
      </c>
      <c r="G372" s="232">
        <v>105.9</v>
      </c>
      <c r="H372" s="232">
        <v>109</v>
      </c>
      <c r="I372" s="232">
        <v>109.80000000000001</v>
      </c>
      <c r="J372" s="232">
        <v>110.55</v>
      </c>
      <c r="K372" s="231">
        <v>109.05</v>
      </c>
      <c r="L372" s="231">
        <v>107.5</v>
      </c>
      <c r="M372" s="231">
        <v>1.8181</v>
      </c>
      <c r="N372" s="1"/>
      <c r="O372" s="1"/>
    </row>
    <row r="373" spans="1:15" ht="12.75" customHeight="1">
      <c r="A373" s="30">
        <v>363</v>
      </c>
      <c r="B373" s="217" t="s">
        <v>823</v>
      </c>
      <c r="C373" s="231">
        <v>1041.3</v>
      </c>
      <c r="D373" s="232">
        <v>1036.5166666666667</v>
      </c>
      <c r="E373" s="232">
        <v>1013.1333333333332</v>
      </c>
      <c r="F373" s="232">
        <v>984.96666666666658</v>
      </c>
      <c r="G373" s="232">
        <v>961.58333333333314</v>
      </c>
      <c r="H373" s="232">
        <v>1064.6833333333334</v>
      </c>
      <c r="I373" s="232">
        <v>1088.0666666666671</v>
      </c>
      <c r="J373" s="232">
        <v>1116.2333333333333</v>
      </c>
      <c r="K373" s="231">
        <v>1059.9000000000001</v>
      </c>
      <c r="L373" s="231">
        <v>1008.35</v>
      </c>
      <c r="M373" s="231">
        <v>0.35197000000000001</v>
      </c>
      <c r="N373" s="1"/>
      <c r="O373" s="1"/>
    </row>
    <row r="374" spans="1:15" ht="12.75" customHeight="1">
      <c r="A374" s="30">
        <v>364</v>
      </c>
      <c r="B374" s="217" t="s">
        <v>443</v>
      </c>
      <c r="C374" s="231">
        <v>4873.8999999999996</v>
      </c>
      <c r="D374" s="232">
        <v>4899.2</v>
      </c>
      <c r="E374" s="232">
        <v>4839.7</v>
      </c>
      <c r="F374" s="232">
        <v>4805.5</v>
      </c>
      <c r="G374" s="232">
        <v>4746</v>
      </c>
      <c r="H374" s="232">
        <v>4933.3999999999996</v>
      </c>
      <c r="I374" s="232">
        <v>4992.8999999999996</v>
      </c>
      <c r="J374" s="232">
        <v>5027.0999999999995</v>
      </c>
      <c r="K374" s="231">
        <v>4958.7</v>
      </c>
      <c r="L374" s="231">
        <v>4865</v>
      </c>
      <c r="M374" s="231">
        <v>4.9459999999999997E-2</v>
      </c>
      <c r="N374" s="1"/>
      <c r="O374" s="1"/>
    </row>
    <row r="375" spans="1:15" ht="12.75" customHeight="1">
      <c r="A375" s="30">
        <v>365</v>
      </c>
      <c r="B375" s="217" t="s">
        <v>269</v>
      </c>
      <c r="C375" s="231">
        <v>13739.65</v>
      </c>
      <c r="D375" s="232">
        <v>13762.216666666667</v>
      </c>
      <c r="E375" s="232">
        <v>13627.433333333334</v>
      </c>
      <c r="F375" s="232">
        <v>13515.216666666667</v>
      </c>
      <c r="G375" s="232">
        <v>13380.433333333334</v>
      </c>
      <c r="H375" s="232">
        <v>13874.433333333334</v>
      </c>
      <c r="I375" s="232">
        <v>14009.216666666667</v>
      </c>
      <c r="J375" s="232">
        <v>14121.433333333334</v>
      </c>
      <c r="K375" s="231">
        <v>13897</v>
      </c>
      <c r="L375" s="231">
        <v>13650</v>
      </c>
      <c r="M375" s="231">
        <v>0.12841</v>
      </c>
      <c r="N375" s="1"/>
      <c r="O375" s="1"/>
    </row>
    <row r="376" spans="1:15" ht="12.75" customHeight="1">
      <c r="A376" s="30">
        <v>366</v>
      </c>
      <c r="B376" s="217" t="s">
        <v>176</v>
      </c>
      <c r="C376" s="231">
        <v>45.55</v>
      </c>
      <c r="D376" s="232">
        <v>45.516666666666673</v>
      </c>
      <c r="E376" s="232">
        <v>45.033333333333346</v>
      </c>
      <c r="F376" s="232">
        <v>44.516666666666673</v>
      </c>
      <c r="G376" s="232">
        <v>44.033333333333346</v>
      </c>
      <c r="H376" s="232">
        <v>46.033333333333346</v>
      </c>
      <c r="I376" s="232">
        <v>46.51666666666668</v>
      </c>
      <c r="J376" s="232">
        <v>47.033333333333346</v>
      </c>
      <c r="K376" s="231">
        <v>46</v>
      </c>
      <c r="L376" s="231">
        <v>45</v>
      </c>
      <c r="M376" s="231">
        <v>423.07425000000001</v>
      </c>
      <c r="N376" s="1"/>
      <c r="O376" s="1"/>
    </row>
    <row r="377" spans="1:15" ht="12.75" customHeight="1">
      <c r="A377" s="30">
        <v>367</v>
      </c>
      <c r="B377" s="217" t="s">
        <v>444</v>
      </c>
      <c r="C377" s="231">
        <v>344.6</v>
      </c>
      <c r="D377" s="232">
        <v>344.55</v>
      </c>
      <c r="E377" s="232">
        <v>340.85</v>
      </c>
      <c r="F377" s="232">
        <v>337.1</v>
      </c>
      <c r="G377" s="232">
        <v>333.40000000000003</v>
      </c>
      <c r="H377" s="232">
        <v>348.3</v>
      </c>
      <c r="I377" s="232">
        <v>351.99999999999994</v>
      </c>
      <c r="J377" s="232">
        <v>355.75</v>
      </c>
      <c r="K377" s="231">
        <v>348.25</v>
      </c>
      <c r="L377" s="231">
        <v>340.8</v>
      </c>
      <c r="M377" s="231">
        <v>2.3784399999999999</v>
      </c>
      <c r="N377" s="1"/>
      <c r="O377" s="1"/>
    </row>
    <row r="378" spans="1:15" ht="12.75" customHeight="1">
      <c r="A378" s="30">
        <v>368</v>
      </c>
      <c r="B378" s="217" t="s">
        <v>181</v>
      </c>
      <c r="C378" s="231">
        <v>136.44999999999999</v>
      </c>
      <c r="D378" s="232">
        <v>135.75</v>
      </c>
      <c r="E378" s="232">
        <v>134.6</v>
      </c>
      <c r="F378" s="232">
        <v>132.75</v>
      </c>
      <c r="G378" s="232">
        <v>131.6</v>
      </c>
      <c r="H378" s="232">
        <v>137.6</v>
      </c>
      <c r="I378" s="232">
        <v>138.74999999999997</v>
      </c>
      <c r="J378" s="232">
        <v>140.6</v>
      </c>
      <c r="K378" s="231">
        <v>136.9</v>
      </c>
      <c r="L378" s="231">
        <v>133.9</v>
      </c>
      <c r="M378" s="231">
        <v>65.482789999999994</v>
      </c>
      <c r="N378" s="1"/>
      <c r="O378" s="1"/>
    </row>
    <row r="379" spans="1:15" ht="12.75" customHeight="1">
      <c r="A379" s="30">
        <v>369</v>
      </c>
      <c r="B379" s="217" t="s">
        <v>182</v>
      </c>
      <c r="C379" s="231">
        <v>115.05</v>
      </c>
      <c r="D379" s="232">
        <v>114.91666666666667</v>
      </c>
      <c r="E379" s="232">
        <v>113.93333333333334</v>
      </c>
      <c r="F379" s="232">
        <v>112.81666666666666</v>
      </c>
      <c r="G379" s="232">
        <v>111.83333333333333</v>
      </c>
      <c r="H379" s="232">
        <v>116.03333333333335</v>
      </c>
      <c r="I379" s="232">
        <v>117.01666666666667</v>
      </c>
      <c r="J379" s="232">
        <v>118.13333333333335</v>
      </c>
      <c r="K379" s="231">
        <v>115.9</v>
      </c>
      <c r="L379" s="231">
        <v>113.8</v>
      </c>
      <c r="M379" s="231">
        <v>47.4651</v>
      </c>
      <c r="N379" s="1"/>
      <c r="O379" s="1"/>
    </row>
    <row r="380" spans="1:15" ht="12.75" customHeight="1">
      <c r="A380" s="30">
        <v>370</v>
      </c>
      <c r="B380" s="217" t="s">
        <v>784</v>
      </c>
      <c r="C380" s="231">
        <v>589.75</v>
      </c>
      <c r="D380" s="232">
        <v>594.04999999999995</v>
      </c>
      <c r="E380" s="232">
        <v>578.99999999999989</v>
      </c>
      <c r="F380" s="232">
        <v>568.24999999999989</v>
      </c>
      <c r="G380" s="232">
        <v>553.19999999999982</v>
      </c>
      <c r="H380" s="232">
        <v>604.79999999999995</v>
      </c>
      <c r="I380" s="232">
        <v>619.85000000000014</v>
      </c>
      <c r="J380" s="232">
        <v>630.6</v>
      </c>
      <c r="K380" s="231">
        <v>609.1</v>
      </c>
      <c r="L380" s="231">
        <v>583.29999999999995</v>
      </c>
      <c r="M380" s="231">
        <v>3.88232</v>
      </c>
      <c r="N380" s="1"/>
      <c r="O380" s="1"/>
    </row>
    <row r="381" spans="1:15" ht="12.75" customHeight="1">
      <c r="A381" s="30">
        <v>371</v>
      </c>
      <c r="B381" s="217" t="s">
        <v>445</v>
      </c>
      <c r="C381" s="231">
        <v>345.15</v>
      </c>
      <c r="D381" s="232">
        <v>347.59999999999997</v>
      </c>
      <c r="E381" s="232">
        <v>341.24999999999994</v>
      </c>
      <c r="F381" s="232">
        <v>337.34999999999997</v>
      </c>
      <c r="G381" s="232">
        <v>330.99999999999994</v>
      </c>
      <c r="H381" s="232">
        <v>351.49999999999994</v>
      </c>
      <c r="I381" s="232">
        <v>357.84999999999997</v>
      </c>
      <c r="J381" s="232">
        <v>361.74999999999994</v>
      </c>
      <c r="K381" s="231">
        <v>353.95</v>
      </c>
      <c r="L381" s="231">
        <v>343.7</v>
      </c>
      <c r="M381" s="231">
        <v>2.4132400000000001</v>
      </c>
      <c r="N381" s="1"/>
      <c r="O381" s="1"/>
    </row>
    <row r="382" spans="1:15" ht="12.75" customHeight="1">
      <c r="A382" s="30">
        <v>372</v>
      </c>
      <c r="B382" s="217" t="s">
        <v>446</v>
      </c>
      <c r="C382" s="231">
        <v>1183.75</v>
      </c>
      <c r="D382" s="232">
        <v>1190.9166666666667</v>
      </c>
      <c r="E382" s="232">
        <v>1167.8333333333335</v>
      </c>
      <c r="F382" s="232">
        <v>1151.9166666666667</v>
      </c>
      <c r="G382" s="232">
        <v>1128.8333333333335</v>
      </c>
      <c r="H382" s="232">
        <v>1206.8333333333335</v>
      </c>
      <c r="I382" s="232">
        <v>1229.916666666667</v>
      </c>
      <c r="J382" s="232">
        <v>1245.8333333333335</v>
      </c>
      <c r="K382" s="231">
        <v>1214</v>
      </c>
      <c r="L382" s="231">
        <v>1175</v>
      </c>
      <c r="M382" s="231">
        <v>1.2551699999999999</v>
      </c>
      <c r="N382" s="1"/>
      <c r="O382" s="1"/>
    </row>
    <row r="383" spans="1:15" ht="12.75" customHeight="1">
      <c r="A383" s="30">
        <v>373</v>
      </c>
      <c r="B383" s="217" t="s">
        <v>447</v>
      </c>
      <c r="C383" s="231">
        <v>66.5</v>
      </c>
      <c r="D383" s="232">
        <v>65.783333333333346</v>
      </c>
      <c r="E383" s="232">
        <v>64.416666666666686</v>
      </c>
      <c r="F383" s="232">
        <v>62.333333333333343</v>
      </c>
      <c r="G383" s="232">
        <v>60.966666666666683</v>
      </c>
      <c r="H383" s="232">
        <v>67.866666666666688</v>
      </c>
      <c r="I383" s="232">
        <v>69.233333333333334</v>
      </c>
      <c r="J383" s="232">
        <v>71.316666666666691</v>
      </c>
      <c r="K383" s="231">
        <v>67.150000000000006</v>
      </c>
      <c r="L383" s="231">
        <v>63.7</v>
      </c>
      <c r="M383" s="231">
        <v>152.00229999999999</v>
      </c>
      <c r="N383" s="1"/>
      <c r="O383" s="1"/>
    </row>
    <row r="384" spans="1:15" ht="12.75" customHeight="1">
      <c r="A384" s="30">
        <v>374</v>
      </c>
      <c r="B384" s="217" t="s">
        <v>448</v>
      </c>
      <c r="C384" s="231">
        <v>145.94999999999999</v>
      </c>
      <c r="D384" s="232">
        <v>146.56666666666669</v>
      </c>
      <c r="E384" s="232">
        <v>143.48333333333338</v>
      </c>
      <c r="F384" s="232">
        <v>141.01666666666668</v>
      </c>
      <c r="G384" s="232">
        <v>137.93333333333337</v>
      </c>
      <c r="H384" s="232">
        <v>149.03333333333339</v>
      </c>
      <c r="I384" s="232">
        <v>152.1166666666667</v>
      </c>
      <c r="J384" s="232">
        <v>154.5833333333334</v>
      </c>
      <c r="K384" s="231">
        <v>149.65</v>
      </c>
      <c r="L384" s="231">
        <v>144.1</v>
      </c>
      <c r="M384" s="231">
        <v>20.766870000000001</v>
      </c>
      <c r="N384" s="1"/>
      <c r="O384" s="1"/>
    </row>
    <row r="385" spans="1:15" ht="12.75" customHeight="1">
      <c r="A385" s="30">
        <v>375</v>
      </c>
      <c r="B385" s="217" t="s">
        <v>1010</v>
      </c>
      <c r="C385" s="231">
        <v>710.1</v>
      </c>
      <c r="D385" s="232">
        <v>708.83333333333337</v>
      </c>
      <c r="E385" s="232">
        <v>702.86666666666679</v>
      </c>
      <c r="F385" s="232">
        <v>695.63333333333344</v>
      </c>
      <c r="G385" s="232">
        <v>689.66666666666686</v>
      </c>
      <c r="H385" s="232">
        <v>716.06666666666672</v>
      </c>
      <c r="I385" s="232">
        <v>722.03333333333319</v>
      </c>
      <c r="J385" s="232">
        <v>729.26666666666665</v>
      </c>
      <c r="K385" s="231">
        <v>714.8</v>
      </c>
      <c r="L385" s="231">
        <v>701.6</v>
      </c>
      <c r="M385" s="231">
        <v>0.64993999999999996</v>
      </c>
      <c r="N385" s="1"/>
      <c r="O385" s="1"/>
    </row>
    <row r="386" spans="1:15" ht="12.75" customHeight="1">
      <c r="A386" s="30">
        <v>376</v>
      </c>
      <c r="B386" s="217" t="s">
        <v>449</v>
      </c>
      <c r="C386" s="231">
        <v>605.15</v>
      </c>
      <c r="D386" s="232">
        <v>610.05000000000007</v>
      </c>
      <c r="E386" s="232">
        <v>595.10000000000014</v>
      </c>
      <c r="F386" s="232">
        <v>585.05000000000007</v>
      </c>
      <c r="G386" s="232">
        <v>570.10000000000014</v>
      </c>
      <c r="H386" s="232">
        <v>620.10000000000014</v>
      </c>
      <c r="I386" s="232">
        <v>635.05000000000018</v>
      </c>
      <c r="J386" s="232">
        <v>645.10000000000014</v>
      </c>
      <c r="K386" s="231">
        <v>625</v>
      </c>
      <c r="L386" s="231">
        <v>600</v>
      </c>
      <c r="M386" s="231">
        <v>2.1137299999999999</v>
      </c>
      <c r="N386" s="1"/>
      <c r="O386" s="1"/>
    </row>
    <row r="387" spans="1:15" ht="12.75" customHeight="1">
      <c r="A387" s="30">
        <v>377</v>
      </c>
      <c r="B387" s="217" t="s">
        <v>450</v>
      </c>
      <c r="C387" s="231">
        <v>191.75</v>
      </c>
      <c r="D387" s="232">
        <v>193.06666666666669</v>
      </c>
      <c r="E387" s="232">
        <v>189.68333333333339</v>
      </c>
      <c r="F387" s="232">
        <v>187.6166666666667</v>
      </c>
      <c r="G387" s="232">
        <v>184.23333333333341</v>
      </c>
      <c r="H387" s="232">
        <v>195.13333333333338</v>
      </c>
      <c r="I387" s="232">
        <v>198.51666666666665</v>
      </c>
      <c r="J387" s="232">
        <v>200.58333333333337</v>
      </c>
      <c r="K387" s="231">
        <v>196.45</v>
      </c>
      <c r="L387" s="231">
        <v>191</v>
      </c>
      <c r="M387" s="231">
        <v>1.8370200000000001</v>
      </c>
      <c r="N387" s="1"/>
      <c r="O387" s="1"/>
    </row>
    <row r="388" spans="1:15" ht="12.75" customHeight="1">
      <c r="A388" s="30">
        <v>378</v>
      </c>
      <c r="B388" s="217" t="s">
        <v>451</v>
      </c>
      <c r="C388" s="231">
        <v>92.15</v>
      </c>
      <c r="D388" s="232">
        <v>93.033333333333346</v>
      </c>
      <c r="E388" s="232">
        <v>90.216666666666697</v>
      </c>
      <c r="F388" s="232">
        <v>88.283333333333346</v>
      </c>
      <c r="G388" s="232">
        <v>85.466666666666697</v>
      </c>
      <c r="H388" s="232">
        <v>94.966666666666697</v>
      </c>
      <c r="I388" s="232">
        <v>97.783333333333331</v>
      </c>
      <c r="J388" s="232">
        <v>99.716666666666697</v>
      </c>
      <c r="K388" s="231">
        <v>95.85</v>
      </c>
      <c r="L388" s="231">
        <v>91.1</v>
      </c>
      <c r="M388" s="231">
        <v>24.221499999999999</v>
      </c>
      <c r="N388" s="1"/>
      <c r="O388" s="1"/>
    </row>
    <row r="389" spans="1:15" ht="12.75" customHeight="1">
      <c r="A389" s="30">
        <v>379</v>
      </c>
      <c r="B389" s="217" t="s">
        <v>452</v>
      </c>
      <c r="C389" s="231">
        <v>2043.15</v>
      </c>
      <c r="D389" s="232">
        <v>2053.7333333333336</v>
      </c>
      <c r="E389" s="232">
        <v>2020.916666666667</v>
      </c>
      <c r="F389" s="232">
        <v>1998.6833333333334</v>
      </c>
      <c r="G389" s="232">
        <v>1965.8666666666668</v>
      </c>
      <c r="H389" s="232">
        <v>2075.9666666666672</v>
      </c>
      <c r="I389" s="232">
        <v>2108.7833333333338</v>
      </c>
      <c r="J389" s="232">
        <v>2131.0166666666673</v>
      </c>
      <c r="K389" s="231">
        <v>2086.5500000000002</v>
      </c>
      <c r="L389" s="231">
        <v>2031.5</v>
      </c>
      <c r="M389" s="231">
        <v>0.16425999999999999</v>
      </c>
      <c r="N389" s="1"/>
      <c r="O389" s="1"/>
    </row>
    <row r="390" spans="1:15" ht="12.75" customHeight="1">
      <c r="A390" s="30">
        <v>380</v>
      </c>
      <c r="B390" s="217" t="s">
        <v>824</v>
      </c>
      <c r="C390" s="231">
        <v>33.85</v>
      </c>
      <c r="D390" s="232">
        <v>34.466666666666669</v>
      </c>
      <c r="E390" s="232">
        <v>33.083333333333336</v>
      </c>
      <c r="F390" s="232">
        <v>32.31666666666667</v>
      </c>
      <c r="G390" s="232">
        <v>30.933333333333337</v>
      </c>
      <c r="H390" s="232">
        <v>35.233333333333334</v>
      </c>
      <c r="I390" s="232">
        <v>36.61666666666666</v>
      </c>
      <c r="J390" s="232">
        <v>37.383333333333333</v>
      </c>
      <c r="K390" s="231">
        <v>35.85</v>
      </c>
      <c r="L390" s="231">
        <v>33.700000000000003</v>
      </c>
      <c r="M390" s="231">
        <v>14.115209999999999</v>
      </c>
      <c r="N390" s="1"/>
      <c r="O390" s="1"/>
    </row>
    <row r="391" spans="1:15" ht="12.75" customHeight="1">
      <c r="A391" s="30">
        <v>381</v>
      </c>
      <c r="B391" s="217" t="s">
        <v>855</v>
      </c>
      <c r="C391" s="231">
        <v>1178.2</v>
      </c>
      <c r="D391" s="232">
        <v>1194.75</v>
      </c>
      <c r="E391" s="232">
        <v>1154.5</v>
      </c>
      <c r="F391" s="232">
        <v>1130.8</v>
      </c>
      <c r="G391" s="232">
        <v>1090.55</v>
      </c>
      <c r="H391" s="232">
        <v>1218.45</v>
      </c>
      <c r="I391" s="232">
        <v>1258.7</v>
      </c>
      <c r="J391" s="232">
        <v>1282.4000000000001</v>
      </c>
      <c r="K391" s="231">
        <v>1235</v>
      </c>
      <c r="L391" s="231">
        <v>1171.05</v>
      </c>
      <c r="M391" s="231">
        <v>2.59457</v>
      </c>
      <c r="N391" s="1"/>
      <c r="O391" s="1"/>
    </row>
    <row r="392" spans="1:15" ht="12.75" customHeight="1">
      <c r="A392" s="30">
        <v>382</v>
      </c>
      <c r="B392" s="217" t="s">
        <v>453</v>
      </c>
      <c r="C392" s="231">
        <v>165.95</v>
      </c>
      <c r="D392" s="232">
        <v>167.28333333333333</v>
      </c>
      <c r="E392" s="232">
        <v>163.71666666666667</v>
      </c>
      <c r="F392" s="232">
        <v>161.48333333333335</v>
      </c>
      <c r="G392" s="232">
        <v>157.91666666666669</v>
      </c>
      <c r="H392" s="232">
        <v>169.51666666666665</v>
      </c>
      <c r="I392" s="232">
        <v>173.08333333333331</v>
      </c>
      <c r="J392" s="232">
        <v>175.31666666666663</v>
      </c>
      <c r="K392" s="231">
        <v>170.85</v>
      </c>
      <c r="L392" s="231">
        <v>165.05</v>
      </c>
      <c r="M392" s="231">
        <v>11.79594</v>
      </c>
      <c r="N392" s="1"/>
      <c r="O392" s="1"/>
    </row>
    <row r="393" spans="1:15" ht="12.75" customHeight="1">
      <c r="A393" s="30">
        <v>383</v>
      </c>
      <c r="B393" s="217" t="s">
        <v>454</v>
      </c>
      <c r="C393" s="231">
        <v>802.1</v>
      </c>
      <c r="D393" s="232">
        <v>801.55000000000007</v>
      </c>
      <c r="E393" s="232">
        <v>791.40000000000009</v>
      </c>
      <c r="F393" s="232">
        <v>780.7</v>
      </c>
      <c r="G393" s="232">
        <v>770.55000000000007</v>
      </c>
      <c r="H393" s="232">
        <v>812.25000000000011</v>
      </c>
      <c r="I393" s="232">
        <v>822.4</v>
      </c>
      <c r="J393" s="232">
        <v>833.10000000000014</v>
      </c>
      <c r="K393" s="231">
        <v>811.7</v>
      </c>
      <c r="L393" s="231">
        <v>790.85</v>
      </c>
      <c r="M393" s="231">
        <v>1.33487</v>
      </c>
      <c r="N393" s="1"/>
      <c r="O393" s="1"/>
    </row>
    <row r="394" spans="1:15" ht="12.75" customHeight="1">
      <c r="A394" s="30">
        <v>384</v>
      </c>
      <c r="B394" s="217" t="s">
        <v>183</v>
      </c>
      <c r="C394" s="231">
        <v>2237.5500000000002</v>
      </c>
      <c r="D394" s="232">
        <v>2230.5833333333335</v>
      </c>
      <c r="E394" s="232">
        <v>2207.166666666667</v>
      </c>
      <c r="F394" s="232">
        <v>2176.7833333333333</v>
      </c>
      <c r="G394" s="232">
        <v>2153.3666666666668</v>
      </c>
      <c r="H394" s="232">
        <v>2260.9666666666672</v>
      </c>
      <c r="I394" s="232">
        <v>2284.3833333333341</v>
      </c>
      <c r="J394" s="232">
        <v>2314.7666666666673</v>
      </c>
      <c r="K394" s="231">
        <v>2254</v>
      </c>
      <c r="L394" s="231">
        <v>2200.1999999999998</v>
      </c>
      <c r="M394" s="231">
        <v>64.860680000000002</v>
      </c>
      <c r="N394" s="1"/>
      <c r="O394" s="1"/>
    </row>
    <row r="395" spans="1:15" ht="12.75" customHeight="1">
      <c r="A395" s="30">
        <v>385</v>
      </c>
      <c r="B395" s="217" t="s">
        <v>795</v>
      </c>
      <c r="C395" s="231">
        <v>86.75</v>
      </c>
      <c r="D395" s="232">
        <v>87.416666666666671</v>
      </c>
      <c r="E395" s="232">
        <v>85.233333333333348</v>
      </c>
      <c r="F395" s="232">
        <v>83.716666666666683</v>
      </c>
      <c r="G395" s="232">
        <v>81.53333333333336</v>
      </c>
      <c r="H395" s="232">
        <v>88.933333333333337</v>
      </c>
      <c r="I395" s="232">
        <v>91.116666666666646</v>
      </c>
      <c r="J395" s="232">
        <v>92.633333333333326</v>
      </c>
      <c r="K395" s="231">
        <v>89.6</v>
      </c>
      <c r="L395" s="231">
        <v>85.9</v>
      </c>
      <c r="M395" s="231">
        <v>7.3721399999999999</v>
      </c>
      <c r="N395" s="1"/>
      <c r="O395" s="1"/>
    </row>
    <row r="396" spans="1:15" ht="12.75" customHeight="1">
      <c r="A396" s="30">
        <v>386</v>
      </c>
      <c r="B396" s="217" t="s">
        <v>455</v>
      </c>
      <c r="C396" s="231">
        <v>590.6</v>
      </c>
      <c r="D396" s="232">
        <v>583.1</v>
      </c>
      <c r="E396" s="232">
        <v>566.20000000000005</v>
      </c>
      <c r="F396" s="232">
        <v>541.80000000000007</v>
      </c>
      <c r="G396" s="232">
        <v>524.90000000000009</v>
      </c>
      <c r="H396" s="232">
        <v>607.5</v>
      </c>
      <c r="I396" s="232">
        <v>624.39999999999986</v>
      </c>
      <c r="J396" s="232">
        <v>648.79999999999995</v>
      </c>
      <c r="K396" s="231">
        <v>600</v>
      </c>
      <c r="L396" s="231">
        <v>558.70000000000005</v>
      </c>
      <c r="M396" s="231">
        <v>2.0631900000000001</v>
      </c>
      <c r="N396" s="1"/>
      <c r="O396" s="1"/>
    </row>
    <row r="397" spans="1:15" ht="12.75" customHeight="1">
      <c r="A397" s="30">
        <v>387</v>
      </c>
      <c r="B397" s="217" t="s">
        <v>456</v>
      </c>
      <c r="C397" s="231">
        <v>1319.85</v>
      </c>
      <c r="D397" s="232">
        <v>1318.6333333333332</v>
      </c>
      <c r="E397" s="232">
        <v>1296.2666666666664</v>
      </c>
      <c r="F397" s="232">
        <v>1272.6833333333332</v>
      </c>
      <c r="G397" s="232">
        <v>1250.3166666666664</v>
      </c>
      <c r="H397" s="232">
        <v>1342.2166666666665</v>
      </c>
      <c r="I397" s="232">
        <v>1364.5833333333333</v>
      </c>
      <c r="J397" s="232">
        <v>1388.1666666666665</v>
      </c>
      <c r="K397" s="231">
        <v>1341</v>
      </c>
      <c r="L397" s="231">
        <v>1295.05</v>
      </c>
      <c r="M397" s="231">
        <v>1.5548</v>
      </c>
      <c r="N397" s="1"/>
      <c r="O397" s="1"/>
    </row>
    <row r="398" spans="1:15" ht="12.75" customHeight="1">
      <c r="A398" s="30">
        <v>388</v>
      </c>
      <c r="B398" s="217" t="s">
        <v>270</v>
      </c>
      <c r="C398" s="231">
        <v>718.25</v>
      </c>
      <c r="D398" s="232">
        <v>719.65</v>
      </c>
      <c r="E398" s="232">
        <v>713.59999999999991</v>
      </c>
      <c r="F398" s="232">
        <v>708.94999999999993</v>
      </c>
      <c r="G398" s="232">
        <v>702.89999999999986</v>
      </c>
      <c r="H398" s="232">
        <v>724.3</v>
      </c>
      <c r="I398" s="232">
        <v>730.34999999999991</v>
      </c>
      <c r="J398" s="232">
        <v>735</v>
      </c>
      <c r="K398" s="231">
        <v>725.7</v>
      </c>
      <c r="L398" s="231">
        <v>715</v>
      </c>
      <c r="M398" s="231">
        <v>9.6559799999999996</v>
      </c>
      <c r="N398" s="1"/>
      <c r="O398" s="1"/>
    </row>
    <row r="399" spans="1:15" ht="12.75" customHeight="1">
      <c r="A399" s="30">
        <v>389</v>
      </c>
      <c r="B399" s="217" t="s">
        <v>185</v>
      </c>
      <c r="C399" s="231">
        <v>1099.3</v>
      </c>
      <c r="D399" s="232">
        <v>1103.6666666666665</v>
      </c>
      <c r="E399" s="232">
        <v>1090.7333333333331</v>
      </c>
      <c r="F399" s="232">
        <v>1082.1666666666665</v>
      </c>
      <c r="G399" s="232">
        <v>1069.2333333333331</v>
      </c>
      <c r="H399" s="232">
        <v>1112.2333333333331</v>
      </c>
      <c r="I399" s="232">
        <v>1125.1666666666665</v>
      </c>
      <c r="J399" s="232">
        <v>1133.7333333333331</v>
      </c>
      <c r="K399" s="231">
        <v>1116.5999999999999</v>
      </c>
      <c r="L399" s="231">
        <v>1095.0999999999999</v>
      </c>
      <c r="M399" s="231">
        <v>10.78978</v>
      </c>
      <c r="N399" s="1"/>
      <c r="O399" s="1"/>
    </row>
    <row r="400" spans="1:15" ht="12.75" customHeight="1">
      <c r="A400" s="30">
        <v>390</v>
      </c>
      <c r="B400" s="217" t="s">
        <v>457</v>
      </c>
      <c r="C400" s="231">
        <v>339.95</v>
      </c>
      <c r="D400" s="232">
        <v>342.5</v>
      </c>
      <c r="E400" s="232">
        <v>334.5</v>
      </c>
      <c r="F400" s="232">
        <v>329.05</v>
      </c>
      <c r="G400" s="232">
        <v>321.05</v>
      </c>
      <c r="H400" s="232">
        <v>347.95</v>
      </c>
      <c r="I400" s="232">
        <v>355.95</v>
      </c>
      <c r="J400" s="232">
        <v>361.4</v>
      </c>
      <c r="K400" s="231">
        <v>350.5</v>
      </c>
      <c r="L400" s="231">
        <v>337.05</v>
      </c>
      <c r="M400" s="231">
        <v>0.70674999999999999</v>
      </c>
      <c r="N400" s="1"/>
      <c r="O400" s="1"/>
    </row>
    <row r="401" spans="1:15" ht="12.75" customHeight="1">
      <c r="A401" s="30">
        <v>391</v>
      </c>
      <c r="B401" s="217" t="s">
        <v>458</v>
      </c>
      <c r="C401" s="231">
        <v>30.85</v>
      </c>
      <c r="D401" s="232">
        <v>30.783333333333331</v>
      </c>
      <c r="E401" s="232">
        <v>30.466666666666661</v>
      </c>
      <c r="F401" s="232">
        <v>30.083333333333329</v>
      </c>
      <c r="G401" s="232">
        <v>29.766666666666659</v>
      </c>
      <c r="H401" s="232">
        <v>31.166666666666664</v>
      </c>
      <c r="I401" s="232">
        <v>31.483333333333334</v>
      </c>
      <c r="J401" s="232">
        <v>31.866666666666667</v>
      </c>
      <c r="K401" s="231">
        <v>31.1</v>
      </c>
      <c r="L401" s="231">
        <v>30.4</v>
      </c>
      <c r="M401" s="231">
        <v>792.43560000000002</v>
      </c>
      <c r="N401" s="1"/>
      <c r="O401" s="1"/>
    </row>
    <row r="402" spans="1:15" ht="12.75" customHeight="1">
      <c r="A402" s="30">
        <v>392</v>
      </c>
      <c r="B402" s="217" t="s">
        <v>459</v>
      </c>
      <c r="C402" s="231">
        <v>4061.3</v>
      </c>
      <c r="D402" s="232">
        <v>4102.1166666666668</v>
      </c>
      <c r="E402" s="232">
        <v>3992.2833333333338</v>
      </c>
      <c r="F402" s="232">
        <v>3923.2666666666669</v>
      </c>
      <c r="G402" s="232">
        <v>3813.4333333333338</v>
      </c>
      <c r="H402" s="232">
        <v>4171.1333333333332</v>
      </c>
      <c r="I402" s="232">
        <v>4280.9666666666653</v>
      </c>
      <c r="J402" s="232">
        <v>4349.9833333333336</v>
      </c>
      <c r="K402" s="231">
        <v>4211.95</v>
      </c>
      <c r="L402" s="231">
        <v>4033.1</v>
      </c>
      <c r="M402" s="231">
        <v>0.31008000000000002</v>
      </c>
      <c r="N402" s="1"/>
      <c r="O402" s="1"/>
    </row>
    <row r="403" spans="1:15" ht="12.75" customHeight="1">
      <c r="A403" s="30">
        <v>393</v>
      </c>
      <c r="B403" s="217" t="s">
        <v>189</v>
      </c>
      <c r="C403" s="231">
        <v>2387.65</v>
      </c>
      <c r="D403" s="232">
        <v>2387.5666666666671</v>
      </c>
      <c r="E403" s="232">
        <v>2373.233333333334</v>
      </c>
      <c r="F403" s="232">
        <v>2358.8166666666671</v>
      </c>
      <c r="G403" s="232">
        <v>2344.483333333334</v>
      </c>
      <c r="H403" s="232">
        <v>2401.983333333334</v>
      </c>
      <c r="I403" s="232">
        <v>2416.3166666666671</v>
      </c>
      <c r="J403" s="232">
        <v>2430.733333333334</v>
      </c>
      <c r="K403" s="231">
        <v>2401.9</v>
      </c>
      <c r="L403" s="231">
        <v>2373.15</v>
      </c>
      <c r="M403" s="231">
        <v>3.8820800000000002</v>
      </c>
      <c r="N403" s="1"/>
      <c r="O403" s="1"/>
    </row>
    <row r="404" spans="1:15" ht="12.75" customHeight="1">
      <c r="A404" s="30">
        <v>394</v>
      </c>
      <c r="B404" s="217" t="s">
        <v>801</v>
      </c>
      <c r="C404" s="231">
        <v>64.150000000000006</v>
      </c>
      <c r="D404" s="232">
        <v>64.183333333333337</v>
      </c>
      <c r="E404" s="232">
        <v>63.466666666666669</v>
      </c>
      <c r="F404" s="232">
        <v>62.783333333333331</v>
      </c>
      <c r="G404" s="232">
        <v>62.066666666666663</v>
      </c>
      <c r="H404" s="232">
        <v>64.866666666666674</v>
      </c>
      <c r="I404" s="232">
        <v>65.583333333333343</v>
      </c>
      <c r="J404" s="232">
        <v>66.26666666666668</v>
      </c>
      <c r="K404" s="231">
        <v>64.900000000000006</v>
      </c>
      <c r="L404" s="231">
        <v>63.5</v>
      </c>
      <c r="M404" s="231">
        <v>174.36590000000001</v>
      </c>
      <c r="N404" s="1"/>
      <c r="O404" s="1"/>
    </row>
    <row r="405" spans="1:15" ht="12.75" customHeight="1">
      <c r="A405" s="30">
        <v>395</v>
      </c>
      <c r="B405" s="217" t="s">
        <v>271</v>
      </c>
      <c r="C405" s="231">
        <v>5645.85</v>
      </c>
      <c r="D405" s="232">
        <v>5647.8833333333341</v>
      </c>
      <c r="E405" s="232">
        <v>5620.3666666666686</v>
      </c>
      <c r="F405" s="232">
        <v>5594.8833333333341</v>
      </c>
      <c r="G405" s="232">
        <v>5567.3666666666686</v>
      </c>
      <c r="H405" s="232">
        <v>5673.3666666666686</v>
      </c>
      <c r="I405" s="232">
        <v>5700.8833333333332</v>
      </c>
      <c r="J405" s="232">
        <v>5726.3666666666686</v>
      </c>
      <c r="K405" s="231">
        <v>5675.4</v>
      </c>
      <c r="L405" s="231">
        <v>5622.4</v>
      </c>
      <c r="M405" s="231">
        <v>0.18642</v>
      </c>
      <c r="N405" s="1"/>
      <c r="O405" s="1"/>
    </row>
    <row r="406" spans="1:15" ht="12.75" customHeight="1">
      <c r="A406" s="30">
        <v>396</v>
      </c>
      <c r="B406" s="217" t="s">
        <v>825</v>
      </c>
      <c r="C406" s="231">
        <v>1165.05</v>
      </c>
      <c r="D406" s="232">
        <v>1164.6000000000001</v>
      </c>
      <c r="E406" s="232">
        <v>1150.5000000000002</v>
      </c>
      <c r="F406" s="232">
        <v>1135.95</v>
      </c>
      <c r="G406" s="232">
        <v>1121.8500000000001</v>
      </c>
      <c r="H406" s="232">
        <v>1179.1500000000003</v>
      </c>
      <c r="I406" s="232">
        <v>1193.2500000000002</v>
      </c>
      <c r="J406" s="232">
        <v>1207.8000000000004</v>
      </c>
      <c r="K406" s="231">
        <v>1178.7</v>
      </c>
      <c r="L406" s="231">
        <v>1150.05</v>
      </c>
      <c r="M406" s="231">
        <v>0.47186</v>
      </c>
      <c r="N406" s="1"/>
      <c r="O406" s="1"/>
    </row>
    <row r="407" spans="1:15" ht="12.75" customHeight="1">
      <c r="A407" s="30">
        <v>397</v>
      </c>
      <c r="B407" s="217" t="s">
        <v>460</v>
      </c>
      <c r="C407" s="231">
        <v>2796.15</v>
      </c>
      <c r="D407" s="232">
        <v>2808.3666666666668</v>
      </c>
      <c r="E407" s="232">
        <v>2760.6833333333334</v>
      </c>
      <c r="F407" s="232">
        <v>2725.2166666666667</v>
      </c>
      <c r="G407" s="232">
        <v>2677.5333333333333</v>
      </c>
      <c r="H407" s="232">
        <v>2843.8333333333335</v>
      </c>
      <c r="I407" s="232">
        <v>2891.5166666666669</v>
      </c>
      <c r="J407" s="232">
        <v>2926.9833333333336</v>
      </c>
      <c r="K407" s="231">
        <v>2856.05</v>
      </c>
      <c r="L407" s="231">
        <v>2772.9</v>
      </c>
      <c r="M407" s="231">
        <v>0.56384999999999996</v>
      </c>
      <c r="N407" s="1"/>
      <c r="O407" s="1"/>
    </row>
    <row r="408" spans="1:15" ht="12.75" customHeight="1">
      <c r="A408" s="30">
        <v>398</v>
      </c>
      <c r="B408" s="217" t="s">
        <v>856</v>
      </c>
      <c r="C408" s="231">
        <v>454.75</v>
      </c>
      <c r="D408" s="232">
        <v>456.55</v>
      </c>
      <c r="E408" s="232">
        <v>451.20000000000005</v>
      </c>
      <c r="F408" s="232">
        <v>447.65000000000003</v>
      </c>
      <c r="G408" s="232">
        <v>442.30000000000007</v>
      </c>
      <c r="H408" s="232">
        <v>460.1</v>
      </c>
      <c r="I408" s="232">
        <v>465.45000000000005</v>
      </c>
      <c r="J408" s="232">
        <v>469</v>
      </c>
      <c r="K408" s="231">
        <v>461.9</v>
      </c>
      <c r="L408" s="231">
        <v>453</v>
      </c>
      <c r="M408" s="231">
        <v>0.46417999999999998</v>
      </c>
      <c r="N408" s="1"/>
      <c r="O408" s="1"/>
    </row>
    <row r="409" spans="1:15" ht="12.75" customHeight="1">
      <c r="A409" s="30">
        <v>399</v>
      </c>
      <c r="B409" s="217" t="s">
        <v>461</v>
      </c>
      <c r="C409" s="231">
        <v>999.4</v>
      </c>
      <c r="D409" s="232">
        <v>1008.6166666666667</v>
      </c>
      <c r="E409" s="232">
        <v>972.88333333333344</v>
      </c>
      <c r="F409" s="232">
        <v>946.36666666666679</v>
      </c>
      <c r="G409" s="232">
        <v>910.63333333333355</v>
      </c>
      <c r="H409" s="232">
        <v>1035.1333333333332</v>
      </c>
      <c r="I409" s="232">
        <v>1070.8666666666668</v>
      </c>
      <c r="J409" s="232">
        <v>1097.3833333333332</v>
      </c>
      <c r="K409" s="231">
        <v>1044.3499999999999</v>
      </c>
      <c r="L409" s="231">
        <v>982.1</v>
      </c>
      <c r="M409" s="231">
        <v>0.32223000000000002</v>
      </c>
      <c r="N409" s="1"/>
      <c r="O409" s="1"/>
    </row>
    <row r="410" spans="1:15" ht="12.75" customHeight="1">
      <c r="A410" s="30">
        <v>400</v>
      </c>
      <c r="B410" s="217" t="s">
        <v>462</v>
      </c>
      <c r="C410" s="231">
        <v>231.15</v>
      </c>
      <c r="D410" s="232">
        <v>233.63333333333333</v>
      </c>
      <c r="E410" s="232">
        <v>222.86666666666665</v>
      </c>
      <c r="F410" s="232">
        <v>214.58333333333331</v>
      </c>
      <c r="G410" s="232">
        <v>203.81666666666663</v>
      </c>
      <c r="H410" s="232">
        <v>241.91666666666666</v>
      </c>
      <c r="I410" s="232">
        <v>252.68333333333331</v>
      </c>
      <c r="J410" s="232">
        <v>260.9666666666667</v>
      </c>
      <c r="K410" s="231">
        <v>244.4</v>
      </c>
      <c r="L410" s="231">
        <v>225.35</v>
      </c>
      <c r="M410" s="231">
        <v>18.963329999999999</v>
      </c>
      <c r="N410" s="1"/>
      <c r="O410" s="1"/>
    </row>
    <row r="411" spans="1:15" ht="12.75" customHeight="1">
      <c r="A411" s="30">
        <v>401</v>
      </c>
      <c r="B411" s="217" t="s">
        <v>857</v>
      </c>
      <c r="C411" s="231">
        <v>635.9</v>
      </c>
      <c r="D411" s="232">
        <v>633.85</v>
      </c>
      <c r="E411" s="232">
        <v>624.70000000000005</v>
      </c>
      <c r="F411" s="232">
        <v>613.5</v>
      </c>
      <c r="G411" s="232">
        <v>604.35</v>
      </c>
      <c r="H411" s="232">
        <v>645.05000000000007</v>
      </c>
      <c r="I411" s="232">
        <v>654.19999999999993</v>
      </c>
      <c r="J411" s="232">
        <v>665.40000000000009</v>
      </c>
      <c r="K411" s="231">
        <v>643</v>
      </c>
      <c r="L411" s="231">
        <v>622.65</v>
      </c>
      <c r="M411" s="231">
        <v>0.61919999999999997</v>
      </c>
      <c r="N411" s="1"/>
      <c r="O411" s="1"/>
    </row>
    <row r="412" spans="1:15" ht="12.75" customHeight="1">
      <c r="A412" s="30">
        <v>402</v>
      </c>
      <c r="B412" s="217" t="s">
        <v>187</v>
      </c>
      <c r="C412" s="231">
        <v>25583.65</v>
      </c>
      <c r="D412" s="232">
        <v>25573.716666666664</v>
      </c>
      <c r="E412" s="232">
        <v>25341.533333333326</v>
      </c>
      <c r="F412" s="232">
        <v>25099.416666666661</v>
      </c>
      <c r="G412" s="232">
        <v>24867.233333333323</v>
      </c>
      <c r="H412" s="232">
        <v>25815.833333333328</v>
      </c>
      <c r="I412" s="232">
        <v>26048.01666666667</v>
      </c>
      <c r="J412" s="232">
        <v>26290.133333333331</v>
      </c>
      <c r="K412" s="231">
        <v>25805.9</v>
      </c>
      <c r="L412" s="231">
        <v>25331.599999999999</v>
      </c>
      <c r="M412" s="231">
        <v>0.37651000000000001</v>
      </c>
      <c r="N412" s="1"/>
      <c r="O412" s="1"/>
    </row>
    <row r="413" spans="1:15" ht="12.75" customHeight="1">
      <c r="A413" s="30">
        <v>403</v>
      </c>
      <c r="B413" s="217" t="s">
        <v>826</v>
      </c>
      <c r="C413" s="231">
        <v>41.2</v>
      </c>
      <c r="D413" s="232">
        <v>41.666666666666664</v>
      </c>
      <c r="E413" s="232">
        <v>40.43333333333333</v>
      </c>
      <c r="F413" s="232">
        <v>39.666666666666664</v>
      </c>
      <c r="G413" s="232">
        <v>38.43333333333333</v>
      </c>
      <c r="H413" s="232">
        <v>42.43333333333333</v>
      </c>
      <c r="I413" s="232">
        <v>43.666666666666664</v>
      </c>
      <c r="J413" s="232">
        <v>44.43333333333333</v>
      </c>
      <c r="K413" s="231">
        <v>42.9</v>
      </c>
      <c r="L413" s="231">
        <v>40.9</v>
      </c>
      <c r="M413" s="231">
        <v>53.384050000000002</v>
      </c>
      <c r="N413" s="1"/>
      <c r="O413" s="1"/>
    </row>
    <row r="414" spans="1:15" ht="12.75" customHeight="1">
      <c r="A414" s="30">
        <v>404</v>
      </c>
      <c r="B414" s="217" t="s">
        <v>866</v>
      </c>
      <c r="C414" s="231">
        <v>1209.4000000000001</v>
      </c>
      <c r="D414" s="232">
        <v>1216.0166666666667</v>
      </c>
      <c r="E414" s="232">
        <v>1199.0333333333333</v>
      </c>
      <c r="F414" s="232">
        <v>1188.6666666666667</v>
      </c>
      <c r="G414" s="232">
        <v>1171.6833333333334</v>
      </c>
      <c r="H414" s="232">
        <v>1226.3833333333332</v>
      </c>
      <c r="I414" s="232">
        <v>1243.3666666666663</v>
      </c>
      <c r="J414" s="232">
        <v>1253.7333333333331</v>
      </c>
      <c r="K414" s="231">
        <v>1233</v>
      </c>
      <c r="L414" s="231">
        <v>1205.6500000000001</v>
      </c>
      <c r="M414" s="231">
        <v>3.8967800000000001</v>
      </c>
      <c r="N414" s="1"/>
      <c r="O414" s="1"/>
    </row>
    <row r="415" spans="1:15" ht="12.75" customHeight="1">
      <c r="A415" s="30">
        <v>405</v>
      </c>
      <c r="B415" t="s">
        <v>827</v>
      </c>
      <c r="C415" s="279">
        <v>264.7</v>
      </c>
      <c r="D415" s="280">
        <v>266.68333333333334</v>
      </c>
      <c r="E415" s="280">
        <v>261.16666666666669</v>
      </c>
      <c r="F415" s="280">
        <v>257.63333333333333</v>
      </c>
      <c r="G415" s="280">
        <v>252.11666666666667</v>
      </c>
      <c r="H415" s="280">
        <v>270.2166666666667</v>
      </c>
      <c r="I415" s="280">
        <v>275.73333333333335</v>
      </c>
      <c r="J415" s="280">
        <v>279.26666666666671</v>
      </c>
      <c r="K415" s="279">
        <v>272.2</v>
      </c>
      <c r="L415" s="279">
        <v>263.14999999999998</v>
      </c>
      <c r="M415" s="279">
        <v>1.3533200000000001</v>
      </c>
      <c r="N415" s="1"/>
      <c r="O415" s="1"/>
    </row>
    <row r="416" spans="1:15" ht="12.75" customHeight="1">
      <c r="A416" s="30">
        <v>406</v>
      </c>
      <c r="B416" s="217" t="s">
        <v>188</v>
      </c>
      <c r="C416" s="231">
        <v>3289.75</v>
      </c>
      <c r="D416" s="232">
        <v>3307.2833333333333</v>
      </c>
      <c r="E416" s="232">
        <v>3259.0166666666664</v>
      </c>
      <c r="F416" s="232">
        <v>3228.2833333333333</v>
      </c>
      <c r="G416" s="232">
        <v>3180.0166666666664</v>
      </c>
      <c r="H416" s="232">
        <v>3338.0166666666664</v>
      </c>
      <c r="I416" s="232">
        <v>3386.2833333333338</v>
      </c>
      <c r="J416" s="232">
        <v>3417.0166666666664</v>
      </c>
      <c r="K416" s="231">
        <v>3355.55</v>
      </c>
      <c r="L416" s="231">
        <v>3276.55</v>
      </c>
      <c r="M416" s="231">
        <v>2.8475600000000001</v>
      </c>
      <c r="N416" s="1"/>
      <c r="O416" s="1"/>
    </row>
    <row r="417" spans="1:15" ht="12.75" customHeight="1">
      <c r="A417" s="30">
        <v>407</v>
      </c>
      <c r="B417" s="217" t="s">
        <v>463</v>
      </c>
      <c r="C417" s="231">
        <v>428.75</v>
      </c>
      <c r="D417" s="232">
        <v>430.86666666666662</v>
      </c>
      <c r="E417" s="232">
        <v>419.93333333333322</v>
      </c>
      <c r="F417" s="232">
        <v>411.11666666666662</v>
      </c>
      <c r="G417" s="232">
        <v>400.18333333333322</v>
      </c>
      <c r="H417" s="232">
        <v>439.68333333333322</v>
      </c>
      <c r="I417" s="232">
        <v>450.61666666666662</v>
      </c>
      <c r="J417" s="232">
        <v>459.43333333333322</v>
      </c>
      <c r="K417" s="231">
        <v>441.8</v>
      </c>
      <c r="L417" s="231">
        <v>422.05</v>
      </c>
      <c r="M417" s="231">
        <v>15.564019999999999</v>
      </c>
      <c r="N417" s="1"/>
      <c r="O417" s="1"/>
    </row>
    <row r="418" spans="1:15" ht="12.75" customHeight="1">
      <c r="A418" s="30">
        <v>408</v>
      </c>
      <c r="B418" s="217" t="s">
        <v>464</v>
      </c>
      <c r="C418" s="231">
        <v>3752.6</v>
      </c>
      <c r="D418" s="232">
        <v>3782.0166666666664</v>
      </c>
      <c r="E418" s="232">
        <v>3697.083333333333</v>
      </c>
      <c r="F418" s="232">
        <v>3641.5666666666666</v>
      </c>
      <c r="G418" s="232">
        <v>3556.6333333333332</v>
      </c>
      <c r="H418" s="232">
        <v>3837.5333333333328</v>
      </c>
      <c r="I418" s="232">
        <v>3922.4666666666662</v>
      </c>
      <c r="J418" s="232">
        <v>3977.9833333333327</v>
      </c>
      <c r="K418" s="231">
        <v>3866.95</v>
      </c>
      <c r="L418" s="231">
        <v>3726.5</v>
      </c>
      <c r="M418" s="231">
        <v>0.23300999999999999</v>
      </c>
      <c r="N418" s="1"/>
      <c r="O418" s="1"/>
    </row>
    <row r="419" spans="1:15" ht="12.75" customHeight="1">
      <c r="A419" s="30">
        <v>409</v>
      </c>
      <c r="B419" s="217" t="s">
        <v>796</v>
      </c>
      <c r="C419" s="231">
        <v>414.6</v>
      </c>
      <c r="D419" s="232">
        <v>411.73333333333335</v>
      </c>
      <c r="E419" s="232">
        <v>407.86666666666667</v>
      </c>
      <c r="F419" s="232">
        <v>401.13333333333333</v>
      </c>
      <c r="G419" s="232">
        <v>397.26666666666665</v>
      </c>
      <c r="H419" s="232">
        <v>418.4666666666667</v>
      </c>
      <c r="I419" s="232">
        <v>422.33333333333337</v>
      </c>
      <c r="J419" s="232">
        <v>429.06666666666672</v>
      </c>
      <c r="K419" s="231">
        <v>415.6</v>
      </c>
      <c r="L419" s="231">
        <v>405</v>
      </c>
      <c r="M419" s="231">
        <v>13.43413</v>
      </c>
      <c r="N419" s="1"/>
      <c r="O419" s="1"/>
    </row>
    <row r="420" spans="1:15" ht="12.75" customHeight="1">
      <c r="A420" s="30">
        <v>410</v>
      </c>
      <c r="B420" s="217" t="s">
        <v>465</v>
      </c>
      <c r="C420" s="231">
        <v>775.5</v>
      </c>
      <c r="D420" s="232">
        <v>790.93333333333339</v>
      </c>
      <c r="E420" s="232">
        <v>754.46666666666681</v>
      </c>
      <c r="F420" s="232">
        <v>733.43333333333339</v>
      </c>
      <c r="G420" s="232">
        <v>696.96666666666681</v>
      </c>
      <c r="H420" s="232">
        <v>811.96666666666681</v>
      </c>
      <c r="I420" s="232">
        <v>848.43333333333351</v>
      </c>
      <c r="J420" s="232">
        <v>869.46666666666681</v>
      </c>
      <c r="K420" s="231">
        <v>827.4</v>
      </c>
      <c r="L420" s="231">
        <v>769.9</v>
      </c>
      <c r="M420" s="231">
        <v>4.1991899999999998</v>
      </c>
      <c r="N420" s="1"/>
      <c r="O420" s="1"/>
    </row>
    <row r="421" spans="1:15" ht="12.75" customHeight="1">
      <c r="A421" s="30">
        <v>411</v>
      </c>
      <c r="B421" s="217" t="s">
        <v>828</v>
      </c>
      <c r="C421" s="231">
        <v>541.54999999999995</v>
      </c>
      <c r="D421" s="232">
        <v>543.51666666666665</v>
      </c>
      <c r="E421" s="232">
        <v>535.0333333333333</v>
      </c>
      <c r="F421" s="232">
        <v>528.51666666666665</v>
      </c>
      <c r="G421" s="232">
        <v>520.0333333333333</v>
      </c>
      <c r="H421" s="232">
        <v>550.0333333333333</v>
      </c>
      <c r="I421" s="232">
        <v>558.51666666666665</v>
      </c>
      <c r="J421" s="232">
        <v>565.0333333333333</v>
      </c>
      <c r="K421" s="231">
        <v>552</v>
      </c>
      <c r="L421" s="231">
        <v>537</v>
      </c>
      <c r="M421" s="231">
        <v>7.3143399999999996</v>
      </c>
      <c r="N421" s="1"/>
      <c r="O421" s="1"/>
    </row>
    <row r="422" spans="1:15" ht="12.75" customHeight="1">
      <c r="A422" s="30">
        <v>412</v>
      </c>
      <c r="B422" s="217" t="s">
        <v>186</v>
      </c>
      <c r="C422" s="231">
        <v>510.15</v>
      </c>
      <c r="D422" s="232">
        <v>508.61666666666662</v>
      </c>
      <c r="E422" s="232">
        <v>503.08333333333326</v>
      </c>
      <c r="F422" s="232">
        <v>496.01666666666665</v>
      </c>
      <c r="G422" s="232">
        <v>490.48333333333329</v>
      </c>
      <c r="H422" s="232">
        <v>515.68333333333317</v>
      </c>
      <c r="I422" s="232">
        <v>521.2166666666667</v>
      </c>
      <c r="J422" s="232">
        <v>528.28333333333319</v>
      </c>
      <c r="K422" s="231">
        <v>514.15</v>
      </c>
      <c r="L422" s="231">
        <v>501.55</v>
      </c>
      <c r="M422" s="231">
        <v>156.74217999999999</v>
      </c>
      <c r="N422" s="1"/>
      <c r="O422" s="1"/>
    </row>
    <row r="423" spans="1:15" ht="12.75" customHeight="1">
      <c r="A423" s="30">
        <v>413</v>
      </c>
      <c r="B423" s="217" t="s">
        <v>184</v>
      </c>
      <c r="C423" s="231">
        <v>81.2</v>
      </c>
      <c r="D423" s="232">
        <v>81.666666666666671</v>
      </c>
      <c r="E423" s="232">
        <v>80.433333333333337</v>
      </c>
      <c r="F423" s="232">
        <v>79.666666666666671</v>
      </c>
      <c r="G423" s="232">
        <v>78.433333333333337</v>
      </c>
      <c r="H423" s="232">
        <v>82.433333333333337</v>
      </c>
      <c r="I423" s="232">
        <v>83.666666666666657</v>
      </c>
      <c r="J423" s="232">
        <v>84.433333333333337</v>
      </c>
      <c r="K423" s="231">
        <v>82.9</v>
      </c>
      <c r="L423" s="231">
        <v>80.900000000000006</v>
      </c>
      <c r="M423" s="231">
        <v>117.0117</v>
      </c>
      <c r="N423" s="1"/>
      <c r="O423" s="1"/>
    </row>
    <row r="424" spans="1:15" ht="12.75" customHeight="1">
      <c r="A424" s="30">
        <v>414</v>
      </c>
      <c r="B424" s="217" t="s">
        <v>466</v>
      </c>
      <c r="C424" s="231">
        <v>304.89999999999998</v>
      </c>
      <c r="D424" s="232">
        <v>307.56666666666666</v>
      </c>
      <c r="E424" s="232">
        <v>300.73333333333335</v>
      </c>
      <c r="F424" s="232">
        <v>296.56666666666666</v>
      </c>
      <c r="G424" s="232">
        <v>289.73333333333335</v>
      </c>
      <c r="H424" s="232">
        <v>311.73333333333335</v>
      </c>
      <c r="I424" s="232">
        <v>318.56666666666672</v>
      </c>
      <c r="J424" s="232">
        <v>322.73333333333335</v>
      </c>
      <c r="K424" s="231">
        <v>314.39999999999998</v>
      </c>
      <c r="L424" s="231">
        <v>303.39999999999998</v>
      </c>
      <c r="M424" s="231">
        <v>2.5112199999999998</v>
      </c>
      <c r="N424" s="1"/>
      <c r="O424" s="1"/>
    </row>
    <row r="425" spans="1:15" ht="12.75" customHeight="1">
      <c r="A425" s="30">
        <v>415</v>
      </c>
      <c r="B425" s="217" t="s">
        <v>467</v>
      </c>
      <c r="C425" s="231">
        <v>148.4</v>
      </c>
      <c r="D425" s="232">
        <v>149.03333333333333</v>
      </c>
      <c r="E425" s="232">
        <v>145.26666666666665</v>
      </c>
      <c r="F425" s="232">
        <v>142.13333333333333</v>
      </c>
      <c r="G425" s="232">
        <v>138.36666666666665</v>
      </c>
      <c r="H425" s="232">
        <v>152.16666666666666</v>
      </c>
      <c r="I425" s="232">
        <v>155.93333333333337</v>
      </c>
      <c r="J425" s="232">
        <v>159.06666666666666</v>
      </c>
      <c r="K425" s="231">
        <v>152.80000000000001</v>
      </c>
      <c r="L425" s="231">
        <v>145.9</v>
      </c>
      <c r="M425" s="231">
        <v>7.5213200000000002</v>
      </c>
      <c r="N425" s="1"/>
      <c r="O425" s="1"/>
    </row>
    <row r="426" spans="1:15" ht="12.75" customHeight="1">
      <c r="A426" s="30">
        <v>416</v>
      </c>
      <c r="B426" s="217" t="s">
        <v>468</v>
      </c>
      <c r="C426" s="231">
        <v>390.35</v>
      </c>
      <c r="D426" s="232">
        <v>392.5</v>
      </c>
      <c r="E426" s="232">
        <v>384.45</v>
      </c>
      <c r="F426" s="232">
        <v>378.55</v>
      </c>
      <c r="G426" s="232">
        <v>370.5</v>
      </c>
      <c r="H426" s="232">
        <v>398.4</v>
      </c>
      <c r="I426" s="232">
        <v>406.44999999999993</v>
      </c>
      <c r="J426" s="232">
        <v>412.34999999999997</v>
      </c>
      <c r="K426" s="231">
        <v>400.55</v>
      </c>
      <c r="L426" s="231">
        <v>386.6</v>
      </c>
      <c r="M426" s="231">
        <v>1.11493</v>
      </c>
      <c r="N426" s="1"/>
      <c r="O426" s="1"/>
    </row>
    <row r="427" spans="1:15" ht="12.75" customHeight="1">
      <c r="A427" s="30">
        <v>417</v>
      </c>
      <c r="B427" s="217" t="s">
        <v>469</v>
      </c>
      <c r="C427" s="231">
        <v>403.3</v>
      </c>
      <c r="D427" s="232">
        <v>408.13333333333338</v>
      </c>
      <c r="E427" s="232">
        <v>392.76666666666677</v>
      </c>
      <c r="F427" s="232">
        <v>382.23333333333341</v>
      </c>
      <c r="G427" s="232">
        <v>366.86666666666679</v>
      </c>
      <c r="H427" s="232">
        <v>418.66666666666674</v>
      </c>
      <c r="I427" s="232">
        <v>434.03333333333342</v>
      </c>
      <c r="J427" s="232">
        <v>444.56666666666672</v>
      </c>
      <c r="K427" s="231">
        <v>423.5</v>
      </c>
      <c r="L427" s="231">
        <v>397.6</v>
      </c>
      <c r="M427" s="231">
        <v>2.3864700000000001</v>
      </c>
      <c r="N427" s="1"/>
      <c r="O427" s="1"/>
    </row>
    <row r="428" spans="1:15" ht="12.75" customHeight="1">
      <c r="A428" s="30">
        <v>418</v>
      </c>
      <c r="B428" s="217" t="s">
        <v>470</v>
      </c>
      <c r="C428" s="231">
        <v>168.5</v>
      </c>
      <c r="D428" s="232">
        <v>169.66666666666666</v>
      </c>
      <c r="E428" s="232">
        <v>166.13333333333333</v>
      </c>
      <c r="F428" s="232">
        <v>163.76666666666668</v>
      </c>
      <c r="G428" s="232">
        <v>160.23333333333335</v>
      </c>
      <c r="H428" s="232">
        <v>172.0333333333333</v>
      </c>
      <c r="I428" s="232">
        <v>175.56666666666666</v>
      </c>
      <c r="J428" s="232">
        <v>177.93333333333328</v>
      </c>
      <c r="K428" s="231">
        <v>173.2</v>
      </c>
      <c r="L428" s="231">
        <v>167.3</v>
      </c>
      <c r="M428" s="231">
        <v>8.38124</v>
      </c>
      <c r="N428" s="1"/>
      <c r="O428" s="1"/>
    </row>
    <row r="429" spans="1:15" ht="12.75" customHeight="1">
      <c r="A429" s="30">
        <v>419</v>
      </c>
      <c r="B429" s="217" t="s">
        <v>190</v>
      </c>
      <c r="C429" s="231">
        <v>983.45</v>
      </c>
      <c r="D429" s="232">
        <v>979.13333333333333</v>
      </c>
      <c r="E429" s="232">
        <v>967.31666666666661</v>
      </c>
      <c r="F429" s="232">
        <v>951.18333333333328</v>
      </c>
      <c r="G429" s="232">
        <v>939.36666666666656</v>
      </c>
      <c r="H429" s="232">
        <v>995.26666666666665</v>
      </c>
      <c r="I429" s="232">
        <v>1007.0833333333335</v>
      </c>
      <c r="J429" s="232">
        <v>1023.2166666666667</v>
      </c>
      <c r="K429" s="231">
        <v>990.95</v>
      </c>
      <c r="L429" s="231">
        <v>963</v>
      </c>
      <c r="M429" s="231">
        <v>24.732220000000002</v>
      </c>
      <c r="N429" s="1"/>
      <c r="O429" s="1"/>
    </row>
    <row r="430" spans="1:15" ht="12.75" customHeight="1">
      <c r="A430" s="30">
        <v>420</v>
      </c>
      <c r="B430" s="217" t="s">
        <v>191</v>
      </c>
      <c r="C430" s="231">
        <v>409.55</v>
      </c>
      <c r="D430" s="232">
        <v>412.7833333333333</v>
      </c>
      <c r="E430" s="232">
        <v>404.91666666666663</v>
      </c>
      <c r="F430" s="232">
        <v>400.2833333333333</v>
      </c>
      <c r="G430" s="232">
        <v>392.41666666666663</v>
      </c>
      <c r="H430" s="232">
        <v>417.41666666666663</v>
      </c>
      <c r="I430" s="232">
        <v>425.2833333333333</v>
      </c>
      <c r="J430" s="232">
        <v>429.91666666666663</v>
      </c>
      <c r="K430" s="231">
        <v>420.65</v>
      </c>
      <c r="L430" s="231">
        <v>408.15</v>
      </c>
      <c r="M430" s="231">
        <v>4.7361000000000004</v>
      </c>
      <c r="N430" s="1"/>
      <c r="O430" s="1"/>
    </row>
    <row r="431" spans="1:15" ht="12.75" customHeight="1">
      <c r="A431" s="30">
        <v>421</v>
      </c>
      <c r="B431" s="217" t="s">
        <v>471</v>
      </c>
      <c r="C431" s="231">
        <v>2256.9</v>
      </c>
      <c r="D431" s="232">
        <v>2261.2833333333333</v>
      </c>
      <c r="E431" s="232">
        <v>2228.2166666666667</v>
      </c>
      <c r="F431" s="232">
        <v>2199.5333333333333</v>
      </c>
      <c r="G431" s="232">
        <v>2166.4666666666667</v>
      </c>
      <c r="H431" s="232">
        <v>2289.9666666666667</v>
      </c>
      <c r="I431" s="232">
        <v>2323.0333333333333</v>
      </c>
      <c r="J431" s="232">
        <v>2351.7166666666667</v>
      </c>
      <c r="K431" s="231">
        <v>2294.35</v>
      </c>
      <c r="L431" s="231">
        <v>2232.6</v>
      </c>
      <c r="M431" s="231">
        <v>0.28695999999999999</v>
      </c>
      <c r="N431" s="1"/>
      <c r="O431" s="1"/>
    </row>
    <row r="432" spans="1:15" ht="12.75" customHeight="1">
      <c r="A432" s="30">
        <v>422</v>
      </c>
      <c r="B432" s="217" t="s">
        <v>472</v>
      </c>
      <c r="C432" s="231">
        <v>981.3</v>
      </c>
      <c r="D432" s="232">
        <v>980.4666666666667</v>
      </c>
      <c r="E432" s="232">
        <v>972.93333333333339</v>
      </c>
      <c r="F432" s="232">
        <v>964.56666666666672</v>
      </c>
      <c r="G432" s="232">
        <v>957.03333333333342</v>
      </c>
      <c r="H432" s="232">
        <v>988.83333333333337</v>
      </c>
      <c r="I432" s="232">
        <v>996.36666666666667</v>
      </c>
      <c r="J432" s="232">
        <v>1004.7333333333333</v>
      </c>
      <c r="K432" s="231">
        <v>988</v>
      </c>
      <c r="L432" s="231">
        <v>972.1</v>
      </c>
      <c r="M432" s="231">
        <v>0.91918999999999995</v>
      </c>
      <c r="N432" s="1"/>
      <c r="O432" s="1"/>
    </row>
    <row r="433" spans="1:15" ht="12.75" customHeight="1">
      <c r="A433" s="30">
        <v>423</v>
      </c>
      <c r="B433" s="217" t="s">
        <v>473</v>
      </c>
      <c r="C433" s="231">
        <v>290.14999999999998</v>
      </c>
      <c r="D433" s="232">
        <v>289.38333333333333</v>
      </c>
      <c r="E433" s="232">
        <v>283.86666666666667</v>
      </c>
      <c r="F433" s="232">
        <v>277.58333333333337</v>
      </c>
      <c r="G433" s="232">
        <v>272.06666666666672</v>
      </c>
      <c r="H433" s="232">
        <v>295.66666666666663</v>
      </c>
      <c r="I433" s="232">
        <v>301.18333333333328</v>
      </c>
      <c r="J433" s="232">
        <v>307.46666666666658</v>
      </c>
      <c r="K433" s="231">
        <v>294.89999999999998</v>
      </c>
      <c r="L433" s="231">
        <v>283.10000000000002</v>
      </c>
      <c r="M433" s="231">
        <v>1.12066</v>
      </c>
      <c r="N433" s="1"/>
      <c r="O433" s="1"/>
    </row>
    <row r="434" spans="1:15" ht="12.75" customHeight="1">
      <c r="A434" s="30">
        <v>424</v>
      </c>
      <c r="B434" s="217" t="s">
        <v>474</v>
      </c>
      <c r="C434" s="231">
        <v>336.75</v>
      </c>
      <c r="D434" s="232">
        <v>340.98333333333335</v>
      </c>
      <c r="E434" s="232">
        <v>328.06666666666672</v>
      </c>
      <c r="F434" s="232">
        <v>319.38333333333338</v>
      </c>
      <c r="G434" s="232">
        <v>306.46666666666675</v>
      </c>
      <c r="H434" s="232">
        <v>349.66666666666669</v>
      </c>
      <c r="I434" s="232">
        <v>362.58333333333331</v>
      </c>
      <c r="J434" s="232">
        <v>371.26666666666665</v>
      </c>
      <c r="K434" s="231">
        <v>353.9</v>
      </c>
      <c r="L434" s="231">
        <v>332.3</v>
      </c>
      <c r="M434" s="231">
        <v>1.2008300000000001</v>
      </c>
      <c r="N434" s="1"/>
      <c r="O434" s="1"/>
    </row>
    <row r="435" spans="1:15" ht="12.75" customHeight="1">
      <c r="A435" s="30">
        <v>425</v>
      </c>
      <c r="B435" s="217" t="s">
        <v>475</v>
      </c>
      <c r="C435" s="231">
        <v>2460.9</v>
      </c>
      <c r="D435" s="232">
        <v>2469.0166666666664</v>
      </c>
      <c r="E435" s="232">
        <v>2423.0333333333328</v>
      </c>
      <c r="F435" s="232">
        <v>2385.1666666666665</v>
      </c>
      <c r="G435" s="232">
        <v>2339.1833333333329</v>
      </c>
      <c r="H435" s="232">
        <v>2506.8833333333328</v>
      </c>
      <c r="I435" s="232">
        <v>2552.8666666666663</v>
      </c>
      <c r="J435" s="232">
        <v>2590.7333333333327</v>
      </c>
      <c r="K435" s="231">
        <v>2515</v>
      </c>
      <c r="L435" s="231">
        <v>2431.15</v>
      </c>
      <c r="M435" s="231">
        <v>1.0335099999999999</v>
      </c>
      <c r="N435" s="1"/>
      <c r="O435" s="1"/>
    </row>
    <row r="436" spans="1:15" ht="12.75" customHeight="1">
      <c r="A436" s="30">
        <v>426</v>
      </c>
      <c r="B436" s="217" t="s">
        <v>476</v>
      </c>
      <c r="C436" s="231">
        <v>470.45</v>
      </c>
      <c r="D436" s="232">
        <v>470.25</v>
      </c>
      <c r="E436" s="232">
        <v>467.8</v>
      </c>
      <c r="F436" s="232">
        <v>465.15000000000003</v>
      </c>
      <c r="G436" s="232">
        <v>462.70000000000005</v>
      </c>
      <c r="H436" s="232">
        <v>472.9</v>
      </c>
      <c r="I436" s="232">
        <v>475.35</v>
      </c>
      <c r="J436" s="232">
        <v>477.99999999999994</v>
      </c>
      <c r="K436" s="231">
        <v>472.7</v>
      </c>
      <c r="L436" s="231">
        <v>467.6</v>
      </c>
      <c r="M436" s="231">
        <v>0.71204999999999996</v>
      </c>
      <c r="N436" s="1"/>
      <c r="O436" s="1"/>
    </row>
    <row r="437" spans="1:15" ht="12.75" customHeight="1">
      <c r="A437" s="30">
        <v>427</v>
      </c>
      <c r="B437" s="217" t="s">
        <v>477</v>
      </c>
      <c r="C437" s="231">
        <v>7.2</v>
      </c>
      <c r="D437" s="232">
        <v>7.3166666666666673</v>
      </c>
      <c r="E437" s="232">
        <v>7.033333333333335</v>
      </c>
      <c r="F437" s="232">
        <v>6.866666666666668</v>
      </c>
      <c r="G437" s="232">
        <v>6.5833333333333357</v>
      </c>
      <c r="H437" s="232">
        <v>7.4833333333333343</v>
      </c>
      <c r="I437" s="232">
        <v>7.7666666666666675</v>
      </c>
      <c r="J437" s="232">
        <v>7.9333333333333336</v>
      </c>
      <c r="K437" s="231">
        <v>7.6</v>
      </c>
      <c r="L437" s="231">
        <v>7.15</v>
      </c>
      <c r="M437" s="231">
        <v>467.53705000000002</v>
      </c>
      <c r="N437" s="1"/>
      <c r="O437" s="1"/>
    </row>
    <row r="438" spans="1:15" ht="12.75" customHeight="1">
      <c r="A438" s="30">
        <v>428</v>
      </c>
      <c r="B438" s="217" t="s">
        <v>858</v>
      </c>
      <c r="C438" s="231">
        <v>202.45</v>
      </c>
      <c r="D438" s="232">
        <v>207.46666666666667</v>
      </c>
      <c r="E438" s="232">
        <v>194.98333333333335</v>
      </c>
      <c r="F438" s="232">
        <v>187.51666666666668</v>
      </c>
      <c r="G438" s="232">
        <v>175.03333333333336</v>
      </c>
      <c r="H438" s="232">
        <v>214.93333333333334</v>
      </c>
      <c r="I438" s="232">
        <v>227.41666666666663</v>
      </c>
      <c r="J438" s="232">
        <v>234.88333333333333</v>
      </c>
      <c r="K438" s="231">
        <v>219.95</v>
      </c>
      <c r="L438" s="231">
        <v>200</v>
      </c>
      <c r="M438" s="231">
        <v>8.6447800000000008</v>
      </c>
      <c r="N438" s="1"/>
      <c r="O438" s="1"/>
    </row>
    <row r="439" spans="1:15" ht="12.75" customHeight="1">
      <c r="A439" s="30">
        <v>429</v>
      </c>
      <c r="B439" s="217" t="s">
        <v>478</v>
      </c>
      <c r="C439" s="231">
        <v>1084.2</v>
      </c>
      <c r="D439" s="232">
        <v>1088.05</v>
      </c>
      <c r="E439" s="232">
        <v>1072.1499999999999</v>
      </c>
      <c r="F439" s="232">
        <v>1060.0999999999999</v>
      </c>
      <c r="G439" s="232">
        <v>1044.1999999999998</v>
      </c>
      <c r="H439" s="232">
        <v>1100.0999999999999</v>
      </c>
      <c r="I439" s="232">
        <v>1116</v>
      </c>
      <c r="J439" s="232">
        <v>1128.05</v>
      </c>
      <c r="K439" s="231">
        <v>1103.95</v>
      </c>
      <c r="L439" s="231">
        <v>1076</v>
      </c>
      <c r="M439" s="231">
        <v>0.64454</v>
      </c>
      <c r="N439" s="1"/>
      <c r="O439" s="1"/>
    </row>
    <row r="440" spans="1:15" ht="12.75" customHeight="1">
      <c r="A440" s="30">
        <v>430</v>
      </c>
      <c r="B440" s="217" t="s">
        <v>272</v>
      </c>
      <c r="C440" s="231">
        <v>577.35</v>
      </c>
      <c r="D440" s="232">
        <v>576.35</v>
      </c>
      <c r="E440" s="232">
        <v>572.05000000000007</v>
      </c>
      <c r="F440" s="232">
        <v>566.75</v>
      </c>
      <c r="G440" s="232">
        <v>562.45000000000005</v>
      </c>
      <c r="H440" s="232">
        <v>581.65000000000009</v>
      </c>
      <c r="I440" s="232">
        <v>585.95000000000005</v>
      </c>
      <c r="J440" s="232">
        <v>591.25000000000011</v>
      </c>
      <c r="K440" s="231">
        <v>580.65</v>
      </c>
      <c r="L440" s="231">
        <v>571.04999999999995</v>
      </c>
      <c r="M440" s="231">
        <v>4.3871099999999998</v>
      </c>
      <c r="N440" s="1"/>
      <c r="O440" s="1"/>
    </row>
    <row r="441" spans="1:15" ht="12.75" customHeight="1">
      <c r="A441" s="30">
        <v>431</v>
      </c>
      <c r="B441" s="217" t="s">
        <v>479</v>
      </c>
      <c r="C441" s="231">
        <v>1478.45</v>
      </c>
      <c r="D441" s="232">
        <v>1475.8166666666666</v>
      </c>
      <c r="E441" s="232">
        <v>1467.6333333333332</v>
      </c>
      <c r="F441" s="232">
        <v>1456.8166666666666</v>
      </c>
      <c r="G441" s="232">
        <v>1448.6333333333332</v>
      </c>
      <c r="H441" s="232">
        <v>1486.6333333333332</v>
      </c>
      <c r="I441" s="232">
        <v>1494.8166666666666</v>
      </c>
      <c r="J441" s="232">
        <v>1505.6333333333332</v>
      </c>
      <c r="K441" s="231">
        <v>1484</v>
      </c>
      <c r="L441" s="231">
        <v>1465</v>
      </c>
      <c r="M441" s="231">
        <v>0.11781999999999999</v>
      </c>
      <c r="N441" s="1"/>
      <c r="O441" s="1"/>
    </row>
    <row r="442" spans="1:15" ht="12.75" customHeight="1">
      <c r="A442" s="30">
        <v>432</v>
      </c>
      <c r="B442" s="217" t="s">
        <v>480</v>
      </c>
      <c r="C442" s="231">
        <v>435</v>
      </c>
      <c r="D442" s="232">
        <v>439.36666666666662</v>
      </c>
      <c r="E442" s="232">
        <v>426.73333333333323</v>
      </c>
      <c r="F442" s="232">
        <v>418.46666666666664</v>
      </c>
      <c r="G442" s="232">
        <v>405.83333333333326</v>
      </c>
      <c r="H442" s="232">
        <v>447.63333333333321</v>
      </c>
      <c r="I442" s="232">
        <v>460.26666666666654</v>
      </c>
      <c r="J442" s="232">
        <v>468.53333333333319</v>
      </c>
      <c r="K442" s="231">
        <v>452</v>
      </c>
      <c r="L442" s="231">
        <v>431.1</v>
      </c>
      <c r="M442" s="231">
        <v>0.37461</v>
      </c>
      <c r="N442" s="1"/>
      <c r="O442" s="1"/>
    </row>
    <row r="443" spans="1:15" ht="12.75" customHeight="1">
      <c r="A443" s="30">
        <v>433</v>
      </c>
      <c r="B443" s="217" t="s">
        <v>481</v>
      </c>
      <c r="C443" s="231">
        <v>676.05</v>
      </c>
      <c r="D443" s="232">
        <v>680.41666666666663</v>
      </c>
      <c r="E443" s="232">
        <v>667.83333333333326</v>
      </c>
      <c r="F443" s="232">
        <v>659.61666666666667</v>
      </c>
      <c r="G443" s="232">
        <v>647.0333333333333</v>
      </c>
      <c r="H443" s="232">
        <v>688.63333333333321</v>
      </c>
      <c r="I443" s="232">
        <v>701.21666666666647</v>
      </c>
      <c r="J443" s="232">
        <v>709.43333333333317</v>
      </c>
      <c r="K443" s="231">
        <v>693</v>
      </c>
      <c r="L443" s="231">
        <v>672.2</v>
      </c>
      <c r="M443" s="231">
        <v>1.13859</v>
      </c>
      <c r="N443" s="1"/>
      <c r="O443" s="1"/>
    </row>
    <row r="444" spans="1:15" ht="12.75" customHeight="1">
      <c r="A444" s="30">
        <v>434</v>
      </c>
      <c r="B444" s="217" t="s">
        <v>482</v>
      </c>
      <c r="C444" s="231">
        <v>28.3</v>
      </c>
      <c r="D444" s="232">
        <v>28.650000000000002</v>
      </c>
      <c r="E444" s="232">
        <v>27.750000000000004</v>
      </c>
      <c r="F444" s="232">
        <v>27.200000000000003</v>
      </c>
      <c r="G444" s="232">
        <v>26.300000000000004</v>
      </c>
      <c r="H444" s="232">
        <v>29.200000000000003</v>
      </c>
      <c r="I444" s="232">
        <v>30.1</v>
      </c>
      <c r="J444" s="232">
        <v>30.650000000000002</v>
      </c>
      <c r="K444" s="231">
        <v>29.55</v>
      </c>
      <c r="L444" s="231">
        <v>28.1</v>
      </c>
      <c r="M444" s="231">
        <v>93.204250000000002</v>
      </c>
      <c r="N444" s="1"/>
      <c r="O444" s="1"/>
    </row>
    <row r="445" spans="1:15" ht="12.75" customHeight="1">
      <c r="A445" s="30">
        <v>435</v>
      </c>
      <c r="B445" s="217" t="s">
        <v>203</v>
      </c>
      <c r="C445" s="231">
        <v>1046.6500000000001</v>
      </c>
      <c r="D445" s="232">
        <v>1044.1833333333334</v>
      </c>
      <c r="E445" s="232">
        <v>1032.4666666666667</v>
      </c>
      <c r="F445" s="232">
        <v>1018.2833333333333</v>
      </c>
      <c r="G445" s="232">
        <v>1006.5666666666666</v>
      </c>
      <c r="H445" s="232">
        <v>1058.3666666666668</v>
      </c>
      <c r="I445" s="232">
        <v>1070.0833333333335</v>
      </c>
      <c r="J445" s="232">
        <v>1084.2666666666669</v>
      </c>
      <c r="K445" s="231">
        <v>1055.9000000000001</v>
      </c>
      <c r="L445" s="231">
        <v>1030</v>
      </c>
      <c r="M445" s="231">
        <v>5.2134400000000003</v>
      </c>
      <c r="N445" s="1"/>
      <c r="O445" s="1"/>
    </row>
    <row r="446" spans="1:15" ht="12.75" customHeight="1">
      <c r="A446" s="30">
        <v>436</v>
      </c>
      <c r="B446" s="217" t="s">
        <v>483</v>
      </c>
      <c r="C446" s="231">
        <v>509.8</v>
      </c>
      <c r="D446" s="232">
        <v>519.0333333333333</v>
      </c>
      <c r="E446" s="232">
        <v>496.06666666666661</v>
      </c>
      <c r="F446" s="232">
        <v>482.33333333333331</v>
      </c>
      <c r="G446" s="232">
        <v>459.36666666666662</v>
      </c>
      <c r="H446" s="232">
        <v>532.76666666666665</v>
      </c>
      <c r="I446" s="232">
        <v>555.73333333333335</v>
      </c>
      <c r="J446" s="232">
        <v>569.46666666666658</v>
      </c>
      <c r="K446" s="231">
        <v>542</v>
      </c>
      <c r="L446" s="231">
        <v>505.3</v>
      </c>
      <c r="M446" s="231">
        <v>5.7962899999999999</v>
      </c>
      <c r="N446" s="1"/>
      <c r="O446" s="1"/>
    </row>
    <row r="447" spans="1:15" ht="12.75" customHeight="1">
      <c r="A447" s="30">
        <v>437</v>
      </c>
      <c r="B447" s="217" t="s">
        <v>192</v>
      </c>
      <c r="C447" s="231">
        <v>955.05</v>
      </c>
      <c r="D447" s="232">
        <v>954.61666666666667</v>
      </c>
      <c r="E447" s="232">
        <v>948.58333333333337</v>
      </c>
      <c r="F447" s="232">
        <v>942.11666666666667</v>
      </c>
      <c r="G447" s="232">
        <v>936.08333333333337</v>
      </c>
      <c r="H447" s="232">
        <v>961.08333333333337</v>
      </c>
      <c r="I447" s="232">
        <v>967.11666666666667</v>
      </c>
      <c r="J447" s="232">
        <v>973.58333333333337</v>
      </c>
      <c r="K447" s="231">
        <v>960.65</v>
      </c>
      <c r="L447" s="231">
        <v>948.15</v>
      </c>
      <c r="M447" s="231">
        <v>3.7256999999999998</v>
      </c>
      <c r="N447" s="1"/>
      <c r="O447" s="1"/>
    </row>
    <row r="448" spans="1:15" ht="12.75" customHeight="1">
      <c r="A448" s="30">
        <v>438</v>
      </c>
      <c r="B448" s="217" t="s">
        <v>484</v>
      </c>
      <c r="C448" s="231">
        <v>202.45</v>
      </c>
      <c r="D448" s="232">
        <v>203</v>
      </c>
      <c r="E448" s="232">
        <v>201</v>
      </c>
      <c r="F448" s="232">
        <v>199.55</v>
      </c>
      <c r="G448" s="232">
        <v>197.55</v>
      </c>
      <c r="H448" s="232">
        <v>204.45</v>
      </c>
      <c r="I448" s="232">
        <v>206.45</v>
      </c>
      <c r="J448" s="232">
        <v>207.89999999999998</v>
      </c>
      <c r="K448" s="231">
        <v>205</v>
      </c>
      <c r="L448" s="231">
        <v>201.55</v>
      </c>
      <c r="M448" s="231">
        <v>3.80491</v>
      </c>
      <c r="N448" s="1"/>
      <c r="O448" s="1"/>
    </row>
    <row r="449" spans="1:15" ht="12.75" customHeight="1">
      <c r="A449" s="30">
        <v>439</v>
      </c>
      <c r="B449" s="217" t="s">
        <v>485</v>
      </c>
      <c r="C449" s="231">
        <v>1218.8</v>
      </c>
      <c r="D449" s="232">
        <v>1219.8999999999999</v>
      </c>
      <c r="E449" s="232">
        <v>1209.8999999999996</v>
      </c>
      <c r="F449" s="232">
        <v>1200.9999999999998</v>
      </c>
      <c r="G449" s="232">
        <v>1190.9999999999995</v>
      </c>
      <c r="H449" s="232">
        <v>1228.7999999999997</v>
      </c>
      <c r="I449" s="232">
        <v>1238.8000000000002</v>
      </c>
      <c r="J449" s="232">
        <v>1247.6999999999998</v>
      </c>
      <c r="K449" s="231">
        <v>1229.9000000000001</v>
      </c>
      <c r="L449" s="231">
        <v>1211</v>
      </c>
      <c r="M449" s="231">
        <v>2.1795900000000001</v>
      </c>
      <c r="N449" s="1"/>
      <c r="O449" s="1"/>
    </row>
    <row r="450" spans="1:15" ht="12.75" customHeight="1">
      <c r="A450" s="30">
        <v>440</v>
      </c>
      <c r="B450" s="217" t="s">
        <v>197</v>
      </c>
      <c r="C450" s="231">
        <v>3122.3</v>
      </c>
      <c r="D450" s="232">
        <v>3127.0166666666664</v>
      </c>
      <c r="E450" s="232">
        <v>3101.2833333333328</v>
      </c>
      <c r="F450" s="232">
        <v>3080.2666666666664</v>
      </c>
      <c r="G450" s="232">
        <v>3054.5333333333328</v>
      </c>
      <c r="H450" s="232">
        <v>3148.0333333333328</v>
      </c>
      <c r="I450" s="232">
        <v>3173.7666666666664</v>
      </c>
      <c r="J450" s="232">
        <v>3194.7833333333328</v>
      </c>
      <c r="K450" s="231">
        <v>3152.75</v>
      </c>
      <c r="L450" s="231">
        <v>3106</v>
      </c>
      <c r="M450" s="231">
        <v>15.24217</v>
      </c>
      <c r="N450" s="1"/>
      <c r="O450" s="1"/>
    </row>
    <row r="451" spans="1:15" ht="12.75" customHeight="1">
      <c r="A451" s="30">
        <v>441</v>
      </c>
      <c r="B451" s="217" t="s">
        <v>193</v>
      </c>
      <c r="C451" s="231">
        <v>699.35</v>
      </c>
      <c r="D451" s="232">
        <v>701.31666666666661</v>
      </c>
      <c r="E451" s="232">
        <v>695.23333333333323</v>
      </c>
      <c r="F451" s="232">
        <v>691.11666666666667</v>
      </c>
      <c r="G451" s="232">
        <v>685.0333333333333</v>
      </c>
      <c r="H451" s="232">
        <v>705.43333333333317</v>
      </c>
      <c r="I451" s="232">
        <v>711.51666666666665</v>
      </c>
      <c r="J451" s="232">
        <v>715.6333333333331</v>
      </c>
      <c r="K451" s="231">
        <v>707.4</v>
      </c>
      <c r="L451" s="231">
        <v>697.2</v>
      </c>
      <c r="M451" s="231">
        <v>36.952919999999999</v>
      </c>
      <c r="N451" s="1"/>
      <c r="O451" s="1"/>
    </row>
    <row r="452" spans="1:15" ht="12.75" customHeight="1">
      <c r="A452" s="30">
        <v>442</v>
      </c>
      <c r="B452" s="217" t="s">
        <v>273</v>
      </c>
      <c r="C452" s="231">
        <v>5956.4</v>
      </c>
      <c r="D452" s="232">
        <v>5976.0666666666666</v>
      </c>
      <c r="E452" s="232">
        <v>5922.333333333333</v>
      </c>
      <c r="F452" s="232">
        <v>5888.2666666666664</v>
      </c>
      <c r="G452" s="232">
        <v>5834.5333333333328</v>
      </c>
      <c r="H452" s="232">
        <v>6010.1333333333332</v>
      </c>
      <c r="I452" s="232">
        <v>6063.8666666666668</v>
      </c>
      <c r="J452" s="232">
        <v>6097.9333333333334</v>
      </c>
      <c r="K452" s="231">
        <v>6029.8</v>
      </c>
      <c r="L452" s="231">
        <v>5942</v>
      </c>
      <c r="M452" s="231">
        <v>0.91052999999999995</v>
      </c>
      <c r="N452" s="1"/>
      <c r="O452" s="1"/>
    </row>
    <row r="453" spans="1:15" ht="12.75" customHeight="1">
      <c r="A453" s="30">
        <v>443</v>
      </c>
      <c r="B453" s="217" t="s">
        <v>829</v>
      </c>
      <c r="C453" s="231">
        <v>1870.65</v>
      </c>
      <c r="D453" s="232">
        <v>1883.6166666666668</v>
      </c>
      <c r="E453" s="232">
        <v>1852.0333333333335</v>
      </c>
      <c r="F453" s="232">
        <v>1833.4166666666667</v>
      </c>
      <c r="G453" s="232">
        <v>1801.8333333333335</v>
      </c>
      <c r="H453" s="232">
        <v>1902.2333333333336</v>
      </c>
      <c r="I453" s="232">
        <v>1933.8166666666666</v>
      </c>
      <c r="J453" s="232">
        <v>1952.4333333333336</v>
      </c>
      <c r="K453" s="231">
        <v>1915.2</v>
      </c>
      <c r="L453" s="231">
        <v>1865</v>
      </c>
      <c r="M453" s="231">
        <v>0.28423999999999999</v>
      </c>
      <c r="N453" s="1"/>
      <c r="O453" s="1"/>
    </row>
    <row r="454" spans="1:15" ht="12.75" customHeight="1">
      <c r="A454" s="30">
        <v>444</v>
      </c>
      <c r="B454" s="217" t="s">
        <v>486</v>
      </c>
      <c r="C454" s="231">
        <v>207.75</v>
      </c>
      <c r="D454" s="232">
        <v>208.81666666666669</v>
      </c>
      <c r="E454" s="232">
        <v>205.93333333333339</v>
      </c>
      <c r="F454" s="232">
        <v>204.1166666666667</v>
      </c>
      <c r="G454" s="232">
        <v>201.23333333333341</v>
      </c>
      <c r="H454" s="232">
        <v>210.63333333333338</v>
      </c>
      <c r="I454" s="232">
        <v>213.51666666666665</v>
      </c>
      <c r="J454" s="232">
        <v>215.33333333333337</v>
      </c>
      <c r="K454" s="231">
        <v>211.7</v>
      </c>
      <c r="L454" s="231">
        <v>207</v>
      </c>
      <c r="M454" s="231">
        <v>16.387789999999999</v>
      </c>
      <c r="N454" s="1"/>
      <c r="O454" s="1"/>
    </row>
    <row r="455" spans="1:15" ht="12.75" customHeight="1">
      <c r="A455" s="30">
        <v>445</v>
      </c>
      <c r="B455" s="217" t="s">
        <v>194</v>
      </c>
      <c r="C455" s="231">
        <v>412.05</v>
      </c>
      <c r="D455" s="232">
        <v>413.59999999999997</v>
      </c>
      <c r="E455" s="232">
        <v>408.69999999999993</v>
      </c>
      <c r="F455" s="232">
        <v>405.34999999999997</v>
      </c>
      <c r="G455" s="232">
        <v>400.44999999999993</v>
      </c>
      <c r="H455" s="232">
        <v>416.94999999999993</v>
      </c>
      <c r="I455" s="232">
        <v>421.84999999999991</v>
      </c>
      <c r="J455" s="232">
        <v>425.19999999999993</v>
      </c>
      <c r="K455" s="231">
        <v>418.5</v>
      </c>
      <c r="L455" s="231">
        <v>410.25</v>
      </c>
      <c r="M455" s="231">
        <v>74.339330000000004</v>
      </c>
      <c r="N455" s="1"/>
      <c r="O455" s="1"/>
    </row>
    <row r="456" spans="1:15" ht="12.75" customHeight="1">
      <c r="A456" s="30">
        <v>446</v>
      </c>
      <c r="B456" s="217" t="s">
        <v>195</v>
      </c>
      <c r="C456" s="231">
        <v>186.65</v>
      </c>
      <c r="D456" s="232">
        <v>188.36666666666665</v>
      </c>
      <c r="E456" s="232">
        <v>182.73333333333329</v>
      </c>
      <c r="F456" s="232">
        <v>178.81666666666663</v>
      </c>
      <c r="G456" s="232">
        <v>173.18333333333328</v>
      </c>
      <c r="H456" s="232">
        <v>192.2833333333333</v>
      </c>
      <c r="I456" s="232">
        <v>197.91666666666669</v>
      </c>
      <c r="J456" s="232">
        <v>201.83333333333331</v>
      </c>
      <c r="K456" s="231">
        <v>194</v>
      </c>
      <c r="L456" s="231">
        <v>184.45</v>
      </c>
      <c r="M456" s="231">
        <v>222.47890000000001</v>
      </c>
      <c r="N456" s="1"/>
      <c r="O456" s="1"/>
    </row>
    <row r="457" spans="1:15" ht="12.75" customHeight="1">
      <c r="A457" s="30">
        <v>447</v>
      </c>
      <c r="B457" s="217" t="s">
        <v>196</v>
      </c>
      <c r="C457" s="231">
        <v>102.3</v>
      </c>
      <c r="D457" s="232">
        <v>102.59999999999998</v>
      </c>
      <c r="E457" s="232">
        <v>101.79999999999995</v>
      </c>
      <c r="F457" s="232">
        <v>101.29999999999997</v>
      </c>
      <c r="G457" s="232">
        <v>100.49999999999994</v>
      </c>
      <c r="H457" s="232">
        <v>103.09999999999997</v>
      </c>
      <c r="I457" s="232">
        <v>103.9</v>
      </c>
      <c r="J457" s="232">
        <v>104.39999999999998</v>
      </c>
      <c r="K457" s="231">
        <v>103.4</v>
      </c>
      <c r="L457" s="231">
        <v>102.1</v>
      </c>
      <c r="M457" s="231">
        <v>247.53289000000001</v>
      </c>
      <c r="N457" s="1"/>
      <c r="O457" s="1"/>
    </row>
    <row r="458" spans="1:15" ht="12.75" customHeight="1">
      <c r="A458" s="30">
        <v>448</v>
      </c>
      <c r="B458" s="217" t="s">
        <v>785</v>
      </c>
      <c r="C458" s="231">
        <v>52.8</v>
      </c>
      <c r="D458" s="232">
        <v>53.75</v>
      </c>
      <c r="E458" s="232">
        <v>51.55</v>
      </c>
      <c r="F458" s="232">
        <v>50.3</v>
      </c>
      <c r="G458" s="232">
        <v>48.099999999999994</v>
      </c>
      <c r="H458" s="232">
        <v>55</v>
      </c>
      <c r="I458" s="232">
        <v>57.2</v>
      </c>
      <c r="J458" s="232">
        <v>58.45</v>
      </c>
      <c r="K458" s="231">
        <v>55.95</v>
      </c>
      <c r="L458" s="231">
        <v>52.5</v>
      </c>
      <c r="M458" s="231">
        <v>23.337119999999999</v>
      </c>
      <c r="N458" s="1"/>
      <c r="O458" s="1"/>
    </row>
    <row r="459" spans="1:15" ht="12.75" customHeight="1">
      <c r="A459" s="30">
        <v>449</v>
      </c>
      <c r="B459" s="217" t="s">
        <v>487</v>
      </c>
      <c r="C459" s="231">
        <v>2289.6</v>
      </c>
      <c r="D459" s="232">
        <v>2293.25</v>
      </c>
      <c r="E459" s="232">
        <v>2272.1</v>
      </c>
      <c r="F459" s="232">
        <v>2254.6</v>
      </c>
      <c r="G459" s="232">
        <v>2233.4499999999998</v>
      </c>
      <c r="H459" s="232">
        <v>2310.75</v>
      </c>
      <c r="I459" s="232">
        <v>2331.8999999999996</v>
      </c>
      <c r="J459" s="232">
        <v>2349.4</v>
      </c>
      <c r="K459" s="231">
        <v>2314.4</v>
      </c>
      <c r="L459" s="231">
        <v>2275.75</v>
      </c>
      <c r="M459" s="231">
        <v>0.3594</v>
      </c>
      <c r="N459" s="1"/>
      <c r="O459" s="1"/>
    </row>
    <row r="460" spans="1:15" ht="12.75" customHeight="1">
      <c r="A460" s="30">
        <v>450</v>
      </c>
      <c r="B460" s="217" t="s">
        <v>198</v>
      </c>
      <c r="C460" s="231">
        <v>1103</v>
      </c>
      <c r="D460" s="232">
        <v>1102.25</v>
      </c>
      <c r="E460" s="232">
        <v>1090.8499999999999</v>
      </c>
      <c r="F460" s="232">
        <v>1078.6999999999998</v>
      </c>
      <c r="G460" s="232">
        <v>1067.2999999999997</v>
      </c>
      <c r="H460" s="232">
        <v>1114.4000000000001</v>
      </c>
      <c r="I460" s="232">
        <v>1125.8000000000002</v>
      </c>
      <c r="J460" s="232">
        <v>1137.9500000000003</v>
      </c>
      <c r="K460" s="231">
        <v>1113.6500000000001</v>
      </c>
      <c r="L460" s="231">
        <v>1090.0999999999999</v>
      </c>
      <c r="M460" s="231">
        <v>14.553000000000001</v>
      </c>
      <c r="N460" s="1"/>
      <c r="O460" s="1"/>
    </row>
    <row r="461" spans="1:15" ht="12.75" customHeight="1">
      <c r="A461" s="30">
        <v>451</v>
      </c>
      <c r="B461" s="217" t="s">
        <v>859</v>
      </c>
      <c r="C461" s="231">
        <v>567.25</v>
      </c>
      <c r="D461" s="232">
        <v>570.56666666666672</v>
      </c>
      <c r="E461" s="232">
        <v>561.73333333333346</v>
      </c>
      <c r="F461" s="232">
        <v>556.2166666666667</v>
      </c>
      <c r="G461" s="232">
        <v>547.38333333333344</v>
      </c>
      <c r="H461" s="232">
        <v>576.08333333333348</v>
      </c>
      <c r="I461" s="232">
        <v>584.91666666666674</v>
      </c>
      <c r="J461" s="232">
        <v>590.43333333333351</v>
      </c>
      <c r="K461" s="231">
        <v>579.4</v>
      </c>
      <c r="L461" s="231">
        <v>565.04999999999995</v>
      </c>
      <c r="M461" s="231">
        <v>2.08189</v>
      </c>
      <c r="N461" s="1"/>
      <c r="O461" s="1"/>
    </row>
    <row r="462" spans="1:15" ht="12.75" customHeight="1">
      <c r="A462" s="30">
        <v>452</v>
      </c>
      <c r="B462" s="217" t="s">
        <v>488</v>
      </c>
      <c r="C462" s="231">
        <v>98.3</v>
      </c>
      <c r="D462" s="232">
        <v>99.033333333333346</v>
      </c>
      <c r="E462" s="232">
        <v>97.266666666666694</v>
      </c>
      <c r="F462" s="232">
        <v>96.233333333333348</v>
      </c>
      <c r="G462" s="232">
        <v>94.466666666666697</v>
      </c>
      <c r="H462" s="232">
        <v>100.06666666666669</v>
      </c>
      <c r="I462" s="232">
        <v>101.83333333333334</v>
      </c>
      <c r="J462" s="232">
        <v>102.86666666666669</v>
      </c>
      <c r="K462" s="231">
        <v>100.8</v>
      </c>
      <c r="L462" s="231">
        <v>98</v>
      </c>
      <c r="M462" s="231">
        <v>2.7978900000000002</v>
      </c>
      <c r="N462" s="1"/>
      <c r="O462" s="1"/>
    </row>
    <row r="463" spans="1:15" ht="12.75" customHeight="1">
      <c r="A463" s="30">
        <v>453</v>
      </c>
      <c r="B463" s="217" t="s">
        <v>180</v>
      </c>
      <c r="C463" s="231">
        <v>743.75</v>
      </c>
      <c r="D463" s="232">
        <v>746.85</v>
      </c>
      <c r="E463" s="232">
        <v>733.75</v>
      </c>
      <c r="F463" s="232">
        <v>723.75</v>
      </c>
      <c r="G463" s="232">
        <v>710.65</v>
      </c>
      <c r="H463" s="232">
        <v>756.85</v>
      </c>
      <c r="I463" s="232">
        <v>769.95000000000016</v>
      </c>
      <c r="J463" s="232">
        <v>779.95</v>
      </c>
      <c r="K463" s="231">
        <v>759.95</v>
      </c>
      <c r="L463" s="231">
        <v>736.85</v>
      </c>
      <c r="M463" s="231">
        <v>6.2579500000000001</v>
      </c>
      <c r="N463" s="1"/>
      <c r="O463" s="1"/>
    </row>
    <row r="464" spans="1:15" ht="12.75" customHeight="1">
      <c r="A464" s="30">
        <v>454</v>
      </c>
      <c r="B464" s="217" t="s">
        <v>489</v>
      </c>
      <c r="C464" s="231">
        <v>2185.75</v>
      </c>
      <c r="D464" s="232">
        <v>2195.6166666666663</v>
      </c>
      <c r="E464" s="232">
        <v>2146.3333333333326</v>
      </c>
      <c r="F464" s="232">
        <v>2106.9166666666661</v>
      </c>
      <c r="G464" s="232">
        <v>2057.6333333333323</v>
      </c>
      <c r="H464" s="232">
        <v>2235.0333333333328</v>
      </c>
      <c r="I464" s="232">
        <v>2284.3166666666666</v>
      </c>
      <c r="J464" s="232">
        <v>2323.7333333333331</v>
      </c>
      <c r="K464" s="231">
        <v>2244.9</v>
      </c>
      <c r="L464" s="231">
        <v>2156.1999999999998</v>
      </c>
      <c r="M464" s="231">
        <v>0.44935999999999998</v>
      </c>
      <c r="N464" s="1"/>
      <c r="O464" s="1"/>
    </row>
    <row r="465" spans="1:15" ht="12.75" customHeight="1">
      <c r="A465" s="30">
        <v>455</v>
      </c>
      <c r="B465" s="217" t="s">
        <v>490</v>
      </c>
      <c r="C465" s="231">
        <v>425.45</v>
      </c>
      <c r="D465" s="232">
        <v>435.5</v>
      </c>
      <c r="E465" s="232">
        <v>411.05</v>
      </c>
      <c r="F465" s="232">
        <v>396.65000000000003</v>
      </c>
      <c r="G465" s="232">
        <v>372.20000000000005</v>
      </c>
      <c r="H465" s="232">
        <v>449.9</v>
      </c>
      <c r="I465" s="232">
        <v>474.35</v>
      </c>
      <c r="J465" s="232">
        <v>488.74999999999994</v>
      </c>
      <c r="K465" s="231">
        <v>459.95</v>
      </c>
      <c r="L465" s="231">
        <v>421.1</v>
      </c>
      <c r="M465" s="231">
        <v>3.1388199999999999</v>
      </c>
      <c r="N465" s="1"/>
      <c r="O465" s="1"/>
    </row>
    <row r="466" spans="1:15" ht="12.75" customHeight="1">
      <c r="A466" s="30">
        <v>456</v>
      </c>
      <c r="B466" s="217" t="s">
        <v>491</v>
      </c>
      <c r="C466" s="231">
        <v>2760.15</v>
      </c>
      <c r="D466" s="232">
        <v>2771.3166666666671</v>
      </c>
      <c r="E466" s="232">
        <v>2739.9333333333343</v>
      </c>
      <c r="F466" s="232">
        <v>2719.7166666666672</v>
      </c>
      <c r="G466" s="232">
        <v>2688.3333333333344</v>
      </c>
      <c r="H466" s="232">
        <v>2791.5333333333342</v>
      </c>
      <c r="I466" s="232">
        <v>2822.9166666666665</v>
      </c>
      <c r="J466" s="232">
        <v>2843.1333333333341</v>
      </c>
      <c r="K466" s="231">
        <v>2802.7</v>
      </c>
      <c r="L466" s="231">
        <v>2751.1</v>
      </c>
      <c r="M466" s="231">
        <v>2.3559600000000001</v>
      </c>
      <c r="N466" s="1"/>
      <c r="O466" s="1"/>
    </row>
    <row r="467" spans="1:15" ht="12.75" customHeight="1">
      <c r="A467" s="30">
        <v>457</v>
      </c>
      <c r="B467" s="217" t="s">
        <v>199</v>
      </c>
      <c r="C467" s="231">
        <v>2494.4</v>
      </c>
      <c r="D467" s="232">
        <v>2490.4</v>
      </c>
      <c r="E467" s="232">
        <v>2470.8000000000002</v>
      </c>
      <c r="F467" s="232">
        <v>2447.2000000000003</v>
      </c>
      <c r="G467" s="232">
        <v>2427.6000000000004</v>
      </c>
      <c r="H467" s="232">
        <v>2514</v>
      </c>
      <c r="I467" s="232">
        <v>2533.5999999999995</v>
      </c>
      <c r="J467" s="232">
        <v>2557.1999999999998</v>
      </c>
      <c r="K467" s="231">
        <v>2510</v>
      </c>
      <c r="L467" s="231">
        <v>2466.8000000000002</v>
      </c>
      <c r="M467" s="231">
        <v>7.2872700000000004</v>
      </c>
      <c r="N467" s="1"/>
      <c r="O467" s="1"/>
    </row>
    <row r="468" spans="1:15" ht="12.75" customHeight="1">
      <c r="A468" s="30">
        <v>458</v>
      </c>
      <c r="B468" s="217" t="s">
        <v>200</v>
      </c>
      <c r="C468" s="231">
        <v>1535.85</v>
      </c>
      <c r="D468" s="232">
        <v>1531.7833333333335</v>
      </c>
      <c r="E468" s="232">
        <v>1517.616666666667</v>
      </c>
      <c r="F468" s="232">
        <v>1499.3833333333334</v>
      </c>
      <c r="G468" s="232">
        <v>1485.2166666666669</v>
      </c>
      <c r="H468" s="232">
        <v>1550.0166666666671</v>
      </c>
      <c r="I468" s="232">
        <v>1564.1833333333336</v>
      </c>
      <c r="J468" s="232">
        <v>1582.4166666666672</v>
      </c>
      <c r="K468" s="231">
        <v>1545.95</v>
      </c>
      <c r="L468" s="231">
        <v>1513.55</v>
      </c>
      <c r="M468" s="231">
        <v>1.1590400000000001</v>
      </c>
      <c r="N468" s="1"/>
      <c r="O468" s="1"/>
    </row>
    <row r="469" spans="1:15" ht="12.75" customHeight="1">
      <c r="A469" s="30">
        <v>459</v>
      </c>
      <c r="B469" s="217" t="s">
        <v>201</v>
      </c>
      <c r="C469" s="231">
        <v>487.2</v>
      </c>
      <c r="D469" s="232">
        <v>492.45</v>
      </c>
      <c r="E469" s="232">
        <v>478.95</v>
      </c>
      <c r="F469" s="232">
        <v>470.7</v>
      </c>
      <c r="G469" s="232">
        <v>457.2</v>
      </c>
      <c r="H469" s="232">
        <v>500.7</v>
      </c>
      <c r="I469" s="232">
        <v>514.20000000000005</v>
      </c>
      <c r="J469" s="232">
        <v>522.45000000000005</v>
      </c>
      <c r="K469" s="231">
        <v>505.95</v>
      </c>
      <c r="L469" s="231">
        <v>484.2</v>
      </c>
      <c r="M469" s="231">
        <v>6.4897999999999998</v>
      </c>
      <c r="N469" s="1"/>
      <c r="O469" s="1"/>
    </row>
    <row r="470" spans="1:15" ht="12.75" customHeight="1">
      <c r="A470" s="30">
        <v>460</v>
      </c>
      <c r="B470" s="217" t="s">
        <v>615</v>
      </c>
      <c r="C470" s="231">
        <v>603.54999999999995</v>
      </c>
      <c r="D470" s="232">
        <v>603.2833333333333</v>
      </c>
      <c r="E470" s="232">
        <v>596.76666666666665</v>
      </c>
      <c r="F470" s="232">
        <v>589.98333333333335</v>
      </c>
      <c r="G470" s="232">
        <v>583.4666666666667</v>
      </c>
      <c r="H470" s="232">
        <v>610.06666666666661</v>
      </c>
      <c r="I470" s="232">
        <v>616.58333333333326</v>
      </c>
      <c r="J470" s="232">
        <v>623.36666666666656</v>
      </c>
      <c r="K470" s="231">
        <v>609.79999999999995</v>
      </c>
      <c r="L470" s="231">
        <v>596.5</v>
      </c>
      <c r="M470" s="231">
        <v>0.33340999999999998</v>
      </c>
      <c r="N470" s="1"/>
      <c r="O470" s="1"/>
    </row>
    <row r="471" spans="1:15" ht="12.75" customHeight="1">
      <c r="A471" s="30">
        <v>461</v>
      </c>
      <c r="B471" s="217" t="s">
        <v>202</v>
      </c>
      <c r="C471" s="231">
        <v>1328.45</v>
      </c>
      <c r="D471" s="232">
        <v>1327.1166666666668</v>
      </c>
      <c r="E471" s="232">
        <v>1311.3833333333337</v>
      </c>
      <c r="F471" s="232">
        <v>1294.3166666666668</v>
      </c>
      <c r="G471" s="232">
        <v>1278.5833333333337</v>
      </c>
      <c r="H471" s="232">
        <v>1344.1833333333336</v>
      </c>
      <c r="I471" s="232">
        <v>1359.9166666666667</v>
      </c>
      <c r="J471" s="232">
        <v>1376.9833333333336</v>
      </c>
      <c r="K471" s="231">
        <v>1342.85</v>
      </c>
      <c r="L471" s="231">
        <v>1310.05</v>
      </c>
      <c r="M471" s="231">
        <v>4.5628799999999998</v>
      </c>
      <c r="N471" s="1"/>
      <c r="O471" s="1"/>
    </row>
    <row r="472" spans="1:15" ht="12.75" customHeight="1">
      <c r="A472" s="30">
        <v>462</v>
      </c>
      <c r="B472" s="217" t="s">
        <v>492</v>
      </c>
      <c r="C472" s="231">
        <v>25.25</v>
      </c>
      <c r="D472" s="232">
        <v>25.866666666666664</v>
      </c>
      <c r="E472" s="232">
        <v>24.433333333333326</v>
      </c>
      <c r="F472" s="232">
        <v>23.616666666666664</v>
      </c>
      <c r="G472" s="232">
        <v>22.183333333333326</v>
      </c>
      <c r="H472" s="232">
        <v>26.683333333333326</v>
      </c>
      <c r="I472" s="232">
        <v>28.116666666666664</v>
      </c>
      <c r="J472" s="232">
        <v>28.933333333333326</v>
      </c>
      <c r="K472" s="231">
        <v>27.3</v>
      </c>
      <c r="L472" s="231">
        <v>25.05</v>
      </c>
      <c r="M472" s="231">
        <v>156.12110000000001</v>
      </c>
      <c r="N472" s="1"/>
      <c r="O472" s="1"/>
    </row>
    <row r="473" spans="1:15" ht="12.75" customHeight="1">
      <c r="A473" s="30">
        <v>463</v>
      </c>
      <c r="B473" s="217" t="s">
        <v>830</v>
      </c>
      <c r="C473" s="231">
        <v>253.45</v>
      </c>
      <c r="D473" s="232">
        <v>256.58333333333331</v>
      </c>
      <c r="E473" s="232">
        <v>247.86666666666662</v>
      </c>
      <c r="F473" s="232">
        <v>242.2833333333333</v>
      </c>
      <c r="G473" s="232">
        <v>233.56666666666661</v>
      </c>
      <c r="H473" s="232">
        <v>262.16666666666663</v>
      </c>
      <c r="I473" s="232">
        <v>270.88333333333333</v>
      </c>
      <c r="J473" s="232">
        <v>276.46666666666664</v>
      </c>
      <c r="K473" s="231">
        <v>265.3</v>
      </c>
      <c r="L473" s="231">
        <v>251</v>
      </c>
      <c r="M473" s="231">
        <v>5.6404399999999999</v>
      </c>
      <c r="N473" s="1"/>
      <c r="O473" s="1"/>
    </row>
    <row r="474" spans="1:15" ht="12.75" customHeight="1">
      <c r="A474" s="30">
        <v>464</v>
      </c>
      <c r="B474" s="217" t="s">
        <v>493</v>
      </c>
      <c r="C474" s="231">
        <v>310.10000000000002</v>
      </c>
      <c r="D474" s="232">
        <v>308.89999999999998</v>
      </c>
      <c r="E474" s="232">
        <v>305.09999999999997</v>
      </c>
      <c r="F474" s="232">
        <v>300.09999999999997</v>
      </c>
      <c r="G474" s="232">
        <v>296.29999999999995</v>
      </c>
      <c r="H474" s="232">
        <v>313.89999999999998</v>
      </c>
      <c r="I474" s="232">
        <v>317.69999999999993</v>
      </c>
      <c r="J474" s="232">
        <v>322.7</v>
      </c>
      <c r="K474" s="231">
        <v>312.7</v>
      </c>
      <c r="L474" s="231">
        <v>303.89999999999998</v>
      </c>
      <c r="M474" s="231">
        <v>4.8457100000000004</v>
      </c>
      <c r="N474" s="1"/>
      <c r="O474" s="1"/>
    </row>
    <row r="475" spans="1:15" ht="12.75" customHeight="1">
      <c r="A475" s="30">
        <v>465</v>
      </c>
      <c r="B475" s="217" t="s">
        <v>494</v>
      </c>
      <c r="C475" s="231">
        <v>2495.5</v>
      </c>
      <c r="D475" s="232">
        <v>2512.7166666666667</v>
      </c>
      <c r="E475" s="232">
        <v>2450.7833333333333</v>
      </c>
      <c r="F475" s="232">
        <v>2406.0666666666666</v>
      </c>
      <c r="G475" s="232">
        <v>2344.1333333333332</v>
      </c>
      <c r="H475" s="232">
        <v>2557.4333333333334</v>
      </c>
      <c r="I475" s="232">
        <v>2619.3666666666668</v>
      </c>
      <c r="J475" s="232">
        <v>2664.0833333333335</v>
      </c>
      <c r="K475" s="231">
        <v>2574.65</v>
      </c>
      <c r="L475" s="231">
        <v>2468</v>
      </c>
      <c r="M475" s="231">
        <v>0.87692999999999999</v>
      </c>
      <c r="N475" s="1"/>
      <c r="O475" s="1"/>
    </row>
    <row r="476" spans="1:15" ht="12.75" customHeight="1">
      <c r="A476" s="30">
        <v>466</v>
      </c>
      <c r="B476" s="217" t="s">
        <v>1011</v>
      </c>
      <c r="C476" s="231">
        <v>23.2</v>
      </c>
      <c r="D476" s="232">
        <v>23.433333333333334</v>
      </c>
      <c r="E476" s="232">
        <v>22.766666666666666</v>
      </c>
      <c r="F476" s="232">
        <v>22.333333333333332</v>
      </c>
      <c r="G476" s="232">
        <v>21.666666666666664</v>
      </c>
      <c r="H476" s="232">
        <v>23.866666666666667</v>
      </c>
      <c r="I476" s="232">
        <v>24.533333333333331</v>
      </c>
      <c r="J476" s="232">
        <v>24.966666666666669</v>
      </c>
      <c r="K476" s="231">
        <v>24.1</v>
      </c>
      <c r="L476" s="231">
        <v>23</v>
      </c>
      <c r="M476" s="231">
        <v>81.850250000000003</v>
      </c>
      <c r="N476" s="1"/>
      <c r="O476" s="1"/>
    </row>
    <row r="477" spans="1:15" ht="12.75" customHeight="1">
      <c r="A477" s="30">
        <v>467</v>
      </c>
      <c r="B477" s="217" t="s">
        <v>495</v>
      </c>
      <c r="C477" s="231">
        <v>340.25</v>
      </c>
      <c r="D477" s="232">
        <v>344.5333333333333</v>
      </c>
      <c r="E477" s="232">
        <v>334.76666666666659</v>
      </c>
      <c r="F477" s="232">
        <v>329.2833333333333</v>
      </c>
      <c r="G477" s="232">
        <v>319.51666666666659</v>
      </c>
      <c r="H477" s="232">
        <v>350.01666666666659</v>
      </c>
      <c r="I477" s="232">
        <v>359.78333333333325</v>
      </c>
      <c r="J477" s="232">
        <v>365.26666666666659</v>
      </c>
      <c r="K477" s="231">
        <v>354.3</v>
      </c>
      <c r="L477" s="231">
        <v>339.05</v>
      </c>
      <c r="M477" s="231">
        <v>2.55951</v>
      </c>
      <c r="N477" s="1"/>
      <c r="O477" s="1"/>
    </row>
    <row r="478" spans="1:15" ht="12.75" customHeight="1">
      <c r="A478" s="30">
        <v>468</v>
      </c>
      <c r="B478" s="217" t="s">
        <v>860</v>
      </c>
      <c r="C478" s="231">
        <v>455.1</v>
      </c>
      <c r="D478" s="232">
        <v>451.06666666666666</v>
      </c>
      <c r="E478" s="232">
        <v>443.13333333333333</v>
      </c>
      <c r="F478" s="232">
        <v>431.16666666666669</v>
      </c>
      <c r="G478" s="232">
        <v>423.23333333333335</v>
      </c>
      <c r="H478" s="232">
        <v>463.0333333333333</v>
      </c>
      <c r="I478" s="232">
        <v>470.96666666666658</v>
      </c>
      <c r="J478" s="232">
        <v>482.93333333333328</v>
      </c>
      <c r="K478" s="231">
        <v>459</v>
      </c>
      <c r="L478" s="231">
        <v>439.1</v>
      </c>
      <c r="M478" s="231">
        <v>15.72142</v>
      </c>
      <c r="N478" s="1"/>
      <c r="O478" s="1"/>
    </row>
    <row r="479" spans="1:15" ht="12.75" customHeight="1">
      <c r="A479" s="30">
        <v>469</v>
      </c>
      <c r="B479" s="217" t="s">
        <v>206</v>
      </c>
      <c r="C479" s="231">
        <v>700.65</v>
      </c>
      <c r="D479" s="232">
        <v>700.61666666666679</v>
      </c>
      <c r="E479" s="232">
        <v>693.23333333333358</v>
      </c>
      <c r="F479" s="232">
        <v>685.81666666666683</v>
      </c>
      <c r="G479" s="232">
        <v>678.43333333333362</v>
      </c>
      <c r="H479" s="232">
        <v>708.03333333333353</v>
      </c>
      <c r="I479" s="232">
        <v>715.41666666666674</v>
      </c>
      <c r="J479" s="232">
        <v>722.83333333333348</v>
      </c>
      <c r="K479" s="231">
        <v>708</v>
      </c>
      <c r="L479" s="231">
        <v>693.2</v>
      </c>
      <c r="M479" s="231">
        <v>13.558</v>
      </c>
      <c r="N479" s="1"/>
      <c r="O479" s="1"/>
    </row>
    <row r="480" spans="1:15" ht="12.75" customHeight="1">
      <c r="A480" s="30">
        <v>470</v>
      </c>
      <c r="B480" s="217" t="s">
        <v>496</v>
      </c>
      <c r="C480" s="231">
        <v>646.85</v>
      </c>
      <c r="D480" s="232">
        <v>648.26666666666677</v>
      </c>
      <c r="E480" s="232">
        <v>636.58333333333348</v>
      </c>
      <c r="F480" s="232">
        <v>626.31666666666672</v>
      </c>
      <c r="G480" s="232">
        <v>614.63333333333344</v>
      </c>
      <c r="H480" s="232">
        <v>658.53333333333353</v>
      </c>
      <c r="I480" s="232">
        <v>670.2166666666667</v>
      </c>
      <c r="J480" s="232">
        <v>680.48333333333358</v>
      </c>
      <c r="K480" s="231">
        <v>659.95</v>
      </c>
      <c r="L480" s="231">
        <v>638</v>
      </c>
      <c r="M480" s="231">
        <v>1.5045200000000001</v>
      </c>
      <c r="N480" s="1"/>
      <c r="O480" s="1"/>
    </row>
    <row r="481" spans="1:15" ht="12.75" customHeight="1">
      <c r="A481" s="30">
        <v>471</v>
      </c>
      <c r="B481" s="217" t="s">
        <v>205</v>
      </c>
      <c r="C481" s="231">
        <v>7450.2</v>
      </c>
      <c r="D481" s="232">
        <v>7442.0333333333328</v>
      </c>
      <c r="E481" s="232">
        <v>7400.6166666666659</v>
      </c>
      <c r="F481" s="232">
        <v>7351.0333333333328</v>
      </c>
      <c r="G481" s="232">
        <v>7309.6166666666659</v>
      </c>
      <c r="H481" s="232">
        <v>7491.6166666666659</v>
      </c>
      <c r="I481" s="232">
        <v>7533.0333333333338</v>
      </c>
      <c r="J481" s="232">
        <v>7582.6166666666659</v>
      </c>
      <c r="K481" s="231">
        <v>7483.45</v>
      </c>
      <c r="L481" s="231">
        <v>7392.45</v>
      </c>
      <c r="M481" s="231">
        <v>2.5162599999999999</v>
      </c>
      <c r="N481" s="1"/>
      <c r="O481" s="1"/>
    </row>
    <row r="482" spans="1:15" ht="12.75" customHeight="1">
      <c r="A482" s="30">
        <v>472</v>
      </c>
      <c r="B482" s="217" t="s">
        <v>274</v>
      </c>
      <c r="C482" s="231">
        <v>62.05</v>
      </c>
      <c r="D482" s="232">
        <v>62.483333333333327</v>
      </c>
      <c r="E482" s="232">
        <v>61.116666666666653</v>
      </c>
      <c r="F482" s="232">
        <v>60.183333333333323</v>
      </c>
      <c r="G482" s="232">
        <v>58.816666666666649</v>
      </c>
      <c r="H482" s="232">
        <v>63.416666666666657</v>
      </c>
      <c r="I482" s="232">
        <v>64.783333333333331</v>
      </c>
      <c r="J482" s="232">
        <v>65.716666666666669</v>
      </c>
      <c r="K482" s="231">
        <v>63.85</v>
      </c>
      <c r="L482" s="231">
        <v>61.55</v>
      </c>
      <c r="M482" s="231">
        <v>58.441969999999998</v>
      </c>
      <c r="N482" s="1"/>
      <c r="O482" s="1"/>
    </row>
    <row r="483" spans="1:15" ht="12.75" customHeight="1">
      <c r="A483" s="30">
        <v>473</v>
      </c>
      <c r="B483" s="217" t="s">
        <v>204</v>
      </c>
      <c r="C483" s="231">
        <v>1413.9</v>
      </c>
      <c r="D483" s="232">
        <v>1423.0166666666667</v>
      </c>
      <c r="E483" s="232">
        <v>1401.8833333333332</v>
      </c>
      <c r="F483" s="232">
        <v>1389.8666666666666</v>
      </c>
      <c r="G483" s="232">
        <v>1368.7333333333331</v>
      </c>
      <c r="H483" s="232">
        <v>1435.0333333333333</v>
      </c>
      <c r="I483" s="232">
        <v>1456.166666666667</v>
      </c>
      <c r="J483" s="232">
        <v>1468.1833333333334</v>
      </c>
      <c r="K483" s="231">
        <v>1444.15</v>
      </c>
      <c r="L483" s="231">
        <v>1411</v>
      </c>
      <c r="M483" s="231">
        <v>1.5992599999999999</v>
      </c>
      <c r="N483" s="1"/>
      <c r="O483" s="1"/>
    </row>
    <row r="484" spans="1:15" ht="12.75" customHeight="1">
      <c r="A484" s="30">
        <v>474</v>
      </c>
      <c r="B484" s="241" t="s">
        <v>153</v>
      </c>
      <c r="C484" s="242">
        <v>749.45</v>
      </c>
      <c r="D484" s="242">
        <v>753.73333333333323</v>
      </c>
      <c r="E484" s="242">
        <v>741.71666666666647</v>
      </c>
      <c r="F484" s="242">
        <v>733.98333333333323</v>
      </c>
      <c r="G484" s="242">
        <v>721.96666666666647</v>
      </c>
      <c r="H484" s="242">
        <v>761.46666666666647</v>
      </c>
      <c r="I484" s="242">
        <v>773.48333333333312</v>
      </c>
      <c r="J484" s="241">
        <v>781.21666666666647</v>
      </c>
      <c r="K484" s="241">
        <v>765.75</v>
      </c>
      <c r="L484" s="241">
        <v>746</v>
      </c>
      <c r="M484" s="217">
        <v>5.3024699999999996</v>
      </c>
      <c r="N484" s="1"/>
      <c r="O484" s="1"/>
    </row>
    <row r="485" spans="1:15" ht="12.75" customHeight="1">
      <c r="A485" s="30">
        <v>475</v>
      </c>
      <c r="B485" s="241" t="s">
        <v>275</v>
      </c>
      <c r="C485" s="242">
        <v>245</v>
      </c>
      <c r="D485" s="242">
        <v>244.69999999999996</v>
      </c>
      <c r="E485" s="242">
        <v>243.24999999999991</v>
      </c>
      <c r="F485" s="242">
        <v>241.49999999999994</v>
      </c>
      <c r="G485" s="242">
        <v>240.0499999999999</v>
      </c>
      <c r="H485" s="242">
        <v>246.44999999999993</v>
      </c>
      <c r="I485" s="242">
        <v>247.89999999999998</v>
      </c>
      <c r="J485" s="241">
        <v>249.64999999999995</v>
      </c>
      <c r="K485" s="241">
        <v>246.15</v>
      </c>
      <c r="L485" s="241">
        <v>242.95</v>
      </c>
      <c r="M485" s="217">
        <v>0.73094999999999999</v>
      </c>
      <c r="N485" s="1"/>
      <c r="O485" s="1"/>
    </row>
    <row r="486" spans="1:15" ht="12.75" customHeight="1">
      <c r="A486" s="30">
        <v>476</v>
      </c>
      <c r="B486" s="241" t="s">
        <v>497</v>
      </c>
      <c r="C486" s="231">
        <v>2206.75</v>
      </c>
      <c r="D486" s="232">
        <v>2223.9</v>
      </c>
      <c r="E486" s="232">
        <v>2182.8500000000004</v>
      </c>
      <c r="F486" s="232">
        <v>2158.9500000000003</v>
      </c>
      <c r="G486" s="232">
        <v>2117.9000000000005</v>
      </c>
      <c r="H486" s="232">
        <v>2247.8000000000002</v>
      </c>
      <c r="I486" s="232">
        <v>2288.8500000000004</v>
      </c>
      <c r="J486" s="232">
        <v>2312.75</v>
      </c>
      <c r="K486" s="231">
        <v>2264.9499999999998</v>
      </c>
      <c r="L486" s="231">
        <v>2200</v>
      </c>
      <c r="M486" s="231">
        <v>5.1119999999999999E-2</v>
      </c>
      <c r="N486" s="1"/>
      <c r="O486" s="1"/>
    </row>
    <row r="487" spans="1:15" ht="12.75" customHeight="1">
      <c r="A487" s="30">
        <v>477</v>
      </c>
      <c r="B487" s="241" t="s">
        <v>498</v>
      </c>
      <c r="C487" s="242">
        <v>565.15</v>
      </c>
      <c r="D487" s="242">
        <v>568</v>
      </c>
      <c r="E487" s="242">
        <v>557.65</v>
      </c>
      <c r="F487" s="242">
        <v>550.15</v>
      </c>
      <c r="G487" s="242">
        <v>539.79999999999995</v>
      </c>
      <c r="H487" s="242">
        <v>575.5</v>
      </c>
      <c r="I487" s="242">
        <v>585.84999999999991</v>
      </c>
      <c r="J487" s="241">
        <v>593.35</v>
      </c>
      <c r="K487" s="241">
        <v>578.35</v>
      </c>
      <c r="L487" s="241">
        <v>560.5</v>
      </c>
      <c r="M487" s="217">
        <v>1.1447400000000001</v>
      </c>
      <c r="N487" s="1"/>
      <c r="O487" s="1"/>
    </row>
    <row r="488" spans="1:15" ht="12.75" customHeight="1">
      <c r="A488" s="30">
        <v>478</v>
      </c>
      <c r="B488" s="241" t="s">
        <v>499</v>
      </c>
      <c r="C488" s="231">
        <v>285.75</v>
      </c>
      <c r="D488" s="232">
        <v>287.48333333333335</v>
      </c>
      <c r="E488" s="232">
        <v>281.26666666666671</v>
      </c>
      <c r="F488" s="232">
        <v>276.78333333333336</v>
      </c>
      <c r="G488" s="232">
        <v>270.56666666666672</v>
      </c>
      <c r="H488" s="232">
        <v>291.9666666666667</v>
      </c>
      <c r="I488" s="232">
        <v>298.18333333333339</v>
      </c>
      <c r="J488" s="232">
        <v>302.66666666666669</v>
      </c>
      <c r="K488" s="231">
        <v>293.7</v>
      </c>
      <c r="L488" s="231">
        <v>283</v>
      </c>
      <c r="M488" s="231">
        <v>1.48803</v>
      </c>
      <c r="N488" s="1"/>
      <c r="O488" s="1"/>
    </row>
    <row r="489" spans="1:15" ht="12.75" customHeight="1">
      <c r="A489" s="30">
        <v>479</v>
      </c>
      <c r="B489" s="241" t="s">
        <v>500</v>
      </c>
      <c r="C489" s="242">
        <v>274.75</v>
      </c>
      <c r="D489" s="242">
        <v>275.41666666666669</v>
      </c>
      <c r="E489" s="232">
        <v>269.33333333333337</v>
      </c>
      <c r="F489" s="232">
        <v>263.91666666666669</v>
      </c>
      <c r="G489" s="232">
        <v>257.83333333333337</v>
      </c>
      <c r="H489" s="232">
        <v>280.83333333333337</v>
      </c>
      <c r="I489" s="232">
        <v>286.91666666666674</v>
      </c>
      <c r="J489" s="232">
        <v>292.33333333333337</v>
      </c>
      <c r="K489" s="231">
        <v>281.5</v>
      </c>
      <c r="L489" s="231">
        <v>270</v>
      </c>
      <c r="M489" s="231">
        <v>3.5815600000000001</v>
      </c>
      <c r="N489" s="1"/>
      <c r="O489" s="1"/>
    </row>
    <row r="490" spans="1:15" ht="12.75" customHeight="1">
      <c r="A490" s="30">
        <v>480</v>
      </c>
      <c r="B490" s="241" t="s">
        <v>501</v>
      </c>
      <c r="C490" s="231">
        <v>249.05</v>
      </c>
      <c r="D490" s="232">
        <v>250.08333333333334</v>
      </c>
      <c r="E490" s="232">
        <v>246.16666666666669</v>
      </c>
      <c r="F490" s="232">
        <v>243.28333333333333</v>
      </c>
      <c r="G490" s="232">
        <v>239.36666666666667</v>
      </c>
      <c r="H490" s="232">
        <v>252.9666666666667</v>
      </c>
      <c r="I490" s="232">
        <v>256.88333333333338</v>
      </c>
      <c r="J490" s="232">
        <v>259.76666666666671</v>
      </c>
      <c r="K490" s="231">
        <v>254</v>
      </c>
      <c r="L490" s="231">
        <v>247.2</v>
      </c>
      <c r="M490" s="231">
        <v>1.32504</v>
      </c>
      <c r="N490" s="1"/>
      <c r="O490" s="1"/>
    </row>
    <row r="491" spans="1:15" ht="12.75" customHeight="1">
      <c r="A491" s="30">
        <v>481</v>
      </c>
      <c r="B491" s="241" t="s">
        <v>276</v>
      </c>
      <c r="C491" s="242">
        <v>1358.8</v>
      </c>
      <c r="D491" s="242">
        <v>1360.3166666666668</v>
      </c>
      <c r="E491" s="232">
        <v>1345.6333333333337</v>
      </c>
      <c r="F491" s="232">
        <v>1332.4666666666669</v>
      </c>
      <c r="G491" s="232">
        <v>1317.7833333333338</v>
      </c>
      <c r="H491" s="232">
        <v>1373.4833333333336</v>
      </c>
      <c r="I491" s="232">
        <v>1388.1666666666665</v>
      </c>
      <c r="J491" s="232">
        <v>1401.3333333333335</v>
      </c>
      <c r="K491" s="231">
        <v>1375</v>
      </c>
      <c r="L491" s="231">
        <v>1347.15</v>
      </c>
      <c r="M491" s="231">
        <v>7.8183199999999999</v>
      </c>
      <c r="N491" s="1"/>
      <c r="O491" s="1"/>
    </row>
    <row r="492" spans="1:15" ht="12.75" customHeight="1">
      <c r="A492" s="30">
        <v>482</v>
      </c>
      <c r="B492" s="217" t="s">
        <v>861</v>
      </c>
      <c r="C492" s="231">
        <v>1100.5999999999999</v>
      </c>
      <c r="D492" s="232">
        <v>1100.5333333333335</v>
      </c>
      <c r="E492" s="232">
        <v>1087.616666666667</v>
      </c>
      <c r="F492" s="232">
        <v>1074.6333333333334</v>
      </c>
      <c r="G492" s="232">
        <v>1061.7166666666669</v>
      </c>
      <c r="H492" s="232">
        <v>1113.5166666666671</v>
      </c>
      <c r="I492" s="232">
        <v>1126.4333333333336</v>
      </c>
      <c r="J492" s="232">
        <v>1139.4166666666672</v>
      </c>
      <c r="K492" s="231">
        <v>1113.45</v>
      </c>
      <c r="L492" s="231">
        <v>1087.55</v>
      </c>
      <c r="M492" s="231">
        <v>0.49625000000000002</v>
      </c>
      <c r="N492" s="1"/>
      <c r="O492" s="1"/>
    </row>
    <row r="493" spans="1:15" ht="12.75" customHeight="1">
      <c r="A493" s="30">
        <v>483</v>
      </c>
      <c r="B493" s="217" t="s">
        <v>207</v>
      </c>
      <c r="C493" s="242">
        <v>272.75</v>
      </c>
      <c r="D493" s="242">
        <v>272.16666666666669</v>
      </c>
      <c r="E493" s="232">
        <v>270.13333333333338</v>
      </c>
      <c r="F493" s="232">
        <v>267.51666666666671</v>
      </c>
      <c r="G493" s="232">
        <v>265.48333333333341</v>
      </c>
      <c r="H493" s="232">
        <v>274.78333333333336</v>
      </c>
      <c r="I493" s="232">
        <v>276.81666666666666</v>
      </c>
      <c r="J493" s="232">
        <v>279.43333333333334</v>
      </c>
      <c r="K493" s="231">
        <v>274.2</v>
      </c>
      <c r="L493" s="231">
        <v>269.55</v>
      </c>
      <c r="M493" s="231">
        <v>92.421909999999997</v>
      </c>
      <c r="N493" s="1"/>
      <c r="O493" s="1"/>
    </row>
    <row r="494" spans="1:15" ht="12.75" customHeight="1">
      <c r="A494" s="30">
        <v>484</v>
      </c>
      <c r="B494" s="217" t="s">
        <v>831</v>
      </c>
      <c r="C494" s="231">
        <v>448</v>
      </c>
      <c r="D494" s="232">
        <v>431.31666666666666</v>
      </c>
      <c r="E494" s="232">
        <v>401.63333333333333</v>
      </c>
      <c r="F494" s="232">
        <v>355.26666666666665</v>
      </c>
      <c r="G494" s="232">
        <v>325.58333333333331</v>
      </c>
      <c r="H494" s="232">
        <v>477.68333333333334</v>
      </c>
      <c r="I494" s="232">
        <v>507.36666666666662</v>
      </c>
      <c r="J494" s="232">
        <v>553.73333333333335</v>
      </c>
      <c r="K494" s="231">
        <v>461</v>
      </c>
      <c r="L494" s="231">
        <v>384.95</v>
      </c>
      <c r="M494" s="231">
        <v>46.877969999999998</v>
      </c>
      <c r="N494" s="1"/>
      <c r="O494" s="1"/>
    </row>
    <row r="495" spans="1:15" ht="12.75" customHeight="1">
      <c r="A495" s="30">
        <v>485</v>
      </c>
      <c r="B495" s="217" t="s">
        <v>502</v>
      </c>
      <c r="C495" s="242">
        <v>1731.6</v>
      </c>
      <c r="D495" s="242">
        <v>1743.7666666666667</v>
      </c>
      <c r="E495" s="232">
        <v>1697.8333333333333</v>
      </c>
      <c r="F495" s="232">
        <v>1664.0666666666666</v>
      </c>
      <c r="G495" s="232">
        <v>1618.1333333333332</v>
      </c>
      <c r="H495" s="232">
        <v>1777.5333333333333</v>
      </c>
      <c r="I495" s="232">
        <v>1823.4666666666667</v>
      </c>
      <c r="J495" s="232">
        <v>1857.2333333333333</v>
      </c>
      <c r="K495" s="231">
        <v>1789.7</v>
      </c>
      <c r="L495" s="231">
        <v>1710</v>
      </c>
      <c r="M495" s="231">
        <v>0.24232000000000001</v>
      </c>
      <c r="N495" s="1"/>
      <c r="O495" s="1"/>
    </row>
    <row r="496" spans="1:15" ht="12.75" customHeight="1">
      <c r="A496" s="30">
        <v>486</v>
      </c>
      <c r="B496" s="217" t="s">
        <v>127</v>
      </c>
      <c r="C496" s="242">
        <v>6.05</v>
      </c>
      <c r="D496" s="242">
        <v>6.1166666666666671</v>
      </c>
      <c r="E496" s="232">
        <v>5.9333333333333345</v>
      </c>
      <c r="F496" s="232">
        <v>5.8166666666666673</v>
      </c>
      <c r="G496" s="232">
        <v>5.6333333333333346</v>
      </c>
      <c r="H496" s="232">
        <v>6.2333333333333343</v>
      </c>
      <c r="I496" s="232">
        <v>6.4166666666666679</v>
      </c>
      <c r="J496" s="232">
        <v>6.5333333333333341</v>
      </c>
      <c r="K496" s="231">
        <v>6.3</v>
      </c>
      <c r="L496" s="231">
        <v>6</v>
      </c>
      <c r="M496" s="231">
        <v>734.81124</v>
      </c>
      <c r="N496" s="1"/>
      <c r="O496" s="1"/>
    </row>
    <row r="497" spans="1:15" ht="12.75" customHeight="1">
      <c r="A497" s="30">
        <v>487</v>
      </c>
      <c r="B497" s="217" t="s">
        <v>208</v>
      </c>
      <c r="C497" s="242">
        <v>823.05</v>
      </c>
      <c r="D497" s="242">
        <v>821.69999999999993</v>
      </c>
      <c r="E497" s="232">
        <v>813.89999999999986</v>
      </c>
      <c r="F497" s="232">
        <v>804.74999999999989</v>
      </c>
      <c r="G497" s="232">
        <v>796.94999999999982</v>
      </c>
      <c r="H497" s="232">
        <v>830.84999999999991</v>
      </c>
      <c r="I497" s="232">
        <v>838.64999999999986</v>
      </c>
      <c r="J497" s="232">
        <v>847.8</v>
      </c>
      <c r="K497" s="231">
        <v>829.5</v>
      </c>
      <c r="L497" s="231">
        <v>812.55</v>
      </c>
      <c r="M497" s="231">
        <v>5.5168400000000002</v>
      </c>
      <c r="N497" s="1"/>
      <c r="O497" s="1"/>
    </row>
    <row r="498" spans="1:15" ht="12.75" customHeight="1">
      <c r="A498" s="30">
        <v>488</v>
      </c>
      <c r="B498" s="217" t="s">
        <v>503</v>
      </c>
      <c r="C498" s="242">
        <v>192.45</v>
      </c>
      <c r="D498" s="242">
        <v>194.06666666666669</v>
      </c>
      <c r="E498" s="232">
        <v>189.43333333333339</v>
      </c>
      <c r="F498" s="232">
        <v>186.41666666666671</v>
      </c>
      <c r="G498" s="232">
        <v>181.78333333333342</v>
      </c>
      <c r="H498" s="232">
        <v>197.08333333333337</v>
      </c>
      <c r="I498" s="232">
        <v>201.71666666666664</v>
      </c>
      <c r="J498" s="232">
        <v>204.73333333333335</v>
      </c>
      <c r="K498" s="231">
        <v>198.7</v>
      </c>
      <c r="L498" s="231">
        <v>191.05</v>
      </c>
      <c r="M498" s="231">
        <v>5.3416100000000002</v>
      </c>
      <c r="N498" s="1"/>
      <c r="O498" s="1"/>
    </row>
    <row r="499" spans="1:15" ht="12.75" customHeight="1">
      <c r="A499" s="30">
        <v>489</v>
      </c>
      <c r="B499" s="217" t="s">
        <v>504</v>
      </c>
      <c r="C499" s="242">
        <v>64.7</v>
      </c>
      <c r="D499" s="242">
        <v>64.95</v>
      </c>
      <c r="E499" s="232">
        <v>63.95</v>
      </c>
      <c r="F499" s="232">
        <v>63.2</v>
      </c>
      <c r="G499" s="232">
        <v>62.2</v>
      </c>
      <c r="H499" s="232">
        <v>65.7</v>
      </c>
      <c r="I499" s="232">
        <v>66.7</v>
      </c>
      <c r="J499" s="232">
        <v>67.45</v>
      </c>
      <c r="K499" s="231">
        <v>65.95</v>
      </c>
      <c r="L499" s="231">
        <v>64.2</v>
      </c>
      <c r="M499" s="231">
        <v>6.8529499999999999</v>
      </c>
      <c r="N499" s="1"/>
      <c r="O499" s="1"/>
    </row>
    <row r="500" spans="1:15" ht="12.75" customHeight="1">
      <c r="A500" s="30">
        <v>490</v>
      </c>
      <c r="B500" s="217" t="s">
        <v>505</v>
      </c>
      <c r="C500" s="242">
        <v>670.1</v>
      </c>
      <c r="D500" s="242">
        <v>670.55000000000007</v>
      </c>
      <c r="E500" s="232">
        <v>657.55000000000018</v>
      </c>
      <c r="F500" s="232">
        <v>645.00000000000011</v>
      </c>
      <c r="G500" s="232">
        <v>632.00000000000023</v>
      </c>
      <c r="H500" s="232">
        <v>683.10000000000014</v>
      </c>
      <c r="I500" s="232">
        <v>696.09999999999991</v>
      </c>
      <c r="J500" s="232">
        <v>708.65000000000009</v>
      </c>
      <c r="K500" s="231">
        <v>683.55</v>
      </c>
      <c r="L500" s="231">
        <v>658</v>
      </c>
      <c r="M500" s="231">
        <v>0.88904000000000005</v>
      </c>
      <c r="N500" s="1"/>
      <c r="O500" s="1"/>
    </row>
    <row r="501" spans="1:15" ht="12.75" customHeight="1">
      <c r="A501" s="30">
        <v>491</v>
      </c>
      <c r="B501" s="217" t="s">
        <v>277</v>
      </c>
      <c r="C501" s="242">
        <v>1330.2</v>
      </c>
      <c r="D501" s="242">
        <v>1329.7666666666667</v>
      </c>
      <c r="E501" s="232">
        <v>1318.5333333333333</v>
      </c>
      <c r="F501" s="232">
        <v>1306.8666666666666</v>
      </c>
      <c r="G501" s="232">
        <v>1295.6333333333332</v>
      </c>
      <c r="H501" s="232">
        <v>1341.4333333333334</v>
      </c>
      <c r="I501" s="232">
        <v>1352.6666666666665</v>
      </c>
      <c r="J501" s="232">
        <v>1364.3333333333335</v>
      </c>
      <c r="K501" s="231">
        <v>1341</v>
      </c>
      <c r="L501" s="231">
        <v>1318.1</v>
      </c>
      <c r="M501" s="231">
        <v>0.59928000000000003</v>
      </c>
      <c r="N501" s="1"/>
      <c r="O501" s="1"/>
    </row>
    <row r="502" spans="1:15" ht="12.75" customHeight="1">
      <c r="A502" s="30">
        <v>492</v>
      </c>
      <c r="B502" s="217" t="s">
        <v>209</v>
      </c>
      <c r="C502" s="217">
        <v>361.25</v>
      </c>
      <c r="D502" s="242">
        <v>361.48333333333335</v>
      </c>
      <c r="E502" s="232">
        <v>358.9666666666667</v>
      </c>
      <c r="F502" s="232">
        <v>356.68333333333334</v>
      </c>
      <c r="G502" s="232">
        <v>354.16666666666669</v>
      </c>
      <c r="H502" s="232">
        <v>363.76666666666671</v>
      </c>
      <c r="I502" s="232">
        <v>366.28333333333336</v>
      </c>
      <c r="J502" s="232">
        <v>368.56666666666672</v>
      </c>
      <c r="K502" s="231">
        <v>364</v>
      </c>
      <c r="L502" s="231">
        <v>359.2</v>
      </c>
      <c r="M502" s="231">
        <v>31.138570000000001</v>
      </c>
      <c r="N502" s="1"/>
      <c r="O502" s="1"/>
    </row>
    <row r="503" spans="1:15" ht="12.75" customHeight="1">
      <c r="A503" s="30">
        <v>493</v>
      </c>
      <c r="B503" s="217" t="s">
        <v>506</v>
      </c>
      <c r="C503" s="217">
        <v>151.19999999999999</v>
      </c>
      <c r="D503" s="242">
        <v>154.48333333333332</v>
      </c>
      <c r="E503" s="232">
        <v>147.01666666666665</v>
      </c>
      <c r="F503" s="232">
        <v>142.83333333333334</v>
      </c>
      <c r="G503" s="232">
        <v>135.36666666666667</v>
      </c>
      <c r="H503" s="232">
        <v>158.66666666666663</v>
      </c>
      <c r="I503" s="232">
        <v>166.13333333333327</v>
      </c>
      <c r="J503" s="232">
        <v>170.31666666666661</v>
      </c>
      <c r="K503" s="231">
        <v>161.94999999999999</v>
      </c>
      <c r="L503" s="231">
        <v>150.30000000000001</v>
      </c>
      <c r="M503" s="231">
        <v>34.526760000000003</v>
      </c>
      <c r="N503" s="1"/>
      <c r="O503" s="1"/>
    </row>
    <row r="504" spans="1:15" ht="12.75" customHeight="1">
      <c r="A504" s="30">
        <v>494</v>
      </c>
      <c r="B504" s="217" t="s">
        <v>278</v>
      </c>
      <c r="C504" s="217">
        <v>15.05</v>
      </c>
      <c r="D504" s="242">
        <v>15.116666666666667</v>
      </c>
      <c r="E504" s="232">
        <v>14.933333333333334</v>
      </c>
      <c r="F504" s="232">
        <v>14.816666666666666</v>
      </c>
      <c r="G504" s="232">
        <v>14.633333333333333</v>
      </c>
      <c r="H504" s="232">
        <v>15.233333333333334</v>
      </c>
      <c r="I504" s="232">
        <v>15.416666666666668</v>
      </c>
      <c r="J504" s="232">
        <v>15.533333333333335</v>
      </c>
      <c r="K504" s="231">
        <v>15.3</v>
      </c>
      <c r="L504" s="231">
        <v>15</v>
      </c>
      <c r="M504" s="231">
        <v>1314.9584299999999</v>
      </c>
      <c r="N504" s="1"/>
      <c r="O504" s="1"/>
    </row>
    <row r="505" spans="1:15" ht="12.75" customHeight="1">
      <c r="A505" s="30">
        <v>495</v>
      </c>
      <c r="B505" s="217" t="s">
        <v>832</v>
      </c>
      <c r="C505" s="217">
        <v>9999.9500000000007</v>
      </c>
      <c r="D505" s="242">
        <v>9997.0666666666675</v>
      </c>
      <c r="E505" s="232">
        <v>9886.1833333333343</v>
      </c>
      <c r="F505" s="232">
        <v>9772.4166666666661</v>
      </c>
      <c r="G505" s="232">
        <v>9661.5333333333328</v>
      </c>
      <c r="H505" s="232">
        <v>10110.833333333336</v>
      </c>
      <c r="I505" s="232">
        <v>10221.716666666671</v>
      </c>
      <c r="J505" s="232">
        <v>10335.483333333337</v>
      </c>
      <c r="K505" s="231">
        <v>10107.950000000001</v>
      </c>
      <c r="L505" s="231">
        <v>9883.2999999999993</v>
      </c>
      <c r="M505" s="231">
        <v>4.3679999999999997E-2</v>
      </c>
      <c r="N505" s="1"/>
      <c r="O505" s="1"/>
    </row>
    <row r="506" spans="1:15" ht="12.75" customHeight="1">
      <c r="A506" s="30">
        <v>496</v>
      </c>
      <c r="B506" s="217" t="s">
        <v>210</v>
      </c>
      <c r="C506" s="242">
        <v>210.65</v>
      </c>
      <c r="D506" s="232">
        <v>212.18333333333331</v>
      </c>
      <c r="E506" s="232">
        <v>208.46666666666661</v>
      </c>
      <c r="F506" s="232">
        <v>206.2833333333333</v>
      </c>
      <c r="G506" s="232">
        <v>202.56666666666661</v>
      </c>
      <c r="H506" s="232">
        <v>214.36666666666662</v>
      </c>
      <c r="I506" s="232">
        <v>218.08333333333331</v>
      </c>
      <c r="J506" s="231">
        <v>220.26666666666662</v>
      </c>
      <c r="K506" s="231">
        <v>215.9</v>
      </c>
      <c r="L506" s="231">
        <v>210</v>
      </c>
      <c r="M506" s="217">
        <v>55.566690000000001</v>
      </c>
      <c r="N506" s="1"/>
      <c r="O506" s="1"/>
    </row>
    <row r="507" spans="1:15" ht="12.75" customHeight="1">
      <c r="A507" s="30">
        <v>497</v>
      </c>
      <c r="B507" s="217" t="s">
        <v>507</v>
      </c>
      <c r="C507" s="242">
        <v>262.45</v>
      </c>
      <c r="D507" s="232">
        <v>262.7</v>
      </c>
      <c r="E507" s="232">
        <v>258.54999999999995</v>
      </c>
      <c r="F507" s="232">
        <v>254.64999999999998</v>
      </c>
      <c r="G507" s="232">
        <v>250.49999999999994</v>
      </c>
      <c r="H507" s="232">
        <v>266.59999999999997</v>
      </c>
      <c r="I507" s="232">
        <v>270.74999999999994</v>
      </c>
      <c r="J507" s="231">
        <v>274.64999999999998</v>
      </c>
      <c r="K507" s="231">
        <v>266.85000000000002</v>
      </c>
      <c r="L507" s="231">
        <v>258.8</v>
      </c>
      <c r="M507" s="217">
        <v>8.5685099999999998</v>
      </c>
      <c r="N507" s="1"/>
      <c r="O507" s="1"/>
    </row>
    <row r="508" spans="1:15" ht="12.75" customHeight="1">
      <c r="A508" s="30">
        <v>498</v>
      </c>
      <c r="B508" s="217" t="s">
        <v>806</v>
      </c>
      <c r="C508" s="217">
        <v>50.1</v>
      </c>
      <c r="D508" s="242">
        <v>50.216666666666669</v>
      </c>
      <c r="E508" s="232">
        <v>49.13333333333334</v>
      </c>
      <c r="F508" s="232">
        <v>48.166666666666671</v>
      </c>
      <c r="G508" s="232">
        <v>47.083333333333343</v>
      </c>
      <c r="H508" s="232">
        <v>51.183333333333337</v>
      </c>
      <c r="I508" s="232">
        <v>52.266666666666666</v>
      </c>
      <c r="J508" s="232">
        <v>53.233333333333334</v>
      </c>
      <c r="K508" s="231">
        <v>51.3</v>
      </c>
      <c r="L508" s="231">
        <v>49.25</v>
      </c>
      <c r="M508" s="231">
        <v>496.18132000000003</v>
      </c>
      <c r="N508" s="1"/>
      <c r="O508" s="1"/>
    </row>
    <row r="509" spans="1:15" ht="12.75" customHeight="1">
      <c r="A509" s="30">
        <v>499</v>
      </c>
      <c r="B509" s="217" t="s">
        <v>797</v>
      </c>
      <c r="C509" s="217">
        <v>481.9</v>
      </c>
      <c r="D509" s="242">
        <v>481.18333333333334</v>
      </c>
      <c r="E509" s="232">
        <v>475.76666666666665</v>
      </c>
      <c r="F509" s="232">
        <v>469.63333333333333</v>
      </c>
      <c r="G509" s="232">
        <v>464.21666666666664</v>
      </c>
      <c r="H509" s="232">
        <v>487.31666666666666</v>
      </c>
      <c r="I509" s="232">
        <v>492.73333333333329</v>
      </c>
      <c r="J509" s="232">
        <v>498.86666666666667</v>
      </c>
      <c r="K509" s="231">
        <v>486.6</v>
      </c>
      <c r="L509" s="231">
        <v>475.05</v>
      </c>
      <c r="M509" s="231">
        <v>8.4362300000000001</v>
      </c>
      <c r="N509" s="1"/>
      <c r="O509" s="1"/>
    </row>
    <row r="510" spans="1:15" ht="12.75" customHeight="1">
      <c r="A510" s="265">
        <v>500</v>
      </c>
      <c r="B510" s="217" t="s">
        <v>508</v>
      </c>
      <c r="C510" s="242">
        <v>1479.25</v>
      </c>
      <c r="D510" s="232">
        <v>1492.0333333333335</v>
      </c>
      <c r="E510" s="232">
        <v>1461.2166666666672</v>
      </c>
      <c r="F510" s="232">
        <v>1443.1833333333336</v>
      </c>
      <c r="G510" s="232">
        <v>1412.3666666666672</v>
      </c>
      <c r="H510" s="232">
        <v>1510.0666666666671</v>
      </c>
      <c r="I510" s="232">
        <v>1540.8833333333332</v>
      </c>
      <c r="J510" s="231">
        <v>1558.916666666667</v>
      </c>
      <c r="K510" s="231">
        <v>1522.85</v>
      </c>
      <c r="L510" s="231">
        <v>1474</v>
      </c>
      <c r="M510" s="217">
        <v>0.46404000000000001</v>
      </c>
      <c r="N510" s="1"/>
      <c r="O510" s="1"/>
    </row>
    <row r="511" spans="1:15" ht="12.75" customHeight="1">
      <c r="A511" s="217">
        <v>501</v>
      </c>
      <c r="B511" s="217" t="s">
        <v>509</v>
      </c>
      <c r="C511" s="217">
        <v>1340.7</v>
      </c>
      <c r="D511" s="242">
        <v>1342.9833333333333</v>
      </c>
      <c r="E511" s="232">
        <v>1324.8666666666668</v>
      </c>
      <c r="F511" s="232">
        <v>1309.0333333333335</v>
      </c>
      <c r="G511" s="232">
        <v>1290.916666666667</v>
      </c>
      <c r="H511" s="232">
        <v>1358.8166666666666</v>
      </c>
      <c r="I511" s="232">
        <v>1376.9333333333329</v>
      </c>
      <c r="J511" s="232">
        <v>1392.7666666666664</v>
      </c>
      <c r="K511" s="231">
        <v>1361.1</v>
      </c>
      <c r="L511" s="231">
        <v>1327.15</v>
      </c>
      <c r="M511" s="231">
        <v>0.90092000000000005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281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211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212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213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214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215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217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218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219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220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221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222</v>
      </c>
      <c r="N529" s="1"/>
      <c r="O529" s="1"/>
    </row>
    <row r="530" spans="1:15" ht="12.75" customHeight="1">
      <c r="A530" s="65" t="s">
        <v>223</v>
      </c>
      <c r="N530" s="1"/>
      <c r="O530" s="1"/>
    </row>
    <row r="531" spans="1:15" ht="12.75" customHeight="1">
      <c r="A531" s="65" t="s">
        <v>224</v>
      </c>
      <c r="N531" s="1"/>
      <c r="O531" s="1"/>
    </row>
    <row r="532" spans="1:15" ht="12.75" customHeight="1">
      <c r="A532" s="65" t="s">
        <v>225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283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92"/>
      <c r="B5" s="393"/>
      <c r="C5" s="392"/>
      <c r="D5" s="393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40" t="s">
        <v>282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510</v>
      </c>
      <c r="B7" s="394" t="s">
        <v>511</v>
      </c>
      <c r="C7" s="393"/>
      <c r="D7" s="7">
        <f>Main!B10</f>
        <v>45013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512</v>
      </c>
      <c r="B9" s="83" t="s">
        <v>513</v>
      </c>
      <c r="C9" s="83" t="s">
        <v>514</v>
      </c>
      <c r="D9" s="83" t="s">
        <v>515</v>
      </c>
      <c r="E9" s="83" t="s">
        <v>516</v>
      </c>
      <c r="F9" s="83" t="s">
        <v>517</v>
      </c>
      <c r="G9" s="83" t="s">
        <v>518</v>
      </c>
      <c r="H9" s="83" t="s">
        <v>519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45012</v>
      </c>
      <c r="B10" s="29">
        <v>543671</v>
      </c>
      <c r="C10" s="28" t="s">
        <v>1134</v>
      </c>
      <c r="D10" s="28" t="s">
        <v>1135</v>
      </c>
      <c r="E10" s="28" t="s">
        <v>520</v>
      </c>
      <c r="F10" s="85">
        <v>200005</v>
      </c>
      <c r="G10" s="29">
        <v>45.95</v>
      </c>
      <c r="H10" s="29" t="s">
        <v>302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45012</v>
      </c>
      <c r="B11" s="29">
        <v>543671</v>
      </c>
      <c r="C11" s="28" t="s">
        <v>1134</v>
      </c>
      <c r="D11" s="28" t="s">
        <v>1085</v>
      </c>
      <c r="E11" s="28" t="s">
        <v>521</v>
      </c>
      <c r="F11" s="85">
        <v>200000</v>
      </c>
      <c r="G11" s="29">
        <v>45.95</v>
      </c>
      <c r="H11" s="29" t="s">
        <v>302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45012</v>
      </c>
      <c r="B12" s="29">
        <v>531156</v>
      </c>
      <c r="C12" s="28" t="s">
        <v>1136</v>
      </c>
      <c r="D12" s="28" t="s">
        <v>1137</v>
      </c>
      <c r="E12" s="28" t="s">
        <v>520</v>
      </c>
      <c r="F12" s="85">
        <v>178995</v>
      </c>
      <c r="G12" s="29">
        <v>10.26</v>
      </c>
      <c r="H12" s="29" t="s">
        <v>302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45012</v>
      </c>
      <c r="B13" s="29">
        <v>523007</v>
      </c>
      <c r="C13" s="28" t="s">
        <v>1138</v>
      </c>
      <c r="D13" s="28" t="s">
        <v>1139</v>
      </c>
      <c r="E13" s="28" t="s">
        <v>520</v>
      </c>
      <c r="F13" s="85">
        <v>72500</v>
      </c>
      <c r="G13" s="29">
        <v>70</v>
      </c>
      <c r="H13" s="29" t="s">
        <v>302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45012</v>
      </c>
      <c r="B14" s="29">
        <v>543435</v>
      </c>
      <c r="C14" s="28" t="s">
        <v>1140</v>
      </c>
      <c r="D14" s="28" t="s">
        <v>1141</v>
      </c>
      <c r="E14" s="28" t="s">
        <v>520</v>
      </c>
      <c r="F14" s="85">
        <v>24000</v>
      </c>
      <c r="G14" s="29">
        <v>225.5</v>
      </c>
      <c r="H14" s="29" t="s">
        <v>302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45012</v>
      </c>
      <c r="B15" s="29">
        <v>543435</v>
      </c>
      <c r="C15" s="28" t="s">
        <v>1140</v>
      </c>
      <c r="D15" s="28" t="s">
        <v>1142</v>
      </c>
      <c r="E15" s="28" t="s">
        <v>521</v>
      </c>
      <c r="F15" s="85">
        <v>24000</v>
      </c>
      <c r="G15" s="29">
        <v>225.5</v>
      </c>
      <c r="H15" s="29" t="s">
        <v>302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45012</v>
      </c>
      <c r="B16" s="29">
        <v>543651</v>
      </c>
      <c r="C16" s="28" t="s">
        <v>1143</v>
      </c>
      <c r="D16" s="28" t="s">
        <v>1144</v>
      </c>
      <c r="E16" s="28" t="s">
        <v>521</v>
      </c>
      <c r="F16" s="85">
        <v>28000</v>
      </c>
      <c r="G16" s="29">
        <v>23.03</v>
      </c>
      <c r="H16" s="29" t="s">
        <v>302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45012</v>
      </c>
      <c r="B17" s="29">
        <v>541778</v>
      </c>
      <c r="C17" s="28" t="s">
        <v>1145</v>
      </c>
      <c r="D17" s="28" t="s">
        <v>1085</v>
      </c>
      <c r="E17" s="28" t="s">
        <v>520</v>
      </c>
      <c r="F17" s="85">
        <v>1685</v>
      </c>
      <c r="G17" s="29">
        <v>95.87</v>
      </c>
      <c r="H17" s="29" t="s">
        <v>302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45012</v>
      </c>
      <c r="B18" s="29">
        <v>541778</v>
      </c>
      <c r="C18" s="28" t="s">
        <v>1145</v>
      </c>
      <c r="D18" s="28" t="s">
        <v>1085</v>
      </c>
      <c r="E18" s="28" t="s">
        <v>521</v>
      </c>
      <c r="F18" s="85">
        <v>125330</v>
      </c>
      <c r="G18" s="29">
        <v>95.41</v>
      </c>
      <c r="H18" s="29" t="s">
        <v>302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45012</v>
      </c>
      <c r="B19" s="29">
        <v>540190</v>
      </c>
      <c r="C19" s="28" t="s">
        <v>1146</v>
      </c>
      <c r="D19" s="28" t="s">
        <v>1147</v>
      </c>
      <c r="E19" s="28" t="s">
        <v>520</v>
      </c>
      <c r="F19" s="85">
        <v>50000</v>
      </c>
      <c r="G19" s="29">
        <v>9.49</v>
      </c>
      <c r="H19" s="29" t="s">
        <v>302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45012</v>
      </c>
      <c r="B20" s="29">
        <v>540190</v>
      </c>
      <c r="C20" s="28" t="s">
        <v>1146</v>
      </c>
      <c r="D20" s="28" t="s">
        <v>1148</v>
      </c>
      <c r="E20" s="28" t="s">
        <v>520</v>
      </c>
      <c r="F20" s="85">
        <v>31520</v>
      </c>
      <c r="G20" s="29">
        <v>9.49</v>
      </c>
      <c r="H20" s="29" t="s">
        <v>302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45012</v>
      </c>
      <c r="B21" s="29">
        <v>540190</v>
      </c>
      <c r="C21" s="28" t="s">
        <v>1146</v>
      </c>
      <c r="D21" s="28" t="s">
        <v>1149</v>
      </c>
      <c r="E21" s="28" t="s">
        <v>520</v>
      </c>
      <c r="F21" s="85">
        <v>50000</v>
      </c>
      <c r="G21" s="29">
        <v>9.49</v>
      </c>
      <c r="H21" s="29" t="s">
        <v>302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45012</v>
      </c>
      <c r="B22" s="29">
        <v>540190</v>
      </c>
      <c r="C22" s="28" t="s">
        <v>1146</v>
      </c>
      <c r="D22" s="28" t="s">
        <v>1150</v>
      </c>
      <c r="E22" s="28" t="s">
        <v>520</v>
      </c>
      <c r="F22" s="85">
        <v>50000</v>
      </c>
      <c r="G22" s="29">
        <v>9.49</v>
      </c>
      <c r="H22" s="29" t="s">
        <v>302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45012</v>
      </c>
      <c r="B23" s="29">
        <v>540190</v>
      </c>
      <c r="C23" s="28" t="s">
        <v>1146</v>
      </c>
      <c r="D23" s="28" t="s">
        <v>1151</v>
      </c>
      <c r="E23" s="28" t="s">
        <v>521</v>
      </c>
      <c r="F23" s="85">
        <v>104020</v>
      </c>
      <c r="G23" s="29">
        <v>9.49</v>
      </c>
      <c r="H23" s="29" t="s">
        <v>302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45012</v>
      </c>
      <c r="B24" s="29">
        <v>540190</v>
      </c>
      <c r="C24" s="28" t="s">
        <v>1146</v>
      </c>
      <c r="D24" s="28" t="s">
        <v>1152</v>
      </c>
      <c r="E24" s="28" t="s">
        <v>521</v>
      </c>
      <c r="F24" s="85">
        <v>128000</v>
      </c>
      <c r="G24" s="29">
        <v>9.49</v>
      </c>
      <c r="H24" s="29" t="s">
        <v>302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45012</v>
      </c>
      <c r="B25" s="29">
        <v>540190</v>
      </c>
      <c r="C25" s="28" t="s">
        <v>1146</v>
      </c>
      <c r="D25" s="28" t="s">
        <v>1153</v>
      </c>
      <c r="E25" s="28" t="s">
        <v>520</v>
      </c>
      <c r="F25" s="85">
        <v>50000</v>
      </c>
      <c r="G25" s="29">
        <v>9.49</v>
      </c>
      <c r="H25" s="29" t="s">
        <v>302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45012</v>
      </c>
      <c r="B26" s="29">
        <v>513309</v>
      </c>
      <c r="C26" s="28" t="s">
        <v>1087</v>
      </c>
      <c r="D26" s="28" t="s">
        <v>1088</v>
      </c>
      <c r="E26" s="28" t="s">
        <v>521</v>
      </c>
      <c r="F26" s="85">
        <v>33000</v>
      </c>
      <c r="G26" s="29">
        <v>19.97</v>
      </c>
      <c r="H26" s="29" t="s">
        <v>302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45012</v>
      </c>
      <c r="B27" s="29">
        <v>513309</v>
      </c>
      <c r="C27" s="28" t="s">
        <v>1087</v>
      </c>
      <c r="D27" s="28" t="s">
        <v>1154</v>
      </c>
      <c r="E27" s="28" t="s">
        <v>520</v>
      </c>
      <c r="F27" s="85">
        <v>31112</v>
      </c>
      <c r="G27" s="29">
        <v>19.93</v>
      </c>
      <c r="H27" s="29" t="s">
        <v>302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45012</v>
      </c>
      <c r="B28" s="29">
        <v>513309</v>
      </c>
      <c r="C28" s="28" t="s">
        <v>1087</v>
      </c>
      <c r="D28" s="28" t="s">
        <v>1154</v>
      </c>
      <c r="E28" s="28" t="s">
        <v>521</v>
      </c>
      <c r="F28" s="85">
        <v>100</v>
      </c>
      <c r="G28" s="29">
        <v>19.760000000000002</v>
      </c>
      <c r="H28" s="29" t="s">
        <v>302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45012</v>
      </c>
      <c r="B29" s="29">
        <v>530985</v>
      </c>
      <c r="C29" s="28" t="s">
        <v>1155</v>
      </c>
      <c r="D29" s="28" t="s">
        <v>1156</v>
      </c>
      <c r="E29" s="28" t="s">
        <v>520</v>
      </c>
      <c r="F29" s="85">
        <v>18705</v>
      </c>
      <c r="G29" s="29">
        <v>5.25</v>
      </c>
      <c r="H29" s="29" t="s">
        <v>302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45012</v>
      </c>
      <c r="B30" s="29">
        <v>530985</v>
      </c>
      <c r="C30" s="28" t="s">
        <v>1155</v>
      </c>
      <c r="D30" s="28" t="s">
        <v>1157</v>
      </c>
      <c r="E30" s="28" t="s">
        <v>521</v>
      </c>
      <c r="F30" s="85">
        <v>18705</v>
      </c>
      <c r="G30" s="29">
        <v>5.25</v>
      </c>
      <c r="H30" s="29" t="s">
        <v>302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45012</v>
      </c>
      <c r="B31" s="29">
        <v>543542</v>
      </c>
      <c r="C31" s="28" t="s">
        <v>1089</v>
      </c>
      <c r="D31" s="28" t="s">
        <v>1090</v>
      </c>
      <c r="E31" s="28" t="s">
        <v>520</v>
      </c>
      <c r="F31" s="85">
        <v>25600</v>
      </c>
      <c r="G31" s="29">
        <v>145.37</v>
      </c>
      <c r="H31" s="29" t="s">
        <v>302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45012</v>
      </c>
      <c r="B32" s="29">
        <v>543830</v>
      </c>
      <c r="C32" s="28" t="s">
        <v>1072</v>
      </c>
      <c r="D32" s="28" t="s">
        <v>1158</v>
      </c>
      <c r="E32" s="28" t="s">
        <v>520</v>
      </c>
      <c r="F32" s="85">
        <v>40000</v>
      </c>
      <c r="G32" s="29">
        <v>56.53</v>
      </c>
      <c r="H32" s="29" t="s">
        <v>302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45012</v>
      </c>
      <c r="B33" s="29">
        <v>543830</v>
      </c>
      <c r="C33" s="28" t="s">
        <v>1072</v>
      </c>
      <c r="D33" s="28" t="s">
        <v>1159</v>
      </c>
      <c r="E33" s="28" t="s">
        <v>520</v>
      </c>
      <c r="F33" s="85">
        <v>18000</v>
      </c>
      <c r="G33" s="29">
        <v>56.35</v>
      </c>
      <c r="H33" s="29" t="s">
        <v>302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45012</v>
      </c>
      <c r="B34" s="29">
        <v>515093</v>
      </c>
      <c r="C34" s="28" t="s">
        <v>1160</v>
      </c>
      <c r="D34" s="28" t="s">
        <v>1161</v>
      </c>
      <c r="E34" s="28" t="s">
        <v>521</v>
      </c>
      <c r="F34" s="85">
        <v>109349</v>
      </c>
      <c r="G34" s="29">
        <v>38.090000000000003</v>
      </c>
      <c r="H34" s="29" t="s">
        <v>302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45012</v>
      </c>
      <c r="B35" s="29">
        <v>515093</v>
      </c>
      <c r="C35" s="28" t="s">
        <v>1160</v>
      </c>
      <c r="D35" s="28" t="s">
        <v>1162</v>
      </c>
      <c r="E35" s="28" t="s">
        <v>520</v>
      </c>
      <c r="F35" s="85">
        <v>110000</v>
      </c>
      <c r="G35" s="29">
        <v>38.090000000000003</v>
      </c>
      <c r="H35" s="29" t="s">
        <v>302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45012</v>
      </c>
      <c r="B36" s="29">
        <v>532307</v>
      </c>
      <c r="C36" s="28" t="s">
        <v>1163</v>
      </c>
      <c r="D36" s="28" t="s">
        <v>1164</v>
      </c>
      <c r="E36" s="28" t="s">
        <v>521</v>
      </c>
      <c r="F36" s="85">
        <v>186816</v>
      </c>
      <c r="G36" s="29">
        <v>2.6</v>
      </c>
      <c r="H36" s="29" t="s">
        <v>302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45012</v>
      </c>
      <c r="B37" s="29">
        <v>532307</v>
      </c>
      <c r="C37" s="28" t="s">
        <v>1163</v>
      </c>
      <c r="D37" s="28" t="s">
        <v>1165</v>
      </c>
      <c r="E37" s="28" t="s">
        <v>520</v>
      </c>
      <c r="F37" s="85">
        <v>189000</v>
      </c>
      <c r="G37" s="29">
        <v>2.6</v>
      </c>
      <c r="H37" s="29" t="s">
        <v>302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45012</v>
      </c>
      <c r="B38" s="29">
        <v>539767</v>
      </c>
      <c r="C38" s="28" t="s">
        <v>1073</v>
      </c>
      <c r="D38" s="28" t="s">
        <v>1093</v>
      </c>
      <c r="E38" s="28" t="s">
        <v>521</v>
      </c>
      <c r="F38" s="85">
        <v>22386</v>
      </c>
      <c r="G38" s="29">
        <v>19.100000000000001</v>
      </c>
      <c r="H38" s="29" t="s">
        <v>302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45012</v>
      </c>
      <c r="B39" s="29">
        <v>539767</v>
      </c>
      <c r="C39" s="28" t="s">
        <v>1073</v>
      </c>
      <c r="D39" s="28" t="s">
        <v>1094</v>
      </c>
      <c r="E39" s="28" t="s">
        <v>520</v>
      </c>
      <c r="F39" s="85">
        <v>22886</v>
      </c>
      <c r="G39" s="29">
        <v>19.100000000000001</v>
      </c>
      <c r="H39" s="29" t="s">
        <v>302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45012</v>
      </c>
      <c r="B40" s="29">
        <v>543282</v>
      </c>
      <c r="C40" s="28" t="s">
        <v>1166</v>
      </c>
      <c r="D40" s="28" t="s">
        <v>1167</v>
      </c>
      <c r="E40" s="28" t="s">
        <v>521</v>
      </c>
      <c r="F40" s="85">
        <v>12000</v>
      </c>
      <c r="G40" s="29">
        <v>305</v>
      </c>
      <c r="H40" s="29" t="s">
        <v>302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45012</v>
      </c>
      <c r="B41" s="29">
        <v>543282</v>
      </c>
      <c r="C41" s="28" t="s">
        <v>1166</v>
      </c>
      <c r="D41" s="28" t="s">
        <v>1168</v>
      </c>
      <c r="E41" s="28" t="s">
        <v>520</v>
      </c>
      <c r="F41" s="85">
        <v>6000</v>
      </c>
      <c r="G41" s="29">
        <v>305</v>
      </c>
      <c r="H41" s="29" t="s">
        <v>302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45012</v>
      </c>
      <c r="B42" s="29">
        <v>543282</v>
      </c>
      <c r="C42" s="28" t="s">
        <v>1166</v>
      </c>
      <c r="D42" s="28" t="s">
        <v>1169</v>
      </c>
      <c r="E42" s="28" t="s">
        <v>520</v>
      </c>
      <c r="F42" s="85">
        <v>4200</v>
      </c>
      <c r="G42" s="29">
        <v>305</v>
      </c>
      <c r="H42" s="29" t="s">
        <v>302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45012</v>
      </c>
      <c r="B43" s="29">
        <v>541206</v>
      </c>
      <c r="C43" s="28" t="s">
        <v>1170</v>
      </c>
      <c r="D43" s="28" t="s">
        <v>1135</v>
      </c>
      <c r="E43" s="28" t="s">
        <v>520</v>
      </c>
      <c r="F43" s="85">
        <v>114796</v>
      </c>
      <c r="G43" s="29">
        <v>52.33</v>
      </c>
      <c r="H43" s="29" t="s">
        <v>302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45012</v>
      </c>
      <c r="B44" s="29">
        <v>541206</v>
      </c>
      <c r="C44" s="28" t="s">
        <v>1170</v>
      </c>
      <c r="D44" s="28" t="s">
        <v>1085</v>
      </c>
      <c r="E44" s="28" t="s">
        <v>520</v>
      </c>
      <c r="F44" s="85">
        <v>646</v>
      </c>
      <c r="G44" s="29">
        <v>51.89</v>
      </c>
      <c r="H44" s="29" t="s">
        <v>302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45012</v>
      </c>
      <c r="B45" s="29">
        <v>541206</v>
      </c>
      <c r="C45" s="28" t="s">
        <v>1170</v>
      </c>
      <c r="D45" s="28" t="s">
        <v>1085</v>
      </c>
      <c r="E45" s="28" t="s">
        <v>521</v>
      </c>
      <c r="F45" s="85">
        <v>122973</v>
      </c>
      <c r="G45" s="29">
        <v>52.42</v>
      </c>
      <c r="H45" s="29" t="s">
        <v>302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45012</v>
      </c>
      <c r="B46" s="29">
        <v>543814</v>
      </c>
      <c r="C46" s="28" t="s">
        <v>1095</v>
      </c>
      <c r="D46" s="28" t="s">
        <v>1171</v>
      </c>
      <c r="E46" s="28" t="s">
        <v>521</v>
      </c>
      <c r="F46" s="85">
        <v>22000</v>
      </c>
      <c r="G46" s="29">
        <v>60.9</v>
      </c>
      <c r="H46" s="29" t="s">
        <v>302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45012</v>
      </c>
      <c r="B47" s="29">
        <v>543814</v>
      </c>
      <c r="C47" s="28" t="s">
        <v>1095</v>
      </c>
      <c r="D47" s="28" t="s">
        <v>1172</v>
      </c>
      <c r="E47" s="28" t="s">
        <v>521</v>
      </c>
      <c r="F47" s="85">
        <v>22000</v>
      </c>
      <c r="G47" s="29">
        <v>60.9</v>
      </c>
      <c r="H47" s="29" t="s">
        <v>302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45012</v>
      </c>
      <c r="B48" s="29">
        <v>543814</v>
      </c>
      <c r="C48" s="28" t="s">
        <v>1095</v>
      </c>
      <c r="D48" s="28" t="s">
        <v>1085</v>
      </c>
      <c r="E48" s="28" t="s">
        <v>520</v>
      </c>
      <c r="F48" s="85">
        <v>50000</v>
      </c>
      <c r="G48" s="29">
        <v>60.9</v>
      </c>
      <c r="H48" s="29" t="s">
        <v>302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45012</v>
      </c>
      <c r="B49" s="29">
        <v>543256</v>
      </c>
      <c r="C49" s="28" t="s">
        <v>1096</v>
      </c>
      <c r="D49" s="28" t="s">
        <v>1173</v>
      </c>
      <c r="E49" s="28" t="s">
        <v>520</v>
      </c>
      <c r="F49" s="85">
        <v>51562</v>
      </c>
      <c r="G49" s="29">
        <v>28.2</v>
      </c>
      <c r="H49" s="29" t="s">
        <v>302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45012</v>
      </c>
      <c r="B50" s="29">
        <v>543256</v>
      </c>
      <c r="C50" s="28" t="s">
        <v>1096</v>
      </c>
      <c r="D50" s="28" t="s">
        <v>1097</v>
      </c>
      <c r="E50" s="28" t="s">
        <v>521</v>
      </c>
      <c r="F50" s="85">
        <v>135000</v>
      </c>
      <c r="G50" s="29">
        <v>28.19</v>
      </c>
      <c r="H50" s="29" t="s">
        <v>302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45012</v>
      </c>
      <c r="B51" s="29">
        <v>511754</v>
      </c>
      <c r="C51" s="28" t="s">
        <v>1174</v>
      </c>
      <c r="D51" s="28" t="s">
        <v>1135</v>
      </c>
      <c r="E51" s="28" t="s">
        <v>520</v>
      </c>
      <c r="F51" s="85">
        <v>35001</v>
      </c>
      <c r="G51" s="29">
        <v>151</v>
      </c>
      <c r="H51" s="29" t="s">
        <v>302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45012</v>
      </c>
      <c r="B52" s="29">
        <v>511754</v>
      </c>
      <c r="C52" s="28" t="s">
        <v>1174</v>
      </c>
      <c r="D52" s="28" t="s">
        <v>1085</v>
      </c>
      <c r="E52" s="28" t="s">
        <v>521</v>
      </c>
      <c r="F52" s="85">
        <v>35000</v>
      </c>
      <c r="G52" s="29">
        <v>151</v>
      </c>
      <c r="H52" s="29" t="s">
        <v>302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45012</v>
      </c>
      <c r="B53" s="29">
        <v>531569</v>
      </c>
      <c r="C53" s="28" t="s">
        <v>1098</v>
      </c>
      <c r="D53" s="28" t="s">
        <v>1099</v>
      </c>
      <c r="E53" s="28" t="s">
        <v>521</v>
      </c>
      <c r="F53" s="85">
        <v>55966</v>
      </c>
      <c r="G53" s="29">
        <v>27.02</v>
      </c>
      <c r="H53" s="29" t="s">
        <v>302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45012</v>
      </c>
      <c r="B54" s="29">
        <v>543366</v>
      </c>
      <c r="C54" s="28" t="s">
        <v>1048</v>
      </c>
      <c r="D54" s="28" t="s">
        <v>1049</v>
      </c>
      <c r="E54" s="28" t="s">
        <v>521</v>
      </c>
      <c r="F54" s="85">
        <v>14400</v>
      </c>
      <c r="G54" s="29">
        <v>82.3</v>
      </c>
      <c r="H54" s="29" t="s">
        <v>302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45012</v>
      </c>
      <c r="B55" s="29">
        <v>540786</v>
      </c>
      <c r="C55" s="28" t="s">
        <v>1175</v>
      </c>
      <c r="D55" s="28" t="s">
        <v>1176</v>
      </c>
      <c r="E55" s="28" t="s">
        <v>521</v>
      </c>
      <c r="F55" s="85">
        <v>300000</v>
      </c>
      <c r="G55" s="29">
        <v>4.83</v>
      </c>
      <c r="H55" s="29" t="s">
        <v>302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45012</v>
      </c>
      <c r="B56" s="29">
        <v>540786</v>
      </c>
      <c r="C56" s="28" t="s">
        <v>1175</v>
      </c>
      <c r="D56" s="28" t="s">
        <v>1177</v>
      </c>
      <c r="E56" s="28" t="s">
        <v>520</v>
      </c>
      <c r="F56" s="85">
        <v>300000</v>
      </c>
      <c r="G56" s="29">
        <v>4.83</v>
      </c>
      <c r="H56" s="29" t="s">
        <v>302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45012</v>
      </c>
      <c r="B57" s="29">
        <v>540914</v>
      </c>
      <c r="C57" s="28" t="s">
        <v>1178</v>
      </c>
      <c r="D57" s="28" t="s">
        <v>1179</v>
      </c>
      <c r="E57" s="28" t="s">
        <v>520</v>
      </c>
      <c r="F57" s="85">
        <v>78877</v>
      </c>
      <c r="G57" s="29">
        <v>22.38</v>
      </c>
      <c r="H57" s="29" t="s">
        <v>302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45012</v>
      </c>
      <c r="B58" s="29">
        <v>543828</v>
      </c>
      <c r="C58" s="28" t="s">
        <v>1100</v>
      </c>
      <c r="D58" s="28" t="s">
        <v>1180</v>
      </c>
      <c r="E58" s="28" t="s">
        <v>520</v>
      </c>
      <c r="F58" s="85">
        <v>168000</v>
      </c>
      <c r="G58" s="29">
        <v>59.47</v>
      </c>
      <c r="H58" s="29" t="s">
        <v>302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45012</v>
      </c>
      <c r="B59" s="29">
        <v>543828</v>
      </c>
      <c r="C59" s="28" t="s">
        <v>1100</v>
      </c>
      <c r="D59" s="28" t="s">
        <v>1181</v>
      </c>
      <c r="E59" s="28" t="s">
        <v>520</v>
      </c>
      <c r="F59" s="85">
        <v>124800</v>
      </c>
      <c r="G59" s="29">
        <v>59.47</v>
      </c>
      <c r="H59" s="29" t="s">
        <v>302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45012</v>
      </c>
      <c r="B60" s="29">
        <v>543828</v>
      </c>
      <c r="C60" s="28" t="s">
        <v>1100</v>
      </c>
      <c r="D60" s="28" t="s">
        <v>1086</v>
      </c>
      <c r="E60" s="28" t="s">
        <v>520</v>
      </c>
      <c r="F60" s="85">
        <v>284800</v>
      </c>
      <c r="G60" s="29">
        <v>59.47</v>
      </c>
      <c r="H60" s="29" t="s">
        <v>302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45012</v>
      </c>
      <c r="B61" s="29">
        <v>543828</v>
      </c>
      <c r="C61" s="28" t="s">
        <v>1100</v>
      </c>
      <c r="D61" s="28" t="s">
        <v>1057</v>
      </c>
      <c r="E61" s="28" t="s">
        <v>521</v>
      </c>
      <c r="F61" s="85">
        <v>350400</v>
      </c>
      <c r="G61" s="29">
        <v>60.25</v>
      </c>
      <c r="H61" s="29" t="s">
        <v>302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45012</v>
      </c>
      <c r="B62" s="29">
        <v>543828</v>
      </c>
      <c r="C62" s="28" t="s">
        <v>1100</v>
      </c>
      <c r="D62" s="28" t="s">
        <v>1057</v>
      </c>
      <c r="E62" s="28" t="s">
        <v>520</v>
      </c>
      <c r="F62" s="85">
        <v>1102400</v>
      </c>
      <c r="G62" s="29">
        <v>59.47</v>
      </c>
      <c r="H62" s="29" t="s">
        <v>302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45012</v>
      </c>
      <c r="B63" s="29">
        <v>543828</v>
      </c>
      <c r="C63" s="28" t="s">
        <v>1100</v>
      </c>
      <c r="D63" s="28" t="s">
        <v>1182</v>
      </c>
      <c r="E63" s="28" t="s">
        <v>520</v>
      </c>
      <c r="F63" s="85">
        <v>539200</v>
      </c>
      <c r="G63" s="29">
        <v>60.38</v>
      </c>
      <c r="H63" s="29" t="s">
        <v>302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45012</v>
      </c>
      <c r="B64" s="29">
        <v>543799</v>
      </c>
      <c r="C64" s="28" t="s">
        <v>1101</v>
      </c>
      <c r="D64" s="28" t="s">
        <v>1102</v>
      </c>
      <c r="E64" s="28" t="s">
        <v>521</v>
      </c>
      <c r="F64" s="85">
        <v>54000</v>
      </c>
      <c r="G64" s="29">
        <v>22.48</v>
      </c>
      <c r="H64" s="29" t="s">
        <v>302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45012</v>
      </c>
      <c r="B65" s="29">
        <v>543799</v>
      </c>
      <c r="C65" s="28" t="s">
        <v>1101</v>
      </c>
      <c r="D65" s="28" t="s">
        <v>1103</v>
      </c>
      <c r="E65" s="28" t="s">
        <v>521</v>
      </c>
      <c r="F65" s="85">
        <v>51000</v>
      </c>
      <c r="G65" s="29">
        <v>22.52</v>
      </c>
      <c r="H65" s="29" t="s">
        <v>302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45012</v>
      </c>
      <c r="B66" s="29">
        <v>543799</v>
      </c>
      <c r="C66" s="28" t="s">
        <v>1101</v>
      </c>
      <c r="D66" s="28" t="s">
        <v>1103</v>
      </c>
      <c r="E66" s="28" t="s">
        <v>520</v>
      </c>
      <c r="F66" s="85">
        <v>93000</v>
      </c>
      <c r="G66" s="29">
        <v>22.99</v>
      </c>
      <c r="H66" s="29" t="s">
        <v>302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45012</v>
      </c>
      <c r="B67" s="29">
        <v>538607</v>
      </c>
      <c r="C67" s="28" t="s">
        <v>1183</v>
      </c>
      <c r="D67" s="28" t="s">
        <v>1184</v>
      </c>
      <c r="E67" s="28" t="s">
        <v>521</v>
      </c>
      <c r="F67" s="85">
        <v>2950000</v>
      </c>
      <c r="G67" s="29">
        <v>11.33</v>
      </c>
      <c r="H67" s="29" t="s">
        <v>302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45012</v>
      </c>
      <c r="B68" s="29">
        <v>538607</v>
      </c>
      <c r="C68" s="28" t="s">
        <v>1183</v>
      </c>
      <c r="D68" s="28" t="s">
        <v>1185</v>
      </c>
      <c r="E68" s="28" t="s">
        <v>520</v>
      </c>
      <c r="F68" s="85">
        <v>4047700</v>
      </c>
      <c r="G68" s="29">
        <v>11.33</v>
      </c>
      <c r="H68" s="29" t="s">
        <v>302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45012</v>
      </c>
      <c r="B69" s="29">
        <v>531676</v>
      </c>
      <c r="C69" s="28" t="s">
        <v>1186</v>
      </c>
      <c r="D69" s="28" t="s">
        <v>1187</v>
      </c>
      <c r="E69" s="28" t="s">
        <v>521</v>
      </c>
      <c r="F69" s="85">
        <v>45111</v>
      </c>
      <c r="G69" s="29">
        <v>9</v>
      </c>
      <c r="H69" s="29" t="s">
        <v>302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45012</v>
      </c>
      <c r="B70" s="29" t="s">
        <v>1188</v>
      </c>
      <c r="C70" s="28" t="s">
        <v>1189</v>
      </c>
      <c r="D70" s="28" t="s">
        <v>1190</v>
      </c>
      <c r="E70" s="28" t="s">
        <v>520</v>
      </c>
      <c r="F70" s="85">
        <v>352750</v>
      </c>
      <c r="G70" s="29">
        <v>180</v>
      </c>
      <c r="H70" s="29" t="s">
        <v>867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45012</v>
      </c>
      <c r="B71" s="29" t="s">
        <v>1104</v>
      </c>
      <c r="C71" s="28" t="s">
        <v>1105</v>
      </c>
      <c r="D71" s="28" t="s">
        <v>1119</v>
      </c>
      <c r="E71" s="28" t="s">
        <v>520</v>
      </c>
      <c r="F71" s="85">
        <v>600000</v>
      </c>
      <c r="G71" s="29">
        <v>3.8</v>
      </c>
      <c r="H71" s="29" t="s">
        <v>867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45012</v>
      </c>
      <c r="B72" s="29" t="s">
        <v>1191</v>
      </c>
      <c r="C72" s="28" t="s">
        <v>1192</v>
      </c>
      <c r="D72" s="28" t="s">
        <v>1193</v>
      </c>
      <c r="E72" s="28" t="s">
        <v>520</v>
      </c>
      <c r="F72" s="85">
        <v>146330</v>
      </c>
      <c r="G72" s="29">
        <v>71.540000000000006</v>
      </c>
      <c r="H72" s="29" t="s">
        <v>867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45012</v>
      </c>
      <c r="B73" s="29" t="s">
        <v>1107</v>
      </c>
      <c r="C73" s="28" t="s">
        <v>1108</v>
      </c>
      <c r="D73" s="28" t="s">
        <v>1050</v>
      </c>
      <c r="E73" s="28" t="s">
        <v>520</v>
      </c>
      <c r="F73" s="85">
        <v>413940</v>
      </c>
      <c r="G73" s="29">
        <v>139.01</v>
      </c>
      <c r="H73" s="29" t="s">
        <v>867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45012</v>
      </c>
      <c r="B74" s="29" t="s">
        <v>1107</v>
      </c>
      <c r="C74" s="28" t="s">
        <v>1108</v>
      </c>
      <c r="D74" s="28" t="s">
        <v>1074</v>
      </c>
      <c r="E74" s="28" t="s">
        <v>520</v>
      </c>
      <c r="F74" s="85">
        <v>322889</v>
      </c>
      <c r="G74" s="29">
        <v>139.85</v>
      </c>
      <c r="H74" s="29" t="s">
        <v>867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45012</v>
      </c>
      <c r="B75" s="29" t="s">
        <v>1107</v>
      </c>
      <c r="C75" s="28" t="s">
        <v>1108</v>
      </c>
      <c r="D75" s="28" t="s">
        <v>1194</v>
      </c>
      <c r="E75" s="28" t="s">
        <v>520</v>
      </c>
      <c r="F75" s="85">
        <v>325591</v>
      </c>
      <c r="G75" s="29">
        <v>137.04</v>
      </c>
      <c r="H75" s="29" t="s">
        <v>867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45012</v>
      </c>
      <c r="B76" s="29" t="s">
        <v>1195</v>
      </c>
      <c r="C76" s="28" t="s">
        <v>1196</v>
      </c>
      <c r="D76" s="28" t="s">
        <v>1197</v>
      </c>
      <c r="E76" s="28" t="s">
        <v>520</v>
      </c>
      <c r="F76" s="85">
        <v>5445</v>
      </c>
      <c r="G76" s="29">
        <v>160.62</v>
      </c>
      <c r="H76" s="29" t="s">
        <v>867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45012</v>
      </c>
      <c r="B77" s="29" t="s">
        <v>1198</v>
      </c>
      <c r="C77" s="28" t="s">
        <v>1199</v>
      </c>
      <c r="D77" s="28" t="s">
        <v>1200</v>
      </c>
      <c r="E77" s="28" t="s">
        <v>520</v>
      </c>
      <c r="F77" s="85">
        <v>460423</v>
      </c>
      <c r="G77" s="29">
        <v>6.08</v>
      </c>
      <c r="H77" s="29" t="s">
        <v>867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45012</v>
      </c>
      <c r="B78" s="29" t="s">
        <v>1198</v>
      </c>
      <c r="C78" s="28" t="s">
        <v>1199</v>
      </c>
      <c r="D78" s="28" t="s">
        <v>1091</v>
      </c>
      <c r="E78" s="28" t="s">
        <v>520</v>
      </c>
      <c r="F78" s="85">
        <v>550000</v>
      </c>
      <c r="G78" s="29">
        <v>6.09</v>
      </c>
      <c r="H78" s="29" t="s">
        <v>867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45012</v>
      </c>
      <c r="B79" s="29" t="s">
        <v>1201</v>
      </c>
      <c r="C79" s="28" t="s">
        <v>1202</v>
      </c>
      <c r="D79" s="28" t="s">
        <v>1203</v>
      </c>
      <c r="E79" s="28" t="s">
        <v>520</v>
      </c>
      <c r="F79" s="85">
        <v>99831</v>
      </c>
      <c r="G79" s="29">
        <v>191.28</v>
      </c>
      <c r="H79" s="29" t="s">
        <v>867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45012</v>
      </c>
      <c r="B80" s="29" t="s">
        <v>1201</v>
      </c>
      <c r="C80" s="28" t="s">
        <v>1202</v>
      </c>
      <c r="D80" s="28" t="s">
        <v>1050</v>
      </c>
      <c r="E80" s="28" t="s">
        <v>520</v>
      </c>
      <c r="F80" s="85">
        <v>122602</v>
      </c>
      <c r="G80" s="29">
        <v>199.94</v>
      </c>
      <c r="H80" s="29" t="s">
        <v>867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45012</v>
      </c>
      <c r="B81" s="29" t="s">
        <v>1109</v>
      </c>
      <c r="C81" s="28" t="s">
        <v>1110</v>
      </c>
      <c r="D81" s="28" t="s">
        <v>1204</v>
      </c>
      <c r="E81" s="28" t="s">
        <v>520</v>
      </c>
      <c r="F81" s="85">
        <v>456035</v>
      </c>
      <c r="G81" s="29">
        <v>16.170000000000002</v>
      </c>
      <c r="H81" s="29" t="s">
        <v>867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45012</v>
      </c>
      <c r="B82" s="29" t="s">
        <v>1109</v>
      </c>
      <c r="C82" s="28" t="s">
        <v>1110</v>
      </c>
      <c r="D82" s="28" t="s">
        <v>1111</v>
      </c>
      <c r="E82" s="28" t="s">
        <v>520</v>
      </c>
      <c r="F82" s="85">
        <v>16194</v>
      </c>
      <c r="G82" s="29">
        <v>15.98</v>
      </c>
      <c r="H82" s="29" t="s">
        <v>867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45012</v>
      </c>
      <c r="B83" s="29" t="s">
        <v>1059</v>
      </c>
      <c r="C83" s="28" t="s">
        <v>1060</v>
      </c>
      <c r="D83" s="28" t="s">
        <v>1205</v>
      </c>
      <c r="E83" s="28" t="s">
        <v>520</v>
      </c>
      <c r="F83" s="85">
        <v>118721</v>
      </c>
      <c r="G83" s="29">
        <v>116.1</v>
      </c>
      <c r="H83" s="29" t="s">
        <v>867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45012</v>
      </c>
      <c r="B84" s="29" t="s">
        <v>1059</v>
      </c>
      <c r="C84" s="28" t="s">
        <v>1060</v>
      </c>
      <c r="D84" s="28" t="s">
        <v>1074</v>
      </c>
      <c r="E84" s="28" t="s">
        <v>520</v>
      </c>
      <c r="F84" s="85">
        <v>93779</v>
      </c>
      <c r="G84" s="29">
        <v>117.29</v>
      </c>
      <c r="H84" s="29" t="s">
        <v>867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45012</v>
      </c>
      <c r="B85" s="29" t="s">
        <v>1059</v>
      </c>
      <c r="C85" s="28" t="s">
        <v>1060</v>
      </c>
      <c r="D85" s="28" t="s">
        <v>1050</v>
      </c>
      <c r="E85" s="28" t="s">
        <v>520</v>
      </c>
      <c r="F85" s="85">
        <v>333781</v>
      </c>
      <c r="G85" s="29">
        <v>116.63</v>
      </c>
      <c r="H85" s="29" t="s">
        <v>867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45012</v>
      </c>
      <c r="B86" s="29" t="s">
        <v>1059</v>
      </c>
      <c r="C86" s="28" t="s">
        <v>1060</v>
      </c>
      <c r="D86" s="28" t="s">
        <v>1206</v>
      </c>
      <c r="E86" s="28" t="s">
        <v>520</v>
      </c>
      <c r="F86" s="85">
        <v>71610</v>
      </c>
      <c r="G86" s="29">
        <v>118.22</v>
      </c>
      <c r="H86" s="29" t="s">
        <v>867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45012</v>
      </c>
      <c r="B87" s="29" t="s">
        <v>1059</v>
      </c>
      <c r="C87" s="28" t="s">
        <v>1060</v>
      </c>
      <c r="D87" s="28" t="s">
        <v>1112</v>
      </c>
      <c r="E87" s="28" t="s">
        <v>520</v>
      </c>
      <c r="F87" s="85">
        <v>179722</v>
      </c>
      <c r="G87" s="29">
        <v>115.99</v>
      </c>
      <c r="H87" s="29" t="s">
        <v>867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45012</v>
      </c>
      <c r="B88" s="29" t="s">
        <v>1059</v>
      </c>
      <c r="C88" s="28" t="s">
        <v>1060</v>
      </c>
      <c r="D88" s="28" t="s">
        <v>1058</v>
      </c>
      <c r="E88" s="28" t="s">
        <v>520</v>
      </c>
      <c r="F88" s="85">
        <v>284800</v>
      </c>
      <c r="G88" s="29">
        <v>118.06</v>
      </c>
      <c r="H88" s="29" t="s">
        <v>867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45012</v>
      </c>
      <c r="B89" s="29" t="s">
        <v>1207</v>
      </c>
      <c r="C89" s="28" t="s">
        <v>1208</v>
      </c>
      <c r="D89" s="28" t="s">
        <v>1117</v>
      </c>
      <c r="E89" s="28" t="s">
        <v>520</v>
      </c>
      <c r="F89" s="85">
        <v>255500</v>
      </c>
      <c r="G89" s="29">
        <v>10.88</v>
      </c>
      <c r="H89" s="29" t="s">
        <v>867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45012</v>
      </c>
      <c r="B90" s="29" t="s">
        <v>1207</v>
      </c>
      <c r="C90" s="28" t="s">
        <v>1208</v>
      </c>
      <c r="D90" s="28" t="s">
        <v>1092</v>
      </c>
      <c r="E90" s="28" t="s">
        <v>520</v>
      </c>
      <c r="F90" s="85">
        <v>1685</v>
      </c>
      <c r="G90" s="29">
        <v>10.59</v>
      </c>
      <c r="H90" s="29" t="s">
        <v>867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45012</v>
      </c>
      <c r="B91" s="29" t="s">
        <v>1209</v>
      </c>
      <c r="C91" s="28" t="s">
        <v>1210</v>
      </c>
      <c r="D91" s="28" t="s">
        <v>1211</v>
      </c>
      <c r="E91" s="28" t="s">
        <v>520</v>
      </c>
      <c r="F91" s="85">
        <v>70000</v>
      </c>
      <c r="G91" s="29">
        <v>274.95</v>
      </c>
      <c r="H91" s="29" t="s">
        <v>867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45012</v>
      </c>
      <c r="B92" s="29" t="s">
        <v>1212</v>
      </c>
      <c r="C92" s="28" t="s">
        <v>1213</v>
      </c>
      <c r="D92" s="28" t="s">
        <v>1214</v>
      </c>
      <c r="E92" s="28" t="s">
        <v>520</v>
      </c>
      <c r="F92" s="85">
        <v>5621570</v>
      </c>
      <c r="G92" s="29">
        <v>27.62</v>
      </c>
      <c r="H92" s="29" t="s">
        <v>867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45012</v>
      </c>
      <c r="B93" s="29" t="s">
        <v>1113</v>
      </c>
      <c r="C93" s="28" t="s">
        <v>1114</v>
      </c>
      <c r="D93" s="28" t="s">
        <v>1116</v>
      </c>
      <c r="E93" s="28" t="s">
        <v>520</v>
      </c>
      <c r="F93" s="85">
        <v>20000</v>
      </c>
      <c r="G93" s="29">
        <v>92.85</v>
      </c>
      <c r="H93" s="29" t="s">
        <v>867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45012</v>
      </c>
      <c r="B94" s="29" t="s">
        <v>1215</v>
      </c>
      <c r="C94" s="28" t="s">
        <v>1216</v>
      </c>
      <c r="D94" s="28" t="s">
        <v>1217</v>
      </c>
      <c r="E94" s="28" t="s">
        <v>520</v>
      </c>
      <c r="F94" s="85">
        <v>390092</v>
      </c>
      <c r="G94" s="29">
        <v>14.81</v>
      </c>
      <c r="H94" s="29" t="s">
        <v>867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45012</v>
      </c>
      <c r="B95" s="29" t="s">
        <v>1218</v>
      </c>
      <c r="C95" s="28" t="s">
        <v>1219</v>
      </c>
      <c r="D95" s="28" t="s">
        <v>1220</v>
      </c>
      <c r="E95" s="28" t="s">
        <v>520</v>
      </c>
      <c r="F95" s="85">
        <v>467365</v>
      </c>
      <c r="G95" s="29">
        <v>25.55</v>
      </c>
      <c r="H95" s="29" t="s">
        <v>867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45012</v>
      </c>
      <c r="B96" s="29" t="s">
        <v>458</v>
      </c>
      <c r="C96" s="28" t="s">
        <v>1221</v>
      </c>
      <c r="D96" s="28" t="s">
        <v>1222</v>
      </c>
      <c r="E96" s="28" t="s">
        <v>520</v>
      </c>
      <c r="F96" s="85">
        <v>76127461</v>
      </c>
      <c r="G96" s="29">
        <v>30.85</v>
      </c>
      <c r="H96" s="29" t="s">
        <v>867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45012</v>
      </c>
      <c r="B97" s="29" t="s">
        <v>1223</v>
      </c>
      <c r="C97" s="28" t="s">
        <v>1224</v>
      </c>
      <c r="D97" s="28" t="s">
        <v>1118</v>
      </c>
      <c r="E97" s="28" t="s">
        <v>520</v>
      </c>
      <c r="F97" s="85">
        <v>88800</v>
      </c>
      <c r="G97" s="29">
        <v>98.28</v>
      </c>
      <c r="H97" s="29" t="s">
        <v>867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45012</v>
      </c>
      <c r="B98" s="29" t="s">
        <v>1188</v>
      </c>
      <c r="C98" s="28" t="s">
        <v>1189</v>
      </c>
      <c r="D98" s="28" t="s">
        <v>1225</v>
      </c>
      <c r="E98" s="28" t="s">
        <v>521</v>
      </c>
      <c r="F98" s="85">
        <v>305000</v>
      </c>
      <c r="G98" s="29">
        <v>180</v>
      </c>
      <c r="H98" s="29" t="s">
        <v>867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45012</v>
      </c>
      <c r="B99" s="29" t="s">
        <v>1104</v>
      </c>
      <c r="C99" s="28" t="s">
        <v>1105</v>
      </c>
      <c r="D99" s="28" t="s">
        <v>1106</v>
      </c>
      <c r="E99" s="28" t="s">
        <v>521</v>
      </c>
      <c r="F99" s="85">
        <v>560000</v>
      </c>
      <c r="G99" s="29">
        <v>3.8</v>
      </c>
      <c r="H99" s="29" t="s">
        <v>867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45012</v>
      </c>
      <c r="B100" s="29" t="s">
        <v>1226</v>
      </c>
      <c r="C100" s="28" t="s">
        <v>1227</v>
      </c>
      <c r="D100" s="28" t="s">
        <v>1144</v>
      </c>
      <c r="E100" s="28" t="s">
        <v>521</v>
      </c>
      <c r="F100" s="85">
        <v>9600</v>
      </c>
      <c r="G100" s="29">
        <v>75.23</v>
      </c>
      <c r="H100" s="29" t="s">
        <v>867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45012</v>
      </c>
      <c r="B101" s="29" t="s">
        <v>1191</v>
      </c>
      <c r="C101" s="28" t="s">
        <v>1192</v>
      </c>
      <c r="D101" s="28" t="s">
        <v>1228</v>
      </c>
      <c r="E101" s="28" t="s">
        <v>521</v>
      </c>
      <c r="F101" s="85">
        <v>146330</v>
      </c>
      <c r="G101" s="29">
        <v>71.540000000000006</v>
      </c>
      <c r="H101" s="29" t="s">
        <v>867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45012</v>
      </c>
      <c r="B102" s="29" t="s">
        <v>1107</v>
      </c>
      <c r="C102" s="28" t="s">
        <v>1108</v>
      </c>
      <c r="D102" s="28" t="s">
        <v>1074</v>
      </c>
      <c r="E102" s="28" t="s">
        <v>521</v>
      </c>
      <c r="F102" s="85">
        <v>332525</v>
      </c>
      <c r="G102" s="29">
        <v>139.34</v>
      </c>
      <c r="H102" s="29" t="s">
        <v>867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45012</v>
      </c>
      <c r="B103" s="29" t="s">
        <v>1107</v>
      </c>
      <c r="C103" s="28" t="s">
        <v>1108</v>
      </c>
      <c r="D103" s="28" t="s">
        <v>1194</v>
      </c>
      <c r="E103" s="28" t="s">
        <v>521</v>
      </c>
      <c r="F103" s="85">
        <v>321391</v>
      </c>
      <c r="G103" s="29">
        <v>137.15</v>
      </c>
      <c r="H103" s="29" t="s">
        <v>867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45012</v>
      </c>
      <c r="B104" s="29" t="s">
        <v>1107</v>
      </c>
      <c r="C104" s="28" t="s">
        <v>1108</v>
      </c>
      <c r="D104" s="28" t="s">
        <v>1050</v>
      </c>
      <c r="E104" s="28" t="s">
        <v>521</v>
      </c>
      <c r="F104" s="85">
        <v>413940</v>
      </c>
      <c r="G104" s="29">
        <v>139.06</v>
      </c>
      <c r="H104" s="29" t="s">
        <v>867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45012</v>
      </c>
      <c r="B105" s="29" t="s">
        <v>1195</v>
      </c>
      <c r="C105" s="28" t="s">
        <v>1196</v>
      </c>
      <c r="D105" s="28" t="s">
        <v>1197</v>
      </c>
      <c r="E105" s="28" t="s">
        <v>521</v>
      </c>
      <c r="F105" s="85">
        <v>65528</v>
      </c>
      <c r="G105" s="29">
        <v>163.01</v>
      </c>
      <c r="H105" s="29" t="s">
        <v>867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45012</v>
      </c>
      <c r="B106" s="29" t="s">
        <v>1198</v>
      </c>
      <c r="C106" s="28" t="s">
        <v>1199</v>
      </c>
      <c r="D106" s="28" t="s">
        <v>1200</v>
      </c>
      <c r="E106" s="28" t="s">
        <v>521</v>
      </c>
      <c r="F106" s="85">
        <v>599158</v>
      </c>
      <c r="G106" s="29">
        <v>6.1</v>
      </c>
      <c r="H106" s="29" t="s">
        <v>867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45012</v>
      </c>
      <c r="B107" s="29" t="s">
        <v>1198</v>
      </c>
      <c r="C107" s="28" t="s">
        <v>1199</v>
      </c>
      <c r="D107" s="28" t="s">
        <v>1091</v>
      </c>
      <c r="E107" s="28" t="s">
        <v>521</v>
      </c>
      <c r="F107" s="85">
        <v>550000</v>
      </c>
      <c r="G107" s="29">
        <v>6.15</v>
      </c>
      <c r="H107" s="29" t="s">
        <v>867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>
        <v>45012</v>
      </c>
      <c r="B108" s="29" t="s">
        <v>1201</v>
      </c>
      <c r="C108" s="28" t="s">
        <v>1202</v>
      </c>
      <c r="D108" s="28" t="s">
        <v>1050</v>
      </c>
      <c r="E108" s="28" t="s">
        <v>521</v>
      </c>
      <c r="F108" s="85">
        <v>122602</v>
      </c>
      <c r="G108" s="29">
        <v>199.58</v>
      </c>
      <c r="H108" s="29" t="s">
        <v>867</v>
      </c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>
        <v>45012</v>
      </c>
      <c r="B109" s="29" t="s">
        <v>1109</v>
      </c>
      <c r="C109" s="28" t="s">
        <v>1110</v>
      </c>
      <c r="D109" s="28" t="s">
        <v>1229</v>
      </c>
      <c r="E109" s="28" t="s">
        <v>521</v>
      </c>
      <c r="F109" s="85">
        <v>188591</v>
      </c>
      <c r="G109" s="29">
        <v>16.07</v>
      </c>
      <c r="H109" s="29" t="s">
        <v>867</v>
      </c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>
        <v>45012</v>
      </c>
      <c r="B110" s="29" t="s">
        <v>1109</v>
      </c>
      <c r="C110" s="28" t="s">
        <v>1110</v>
      </c>
      <c r="D110" s="28" t="s">
        <v>1111</v>
      </c>
      <c r="E110" s="28" t="s">
        <v>521</v>
      </c>
      <c r="F110" s="85">
        <v>146400</v>
      </c>
      <c r="G110" s="29">
        <v>16.07</v>
      </c>
      <c r="H110" s="29" t="s">
        <v>867</v>
      </c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>
        <v>45012</v>
      </c>
      <c r="B111" s="29" t="s">
        <v>1230</v>
      </c>
      <c r="C111" s="28" t="s">
        <v>1231</v>
      </c>
      <c r="D111" s="28" t="s">
        <v>1075</v>
      </c>
      <c r="E111" s="28" t="s">
        <v>521</v>
      </c>
      <c r="F111" s="85">
        <v>76030</v>
      </c>
      <c r="G111" s="29">
        <v>330.03</v>
      </c>
      <c r="H111" s="29" t="s">
        <v>867</v>
      </c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>
        <v>45012</v>
      </c>
      <c r="B112" s="29" t="s">
        <v>1232</v>
      </c>
      <c r="C112" s="28" t="s">
        <v>1233</v>
      </c>
      <c r="D112" s="28" t="s">
        <v>1234</v>
      </c>
      <c r="E112" s="28" t="s">
        <v>521</v>
      </c>
      <c r="F112" s="85">
        <v>204028</v>
      </c>
      <c r="G112" s="29">
        <v>584.82000000000005</v>
      </c>
      <c r="H112" s="29" t="s">
        <v>867</v>
      </c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>
        <v>45012</v>
      </c>
      <c r="B113" s="29" t="s">
        <v>1059</v>
      </c>
      <c r="C113" s="28" t="s">
        <v>1060</v>
      </c>
      <c r="D113" s="28" t="s">
        <v>1074</v>
      </c>
      <c r="E113" s="28" t="s">
        <v>521</v>
      </c>
      <c r="F113" s="85">
        <v>94497</v>
      </c>
      <c r="G113" s="29">
        <v>117.12</v>
      </c>
      <c r="H113" s="29" t="s">
        <v>867</v>
      </c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>
        <v>45012</v>
      </c>
      <c r="B114" s="29" t="s">
        <v>1059</v>
      </c>
      <c r="C114" s="28" t="s">
        <v>1060</v>
      </c>
      <c r="D114" s="28" t="s">
        <v>1058</v>
      </c>
      <c r="E114" s="28" t="s">
        <v>521</v>
      </c>
      <c r="F114" s="85">
        <v>284800</v>
      </c>
      <c r="G114" s="29">
        <v>116.11</v>
      </c>
      <c r="H114" s="29" t="s">
        <v>867</v>
      </c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>
        <v>45012</v>
      </c>
      <c r="B115" s="29" t="s">
        <v>1059</v>
      </c>
      <c r="C115" s="28" t="s">
        <v>1060</v>
      </c>
      <c r="D115" s="28" t="s">
        <v>1112</v>
      </c>
      <c r="E115" s="28" t="s">
        <v>521</v>
      </c>
      <c r="F115" s="85">
        <v>179722</v>
      </c>
      <c r="G115" s="29">
        <v>117.21</v>
      </c>
      <c r="H115" s="29" t="s">
        <v>867</v>
      </c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>
        <v>45012</v>
      </c>
      <c r="B116" s="29" t="s">
        <v>1059</v>
      </c>
      <c r="C116" s="28" t="s">
        <v>1060</v>
      </c>
      <c r="D116" s="28" t="s">
        <v>1050</v>
      </c>
      <c r="E116" s="28" t="s">
        <v>521</v>
      </c>
      <c r="F116" s="85">
        <v>333781</v>
      </c>
      <c r="G116" s="29">
        <v>116.53</v>
      </c>
      <c r="H116" s="29" t="s">
        <v>867</v>
      </c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>
        <v>45012</v>
      </c>
      <c r="B117" s="29" t="s">
        <v>1059</v>
      </c>
      <c r="C117" s="28" t="s">
        <v>1060</v>
      </c>
      <c r="D117" s="28" t="s">
        <v>1205</v>
      </c>
      <c r="E117" s="28" t="s">
        <v>521</v>
      </c>
      <c r="F117" s="85">
        <v>118829</v>
      </c>
      <c r="G117" s="29">
        <v>116.79</v>
      </c>
      <c r="H117" s="29" t="s">
        <v>867</v>
      </c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>
        <v>45012</v>
      </c>
      <c r="B118" s="29" t="s">
        <v>1059</v>
      </c>
      <c r="C118" s="28" t="s">
        <v>1060</v>
      </c>
      <c r="D118" s="28" t="s">
        <v>1206</v>
      </c>
      <c r="E118" s="28" t="s">
        <v>521</v>
      </c>
      <c r="F118" s="85">
        <v>71610</v>
      </c>
      <c r="G118" s="29">
        <v>118.33</v>
      </c>
      <c r="H118" s="29" t="s">
        <v>867</v>
      </c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>
        <v>45012</v>
      </c>
      <c r="B119" s="29" t="s">
        <v>1207</v>
      </c>
      <c r="C119" s="28" t="s">
        <v>1208</v>
      </c>
      <c r="D119" s="28" t="s">
        <v>1092</v>
      </c>
      <c r="E119" s="28" t="s">
        <v>521</v>
      </c>
      <c r="F119" s="85">
        <v>255049</v>
      </c>
      <c r="G119" s="29">
        <v>10.88</v>
      </c>
      <c r="H119" s="29" t="s">
        <v>867</v>
      </c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>
        <v>45012</v>
      </c>
      <c r="B120" s="29" t="s">
        <v>1212</v>
      </c>
      <c r="C120" s="28" t="s">
        <v>1213</v>
      </c>
      <c r="D120" s="28" t="s">
        <v>1214</v>
      </c>
      <c r="E120" s="28" t="s">
        <v>521</v>
      </c>
      <c r="F120" s="85">
        <v>5621570</v>
      </c>
      <c r="G120" s="29">
        <v>27.43</v>
      </c>
      <c r="H120" s="29" t="s">
        <v>867</v>
      </c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>
        <v>45012</v>
      </c>
      <c r="B121" s="29" t="s">
        <v>1113</v>
      </c>
      <c r="C121" s="28" t="s">
        <v>1114</v>
      </c>
      <c r="D121" s="28" t="s">
        <v>1115</v>
      </c>
      <c r="E121" s="28" t="s">
        <v>521</v>
      </c>
      <c r="F121" s="85">
        <v>20000</v>
      </c>
      <c r="G121" s="29">
        <v>92.86</v>
      </c>
      <c r="H121" s="29" t="s">
        <v>867</v>
      </c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>
        <v>45012</v>
      </c>
      <c r="B122" s="29" t="s">
        <v>1218</v>
      </c>
      <c r="C122" s="28" t="s">
        <v>1219</v>
      </c>
      <c r="D122" s="28" t="s">
        <v>1235</v>
      </c>
      <c r="E122" s="28" t="s">
        <v>521</v>
      </c>
      <c r="F122" s="85">
        <v>450000</v>
      </c>
      <c r="G122" s="29">
        <v>25.5</v>
      </c>
      <c r="H122" s="29" t="s">
        <v>867</v>
      </c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>
        <v>45012</v>
      </c>
      <c r="B123" s="29" t="s">
        <v>458</v>
      </c>
      <c r="C123" s="28" t="s">
        <v>1221</v>
      </c>
      <c r="D123" s="28" t="s">
        <v>1222</v>
      </c>
      <c r="E123" s="28" t="s">
        <v>521</v>
      </c>
      <c r="F123" s="85">
        <v>76339578</v>
      </c>
      <c r="G123" s="29">
        <v>30.85</v>
      </c>
      <c r="H123" s="29" t="s">
        <v>867</v>
      </c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>
        <v>45012</v>
      </c>
      <c r="B124" s="29" t="s">
        <v>1236</v>
      </c>
      <c r="C124" s="28" t="s">
        <v>1237</v>
      </c>
      <c r="D124" s="28" t="s">
        <v>1238</v>
      </c>
      <c r="E124" s="28" t="s">
        <v>521</v>
      </c>
      <c r="F124" s="85">
        <v>547398</v>
      </c>
      <c r="G124" s="29">
        <v>177.08</v>
      </c>
      <c r="H124" s="29" t="s">
        <v>867</v>
      </c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>
        <v>45012</v>
      </c>
      <c r="B125" s="29" t="s">
        <v>1223</v>
      </c>
      <c r="C125" s="28" t="s">
        <v>1224</v>
      </c>
      <c r="D125" s="28" t="s">
        <v>1239</v>
      </c>
      <c r="E125" s="28" t="s">
        <v>521</v>
      </c>
      <c r="F125" s="85">
        <v>86400</v>
      </c>
      <c r="G125" s="29">
        <v>98.25</v>
      </c>
      <c r="H125" s="29" t="s">
        <v>867</v>
      </c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/>
      <c r="B126" s="29"/>
      <c r="C126" s="28"/>
      <c r="D126" s="28"/>
      <c r="E126" s="28"/>
      <c r="F126" s="85"/>
      <c r="G126" s="29"/>
      <c r="H126" s="29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/>
      <c r="B127" s="29"/>
      <c r="C127" s="28"/>
      <c r="D127" s="28"/>
      <c r="E127" s="28"/>
      <c r="F127" s="85"/>
      <c r="G127" s="29"/>
      <c r="H127" s="29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/>
      <c r="B128" s="29"/>
      <c r="C128" s="28"/>
      <c r="D128" s="28"/>
      <c r="E128" s="28"/>
      <c r="F128" s="85"/>
      <c r="G128" s="29"/>
      <c r="H128" s="29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/>
      <c r="B129" s="29"/>
      <c r="C129" s="28"/>
      <c r="D129" s="28"/>
      <c r="E129" s="28"/>
      <c r="F129" s="85"/>
      <c r="G129" s="29"/>
      <c r="H129" s="29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/>
      <c r="B130" s="29"/>
      <c r="C130" s="28"/>
      <c r="D130" s="28"/>
      <c r="E130" s="28"/>
      <c r="F130" s="85"/>
      <c r="G130" s="29"/>
      <c r="H130" s="29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/>
      <c r="B131" s="29"/>
      <c r="C131" s="28"/>
      <c r="D131" s="28"/>
      <c r="E131" s="28"/>
      <c r="F131" s="85"/>
      <c r="G131" s="29"/>
      <c r="H131" s="29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/>
      <c r="B132" s="29"/>
      <c r="C132" s="28"/>
      <c r="D132" s="28"/>
      <c r="E132" s="28"/>
      <c r="F132" s="85"/>
      <c r="G132" s="29"/>
      <c r="H132" s="29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/>
      <c r="B133" s="29"/>
      <c r="C133" s="28"/>
      <c r="D133" s="28"/>
      <c r="E133" s="28"/>
      <c r="F133" s="85"/>
      <c r="G133" s="29"/>
      <c r="H133" s="29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/>
      <c r="B134" s="29"/>
      <c r="C134" s="28"/>
      <c r="D134" s="28"/>
      <c r="E134" s="28"/>
      <c r="F134" s="85"/>
      <c r="G134" s="29"/>
      <c r="H134" s="2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509"/>
  <sheetViews>
    <sheetView zoomScale="85" zoomScaleNormal="85" workbookViewId="0">
      <selection activeCell="J26" sqref="J26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39" t="s">
        <v>282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910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45013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522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512</v>
      </c>
      <c r="C9" s="94"/>
      <c r="D9" s="95" t="s">
        <v>523</v>
      </c>
      <c r="E9" s="94" t="s">
        <v>524</v>
      </c>
      <c r="F9" s="94" t="s">
        <v>525</v>
      </c>
      <c r="G9" s="94" t="s">
        <v>526</v>
      </c>
      <c r="H9" s="94" t="s">
        <v>527</v>
      </c>
      <c r="I9" s="94" t="s">
        <v>528</v>
      </c>
      <c r="J9" s="93" t="s">
        <v>529</v>
      </c>
      <c r="K9" s="94" t="s">
        <v>530</v>
      </c>
      <c r="L9" s="96" t="s">
        <v>531</v>
      </c>
      <c r="M9" s="96" t="s">
        <v>532</v>
      </c>
      <c r="N9" s="94" t="s">
        <v>533</v>
      </c>
      <c r="O9" s="95" t="s">
        <v>534</v>
      </c>
      <c r="P9" s="94" t="s">
        <v>763</v>
      </c>
      <c r="Q9" s="1"/>
      <c r="R9" s="6"/>
      <c r="S9" s="1"/>
      <c r="T9" s="1"/>
      <c r="U9" s="1"/>
      <c r="V9" s="1"/>
      <c r="W9" s="1"/>
      <c r="X9" s="1"/>
    </row>
    <row r="10" spans="1:56" s="198" customFormat="1" ht="13.9" customHeight="1">
      <c r="A10" s="302">
        <v>1</v>
      </c>
      <c r="B10" s="311">
        <v>44896</v>
      </c>
      <c r="C10" s="325"/>
      <c r="D10" s="326" t="s">
        <v>197</v>
      </c>
      <c r="E10" s="327" t="s">
        <v>870</v>
      </c>
      <c r="F10" s="302">
        <v>3380</v>
      </c>
      <c r="G10" s="302">
        <v>3140</v>
      </c>
      <c r="H10" s="302">
        <f>(3565+3140)/2</f>
        <v>3352.5</v>
      </c>
      <c r="I10" s="328" t="s">
        <v>862</v>
      </c>
      <c r="J10" s="310" t="s">
        <v>1038</v>
      </c>
      <c r="K10" s="310">
        <f t="shared" ref="K10" si="0">H10-F10</f>
        <v>-27.5</v>
      </c>
      <c r="L10" s="329">
        <f t="shared" ref="L10" si="1">(F10*-0.7)/100</f>
        <v>-23.66</v>
      </c>
      <c r="M10" s="330">
        <f t="shared" ref="M10" si="2">(K10+L10)/F10</f>
        <v>-1.5136094674556212E-2</v>
      </c>
      <c r="N10" s="310" t="s">
        <v>547</v>
      </c>
      <c r="O10" s="331">
        <v>45005</v>
      </c>
      <c r="P10" s="329"/>
      <c r="Q10" s="197"/>
      <c r="R10" s="197" t="s">
        <v>536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</row>
    <row r="11" spans="1:56" ht="13.9" customHeight="1">
      <c r="A11" s="245">
        <v>2</v>
      </c>
      <c r="B11" s="244">
        <v>44936</v>
      </c>
      <c r="C11" s="250"/>
      <c r="D11" s="251" t="s">
        <v>75</v>
      </c>
      <c r="E11" s="252" t="s">
        <v>537</v>
      </c>
      <c r="F11" s="245" t="s">
        <v>868</v>
      </c>
      <c r="G11" s="245">
        <v>735</v>
      </c>
      <c r="H11" s="245"/>
      <c r="I11" s="253" t="s">
        <v>869</v>
      </c>
      <c r="J11" s="246" t="s">
        <v>538</v>
      </c>
      <c r="K11" s="246"/>
      <c r="L11" s="247"/>
      <c r="M11" s="248"/>
      <c r="N11" s="246"/>
      <c r="O11" s="249"/>
      <c r="P11" s="247">
        <f>VLOOKUP(D11,'MidCap Intra'!B11:C511,2,0)</f>
        <v>761.75</v>
      </c>
      <c r="Q11" s="197"/>
      <c r="R11" s="197" t="s">
        <v>536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</row>
    <row r="12" spans="1:56" ht="13.9" customHeight="1">
      <c r="A12" s="344">
        <v>3</v>
      </c>
      <c r="B12" s="324">
        <v>44950</v>
      </c>
      <c r="C12" s="345"/>
      <c r="D12" s="346" t="s">
        <v>762</v>
      </c>
      <c r="E12" s="347" t="s">
        <v>537</v>
      </c>
      <c r="F12" s="344">
        <v>1435</v>
      </c>
      <c r="G12" s="344">
        <v>1340</v>
      </c>
      <c r="H12" s="344">
        <f>(1512.5+1324.5)/2</f>
        <v>1418.5</v>
      </c>
      <c r="I12" s="348" t="s">
        <v>872</v>
      </c>
      <c r="J12" s="310" t="s">
        <v>1056</v>
      </c>
      <c r="K12" s="310">
        <f t="shared" ref="K12" si="3">H12-F12</f>
        <v>-16.5</v>
      </c>
      <c r="L12" s="329">
        <f t="shared" ref="L12" si="4">(F12*-0.7)/100</f>
        <v>-10.044999999999998</v>
      </c>
      <c r="M12" s="330">
        <f t="shared" ref="M12" si="5">(K12+L12)/F12</f>
        <v>-1.8498257839721251E-2</v>
      </c>
      <c r="N12" s="310" t="s">
        <v>547</v>
      </c>
      <c r="O12" s="331">
        <v>45007</v>
      </c>
      <c r="P12" s="329"/>
      <c r="Q12" s="197"/>
      <c r="R12" s="197" t="s">
        <v>799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</row>
    <row r="13" spans="1:56" ht="13.9" customHeight="1">
      <c r="A13" s="245">
        <v>4</v>
      </c>
      <c r="B13" s="244">
        <v>44958</v>
      </c>
      <c r="C13" s="250"/>
      <c r="D13" s="251" t="s">
        <v>61</v>
      </c>
      <c r="E13" s="252" t="s">
        <v>565</v>
      </c>
      <c r="F13" s="245" t="s">
        <v>874</v>
      </c>
      <c r="G13" s="245">
        <v>790</v>
      </c>
      <c r="H13" s="245"/>
      <c r="I13" s="253" t="s">
        <v>875</v>
      </c>
      <c r="J13" s="246" t="s">
        <v>538</v>
      </c>
      <c r="K13" s="246"/>
      <c r="L13" s="247"/>
      <c r="M13" s="248"/>
      <c r="N13" s="246"/>
      <c r="O13" s="249"/>
      <c r="P13" s="247">
        <f>VLOOKUP(D13,'MidCap Intra'!B13:C513,2,0)</f>
        <v>833.35</v>
      </c>
      <c r="Q13" s="197"/>
      <c r="R13" s="197" t="s">
        <v>536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</row>
    <row r="14" spans="1:56" ht="13.9" customHeight="1">
      <c r="A14" s="344">
        <v>5</v>
      </c>
      <c r="B14" s="324">
        <v>44963</v>
      </c>
      <c r="C14" s="345"/>
      <c r="D14" s="346" t="s">
        <v>139</v>
      </c>
      <c r="E14" s="347" t="s">
        <v>565</v>
      </c>
      <c r="F14" s="344">
        <v>706.25</v>
      </c>
      <c r="G14" s="344">
        <v>660</v>
      </c>
      <c r="H14" s="344">
        <v>660</v>
      </c>
      <c r="I14" s="348" t="s">
        <v>877</v>
      </c>
      <c r="J14" s="310" t="s">
        <v>1120</v>
      </c>
      <c r="K14" s="310">
        <f t="shared" ref="K14" si="6">H14-F14</f>
        <v>-46.25</v>
      </c>
      <c r="L14" s="329">
        <f t="shared" ref="L14" si="7">(F14*-0.7)/100</f>
        <v>-4.9437499999999996</v>
      </c>
      <c r="M14" s="330">
        <f t="shared" ref="M14" si="8">(K14+L14)/F14</f>
        <v>-7.2486725663716819E-2</v>
      </c>
      <c r="N14" s="310" t="s">
        <v>547</v>
      </c>
      <c r="O14" s="331">
        <v>45012</v>
      </c>
      <c r="P14" s="349"/>
      <c r="Q14" s="197"/>
      <c r="R14" s="197" t="s">
        <v>536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</row>
    <row r="15" spans="1:56" ht="13.9" customHeight="1">
      <c r="A15" s="314">
        <v>6</v>
      </c>
      <c r="B15" s="294">
        <v>44973</v>
      </c>
      <c r="C15" s="315"/>
      <c r="D15" s="316" t="s">
        <v>174</v>
      </c>
      <c r="E15" s="317" t="s">
        <v>565</v>
      </c>
      <c r="F15" s="314">
        <v>2280</v>
      </c>
      <c r="G15" s="314">
        <v>2170</v>
      </c>
      <c r="H15" s="314">
        <v>2395</v>
      </c>
      <c r="I15" s="318" t="s">
        <v>879</v>
      </c>
      <c r="J15" s="276" t="s">
        <v>1051</v>
      </c>
      <c r="K15" s="276">
        <f t="shared" ref="K15" si="9">H15-F15</f>
        <v>115</v>
      </c>
      <c r="L15" s="299">
        <f t="shared" ref="L15" si="10">(F15*-0.7)/100</f>
        <v>-15.96</v>
      </c>
      <c r="M15" s="300">
        <f t="shared" ref="M15" si="11">(K15+L15)/F15</f>
        <v>4.3438596491228068E-2</v>
      </c>
      <c r="N15" s="276" t="s">
        <v>535</v>
      </c>
      <c r="O15" s="301">
        <v>45007</v>
      </c>
      <c r="P15" s="319"/>
      <c r="Q15" s="197"/>
      <c r="R15" s="197" t="s">
        <v>536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</row>
    <row r="16" spans="1:56" ht="13.9" customHeight="1">
      <c r="A16" s="245">
        <v>7</v>
      </c>
      <c r="B16" s="244">
        <v>44977</v>
      </c>
      <c r="C16" s="250"/>
      <c r="D16" s="251" t="s">
        <v>856</v>
      </c>
      <c r="E16" s="252" t="s">
        <v>565</v>
      </c>
      <c r="F16" s="245">
        <v>462.5</v>
      </c>
      <c r="G16" s="245">
        <v>425</v>
      </c>
      <c r="H16" s="245"/>
      <c r="I16" s="253" t="s">
        <v>880</v>
      </c>
      <c r="J16" s="246" t="s">
        <v>538</v>
      </c>
      <c r="K16" s="246"/>
      <c r="L16" s="247"/>
      <c r="M16" s="248"/>
      <c r="N16" s="246"/>
      <c r="O16" s="249"/>
      <c r="P16" s="247">
        <f>VLOOKUP(D16,'MidCap Intra'!B16:C516,2,0)</f>
        <v>454.75</v>
      </c>
      <c r="Q16" s="197"/>
      <c r="R16" s="197" t="s">
        <v>536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</row>
    <row r="17" spans="1:56" ht="13.9" customHeight="1">
      <c r="A17" s="314">
        <v>8</v>
      </c>
      <c r="B17" s="294">
        <v>44978</v>
      </c>
      <c r="C17" s="315"/>
      <c r="D17" s="316" t="s">
        <v>82</v>
      </c>
      <c r="E17" s="317" t="s">
        <v>565</v>
      </c>
      <c r="F17" s="314">
        <v>284.5</v>
      </c>
      <c r="G17" s="314">
        <v>268</v>
      </c>
      <c r="H17" s="314">
        <v>303.5</v>
      </c>
      <c r="I17" s="318" t="s">
        <v>882</v>
      </c>
      <c r="J17" s="276" t="s">
        <v>921</v>
      </c>
      <c r="K17" s="276">
        <f t="shared" ref="K17" si="12">H17-F17</f>
        <v>19</v>
      </c>
      <c r="L17" s="299">
        <f t="shared" ref="L17" si="13">(F17*-0.7)/100</f>
        <v>-1.9914999999999998</v>
      </c>
      <c r="M17" s="300">
        <f t="shared" ref="M17" si="14">(K17+L17)/F17</f>
        <v>5.9783831282952553E-2</v>
      </c>
      <c r="N17" s="276" t="s">
        <v>535</v>
      </c>
      <c r="O17" s="301">
        <v>44988</v>
      </c>
      <c r="P17" s="319"/>
      <c r="Q17" s="197"/>
      <c r="R17" s="197" t="s">
        <v>799</v>
      </c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</row>
    <row r="18" spans="1:56" ht="13.9" customHeight="1">
      <c r="A18" s="344">
        <v>9</v>
      </c>
      <c r="B18" s="324">
        <v>44978</v>
      </c>
      <c r="C18" s="345"/>
      <c r="D18" s="346" t="s">
        <v>883</v>
      </c>
      <c r="E18" s="347" t="s">
        <v>565</v>
      </c>
      <c r="F18" s="344">
        <f>(865+899)/2</f>
        <v>882</v>
      </c>
      <c r="G18" s="344">
        <v>830</v>
      </c>
      <c r="H18" s="344">
        <v>830</v>
      </c>
      <c r="I18" s="348" t="s">
        <v>884</v>
      </c>
      <c r="J18" s="310" t="s">
        <v>994</v>
      </c>
      <c r="K18" s="310">
        <f t="shared" ref="K18" si="15">H18-F18</f>
        <v>-52</v>
      </c>
      <c r="L18" s="329">
        <f t="shared" ref="L18" si="16">(F18*-0.7)/100</f>
        <v>-6.1739999999999995</v>
      </c>
      <c r="M18" s="330">
        <f t="shared" ref="M18" si="17">(K18+L18)/F18</f>
        <v>-6.5956916099773236E-2</v>
      </c>
      <c r="N18" s="310" t="s">
        <v>547</v>
      </c>
      <c r="O18" s="331">
        <v>45000</v>
      </c>
      <c r="P18" s="349"/>
      <c r="Q18" s="197"/>
      <c r="R18" s="197" t="s">
        <v>536</v>
      </c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</row>
    <row r="19" spans="1:56" ht="13.9" customHeight="1">
      <c r="A19" s="245">
        <v>10</v>
      </c>
      <c r="B19" s="244">
        <v>44981</v>
      </c>
      <c r="C19" s="250"/>
      <c r="D19" s="251" t="s">
        <v>175</v>
      </c>
      <c r="E19" s="252" t="s">
        <v>565</v>
      </c>
      <c r="F19" s="245" t="s">
        <v>892</v>
      </c>
      <c r="G19" s="245">
        <v>2890</v>
      </c>
      <c r="H19" s="245"/>
      <c r="I19" s="253" t="s">
        <v>871</v>
      </c>
      <c r="J19" s="246" t="s">
        <v>538</v>
      </c>
      <c r="K19" s="246"/>
      <c r="L19" s="247"/>
      <c r="M19" s="248"/>
      <c r="N19" s="246"/>
      <c r="O19" s="249"/>
      <c r="P19" s="247">
        <f>VLOOKUP(D19,'MidCap Intra'!B19:C519,2,0)</f>
        <v>2925.25</v>
      </c>
      <c r="Q19" s="197"/>
      <c r="R19" s="197" t="s">
        <v>536</v>
      </c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</row>
    <row r="20" spans="1:56" ht="13.9" customHeight="1">
      <c r="A20" s="314">
        <v>11</v>
      </c>
      <c r="B20" s="294">
        <v>44984</v>
      </c>
      <c r="C20" s="315"/>
      <c r="D20" s="316" t="s">
        <v>186</v>
      </c>
      <c r="E20" s="317" t="s">
        <v>565</v>
      </c>
      <c r="F20" s="314">
        <v>522.5</v>
      </c>
      <c r="G20" s="314">
        <v>478</v>
      </c>
      <c r="H20" s="314">
        <v>554</v>
      </c>
      <c r="I20" s="318" t="s">
        <v>876</v>
      </c>
      <c r="J20" s="276" t="s">
        <v>928</v>
      </c>
      <c r="K20" s="276">
        <f t="shared" ref="K20" si="18">H20-F20</f>
        <v>31.5</v>
      </c>
      <c r="L20" s="299">
        <f t="shared" ref="L20" si="19">(F20*-0.7)/100</f>
        <v>-3.6575000000000002</v>
      </c>
      <c r="M20" s="300">
        <f t="shared" ref="M20" si="20">(K20+L20)/F20</f>
        <v>5.3287081339712918E-2</v>
      </c>
      <c r="N20" s="276" t="s">
        <v>535</v>
      </c>
      <c r="O20" s="301">
        <v>44988</v>
      </c>
      <c r="P20" s="319"/>
      <c r="Q20" s="197"/>
      <c r="R20" s="197" t="s">
        <v>536</v>
      </c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</row>
    <row r="21" spans="1:56" ht="13.9" customHeight="1">
      <c r="A21" s="360">
        <v>12</v>
      </c>
      <c r="B21" s="361">
        <v>44986</v>
      </c>
      <c r="C21" s="362"/>
      <c r="D21" s="363" t="s">
        <v>453</v>
      </c>
      <c r="E21" s="364" t="s">
        <v>565</v>
      </c>
      <c r="F21" s="360">
        <v>167.25</v>
      </c>
      <c r="G21" s="360">
        <v>158</v>
      </c>
      <c r="H21" s="360">
        <v>174</v>
      </c>
      <c r="I21" s="365" t="s">
        <v>891</v>
      </c>
      <c r="J21" s="366" t="s">
        <v>1080</v>
      </c>
      <c r="K21" s="366">
        <f t="shared" ref="K21" si="21">H21-F21</f>
        <v>6.75</v>
      </c>
      <c r="L21" s="367">
        <f t="shared" ref="L21" si="22">(F21*-0.7)/100</f>
        <v>-1.17075</v>
      </c>
      <c r="M21" s="368">
        <f t="shared" ref="M21" si="23">(K21+L21)/F21</f>
        <v>3.3358744394618833E-2</v>
      </c>
      <c r="N21" s="369" t="s">
        <v>535</v>
      </c>
      <c r="O21" s="370">
        <v>45009</v>
      </c>
      <c r="P21" s="371">
        <f>VLOOKUP(D21,'MidCap Intra'!B21:C521,2,0)</f>
        <v>165.95</v>
      </c>
      <c r="Q21" s="197"/>
      <c r="R21" s="197" t="s">
        <v>536</v>
      </c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</row>
    <row r="22" spans="1:56" ht="13.9" customHeight="1">
      <c r="A22" s="245">
        <v>13</v>
      </c>
      <c r="B22" s="244">
        <v>44999</v>
      </c>
      <c r="C22" s="250"/>
      <c r="D22" s="251" t="s">
        <v>271</v>
      </c>
      <c r="E22" s="252" t="s">
        <v>565</v>
      </c>
      <c r="F22" s="245" t="s">
        <v>984</v>
      </c>
      <c r="G22" s="245">
        <v>5340</v>
      </c>
      <c r="H22" s="245"/>
      <c r="I22" s="253" t="s">
        <v>985</v>
      </c>
      <c r="J22" s="246" t="s">
        <v>538</v>
      </c>
      <c r="K22" s="246"/>
      <c r="L22" s="247"/>
      <c r="M22" s="248"/>
      <c r="N22" s="246"/>
      <c r="O22" s="249"/>
      <c r="P22" s="247">
        <f>VLOOKUP(D22,'MidCap Intra'!B22:C522,2,0)</f>
        <v>5645.85</v>
      </c>
      <c r="Q22" s="197"/>
      <c r="R22" s="197" t="s">
        <v>536</v>
      </c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</row>
    <row r="23" spans="1:56" ht="13.9" customHeight="1">
      <c r="A23" s="344">
        <v>14</v>
      </c>
      <c r="B23" s="324">
        <v>44999</v>
      </c>
      <c r="C23" s="345"/>
      <c r="D23" s="346" t="s">
        <v>87</v>
      </c>
      <c r="E23" s="347" t="s">
        <v>565</v>
      </c>
      <c r="F23" s="344">
        <f>7715/2</f>
        <v>3857.5</v>
      </c>
      <c r="G23" s="344">
        <v>3680</v>
      </c>
      <c r="H23" s="344">
        <v>3660</v>
      </c>
      <c r="I23" s="348" t="s">
        <v>986</v>
      </c>
      <c r="J23" s="310" t="s">
        <v>1240</v>
      </c>
      <c r="K23" s="310">
        <f t="shared" ref="K23" si="24">H23-F23</f>
        <v>-197.5</v>
      </c>
      <c r="L23" s="329">
        <f t="shared" ref="L23" si="25">(F23*-0.7)/100</f>
        <v>-27.002500000000001</v>
      </c>
      <c r="M23" s="330">
        <f t="shared" ref="M23" si="26">(K23+L23)/F23</f>
        <v>-5.8198963058976018E-2</v>
      </c>
      <c r="N23" s="310" t="s">
        <v>547</v>
      </c>
      <c r="O23" s="331">
        <v>45012</v>
      </c>
      <c r="P23" s="349"/>
      <c r="Q23" s="197"/>
      <c r="R23" s="197" t="s">
        <v>536</v>
      </c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97"/>
      <c r="BC23" s="197"/>
      <c r="BD23" s="197"/>
    </row>
    <row r="24" spans="1:56" ht="13.9" customHeight="1">
      <c r="A24" s="245">
        <v>15</v>
      </c>
      <c r="B24" s="244">
        <v>45001</v>
      </c>
      <c r="C24" s="250"/>
      <c r="D24" s="251" t="s">
        <v>82</v>
      </c>
      <c r="E24" s="252" t="s">
        <v>565</v>
      </c>
      <c r="F24" s="245" t="s">
        <v>1012</v>
      </c>
      <c r="G24" s="245">
        <v>255</v>
      </c>
      <c r="H24" s="245"/>
      <c r="I24" s="253" t="s">
        <v>766</v>
      </c>
      <c r="J24" s="246" t="s">
        <v>538</v>
      </c>
      <c r="K24" s="246"/>
      <c r="L24" s="247"/>
      <c r="M24" s="248"/>
      <c r="N24" s="246"/>
      <c r="O24" s="249"/>
      <c r="P24" s="247">
        <f>VLOOKUP(D24,'MidCap Intra'!B24:C524,2,0)</f>
        <v>277.2</v>
      </c>
      <c r="Q24" s="197"/>
      <c r="R24" s="197" t="s">
        <v>799</v>
      </c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  <c r="AL24" s="197"/>
      <c r="AM24" s="197"/>
      <c r="AN24" s="197"/>
      <c r="AO24" s="197"/>
      <c r="AP24" s="197"/>
      <c r="AQ24" s="197"/>
      <c r="AR24" s="197"/>
      <c r="AS24" s="197"/>
      <c r="AT24" s="197"/>
      <c r="AU24" s="197"/>
      <c r="AV24" s="197"/>
      <c r="AW24" s="197"/>
      <c r="AX24" s="197"/>
      <c r="AY24" s="197"/>
      <c r="AZ24" s="197"/>
      <c r="BA24" s="197"/>
      <c r="BB24" s="197"/>
      <c r="BC24" s="197"/>
      <c r="BD24" s="197"/>
    </row>
    <row r="25" spans="1:56" ht="13.9" customHeight="1">
      <c r="A25" s="245"/>
      <c r="B25" s="244"/>
      <c r="C25" s="250"/>
      <c r="D25" s="251"/>
      <c r="E25" s="252"/>
      <c r="F25" s="245"/>
      <c r="G25" s="245"/>
      <c r="H25" s="245"/>
      <c r="I25" s="253"/>
      <c r="J25" s="246"/>
      <c r="K25" s="246"/>
      <c r="L25" s="247"/>
      <c r="M25" s="248"/>
      <c r="N25" s="246"/>
      <c r="O25" s="249"/>
      <c r="P25" s="247"/>
      <c r="Q25" s="197"/>
      <c r="R25" s="197"/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197"/>
      <c r="AH25" s="197"/>
      <c r="AI25" s="197"/>
      <c r="AJ25" s="197"/>
      <c r="AK25" s="197"/>
      <c r="AL25" s="197"/>
      <c r="AM25" s="197"/>
      <c r="AN25" s="197"/>
      <c r="AO25" s="197"/>
      <c r="AP25" s="197"/>
      <c r="AQ25" s="197"/>
      <c r="AR25" s="197"/>
      <c r="AS25" s="197"/>
      <c r="AT25" s="197"/>
      <c r="AU25" s="197"/>
      <c r="AV25" s="197"/>
      <c r="AW25" s="197"/>
      <c r="AX25" s="197"/>
      <c r="AY25" s="197"/>
      <c r="AZ25" s="197"/>
      <c r="BA25" s="197"/>
      <c r="BB25" s="197"/>
      <c r="BC25" s="197"/>
      <c r="BD25" s="197"/>
    </row>
    <row r="26" spans="1:56" ht="13.9" customHeight="1">
      <c r="A26" s="245"/>
      <c r="B26" s="244"/>
      <c r="C26" s="250"/>
      <c r="D26" s="251"/>
      <c r="E26" s="252"/>
      <c r="F26" s="245"/>
      <c r="G26" s="245"/>
      <c r="H26" s="245"/>
      <c r="I26" s="253"/>
      <c r="J26" s="246"/>
      <c r="K26" s="246"/>
      <c r="L26" s="247"/>
      <c r="M26" s="248"/>
      <c r="N26" s="246"/>
      <c r="O26" s="249"/>
      <c r="P26" s="247"/>
      <c r="Q26" s="197"/>
      <c r="R26" s="197"/>
      <c r="S26" s="197"/>
      <c r="T26" s="197"/>
      <c r="U26" s="197"/>
      <c r="V26" s="197"/>
      <c r="W26" s="197"/>
      <c r="X26" s="197"/>
      <c r="Y26" s="197"/>
      <c r="Z26" s="197"/>
      <c r="AA26" s="197"/>
      <c r="AB26" s="197"/>
      <c r="AC26" s="197"/>
      <c r="AD26" s="197"/>
      <c r="AE26" s="197"/>
      <c r="AF26" s="197"/>
      <c r="AG26" s="197"/>
      <c r="AH26" s="197"/>
      <c r="AI26" s="197"/>
      <c r="AJ26" s="197"/>
      <c r="AK26" s="197"/>
      <c r="AL26" s="197"/>
      <c r="AM26" s="197"/>
      <c r="AN26" s="197"/>
      <c r="AO26" s="197"/>
      <c r="AP26" s="197"/>
      <c r="AQ26" s="197"/>
      <c r="AR26" s="197"/>
      <c r="AS26" s="197"/>
      <c r="AT26" s="197"/>
      <c r="AU26" s="197"/>
      <c r="AV26" s="197"/>
      <c r="AW26" s="197"/>
      <c r="AX26" s="197"/>
      <c r="AY26" s="197"/>
      <c r="AZ26" s="197"/>
      <c r="BA26" s="197"/>
      <c r="BB26" s="197"/>
      <c r="BC26" s="197"/>
      <c r="BD26" s="197"/>
    </row>
    <row r="27" spans="1:56" ht="14.25" customHeight="1">
      <c r="A27" s="97"/>
      <c r="B27" s="98"/>
      <c r="C27" s="99"/>
      <c r="D27" s="100"/>
      <c r="E27" s="101"/>
      <c r="F27" s="101"/>
      <c r="H27" s="101"/>
      <c r="I27" s="102"/>
      <c r="J27" s="103"/>
      <c r="K27" s="103"/>
      <c r="L27" s="104"/>
      <c r="M27" s="105"/>
      <c r="N27" s="106"/>
      <c r="O27" s="107"/>
      <c r="P27" s="108"/>
      <c r="Q27" s="197"/>
      <c r="R27" s="197"/>
      <c r="S27" s="197"/>
      <c r="T27" s="197"/>
      <c r="U27" s="197"/>
      <c r="V27" s="197"/>
      <c r="W27" s="197"/>
      <c r="X27" s="197"/>
      <c r="Y27" s="197"/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197"/>
      <c r="AK27" s="197"/>
      <c r="AL27" s="197"/>
      <c r="AM27" s="197"/>
      <c r="AN27" s="197"/>
      <c r="AO27" s="197"/>
      <c r="AP27" s="197"/>
      <c r="AQ27" s="197"/>
      <c r="AR27" s="197"/>
      <c r="AS27" s="197"/>
      <c r="AT27" s="197"/>
      <c r="AU27" s="197"/>
      <c r="AV27" s="197"/>
      <c r="AW27" s="197"/>
      <c r="AX27" s="197"/>
      <c r="AY27" s="197"/>
      <c r="AZ27" s="197"/>
      <c r="BA27" s="197"/>
      <c r="BB27" s="197"/>
      <c r="BC27" s="197"/>
      <c r="BD27" s="197"/>
    </row>
    <row r="28" spans="1:56" ht="14.25" customHeight="1">
      <c r="A28" s="97"/>
      <c r="B28" s="98"/>
      <c r="C28" s="99"/>
      <c r="D28" s="100"/>
      <c r="E28" s="101"/>
      <c r="F28" s="101"/>
      <c r="G28" s="97"/>
      <c r="H28" s="101"/>
      <c r="I28" s="102"/>
      <c r="J28" s="103"/>
      <c r="K28" s="103"/>
      <c r="L28" s="104"/>
      <c r="M28" s="105"/>
      <c r="N28" s="106"/>
      <c r="O28" s="107"/>
      <c r="P28" s="108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56" ht="12" customHeight="1">
      <c r="A29" s="109" t="s">
        <v>539</v>
      </c>
      <c r="B29" s="110"/>
      <c r="C29" s="111"/>
      <c r="E29" s="112"/>
      <c r="F29" s="112"/>
      <c r="G29" s="112"/>
      <c r="H29" s="112"/>
      <c r="I29" s="112"/>
      <c r="J29" s="113"/>
      <c r="K29" s="112"/>
      <c r="L29" s="114"/>
      <c r="M29" s="54"/>
      <c r="N29" s="113"/>
      <c r="O29" s="11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56" ht="12" customHeight="1">
      <c r="A30" s="115" t="s">
        <v>540</v>
      </c>
      <c r="B30" s="109"/>
      <c r="C30" s="109"/>
      <c r="D30" s="109"/>
      <c r="E30" s="41"/>
      <c r="F30" s="116" t="s">
        <v>541</v>
      </c>
      <c r="G30" s="6"/>
      <c r="H30" s="6"/>
      <c r="I30" s="6"/>
      <c r="J30" s="117"/>
      <c r="K30" s="118"/>
      <c r="L30" s="118"/>
      <c r="M30" s="119"/>
      <c r="N30" s="1"/>
      <c r="O30" s="120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56" ht="12" customHeight="1">
      <c r="A31" s="109" t="s">
        <v>542</v>
      </c>
      <c r="B31" s="109"/>
      <c r="C31" s="109"/>
      <c r="D31" s="109" t="s">
        <v>789</v>
      </c>
      <c r="E31" s="6"/>
      <c r="F31" s="116" t="s">
        <v>543</v>
      </c>
      <c r="G31" s="6"/>
      <c r="H31" s="6"/>
      <c r="I31" s="6"/>
      <c r="J31" s="117"/>
      <c r="K31" s="118"/>
      <c r="L31" s="118"/>
      <c r="M31" s="119"/>
      <c r="N31" s="1"/>
      <c r="O31" s="120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56" ht="12" customHeight="1">
      <c r="A32" s="109"/>
      <c r="B32" s="109"/>
      <c r="C32" s="109"/>
      <c r="D32" s="109"/>
      <c r="E32" s="6"/>
      <c r="F32" s="6"/>
      <c r="G32" s="6"/>
      <c r="H32" s="6"/>
      <c r="I32" s="6"/>
      <c r="J32" s="121"/>
      <c r="K32" s="118"/>
      <c r="L32" s="118"/>
      <c r="M32" s="6"/>
      <c r="N32" s="122"/>
      <c r="O32" s="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2.75" customHeight="1">
      <c r="A33" s="1"/>
      <c r="B33" s="123" t="s">
        <v>544</v>
      </c>
      <c r="C33" s="123"/>
      <c r="D33" s="123"/>
      <c r="E33" s="123"/>
      <c r="F33" s="124"/>
      <c r="G33" s="6"/>
      <c r="H33" s="6"/>
      <c r="I33" s="125"/>
      <c r="J33" s="126"/>
      <c r="K33" s="127"/>
      <c r="L33" s="126"/>
      <c r="M33" s="6"/>
      <c r="N33" s="1"/>
      <c r="O33" s="1"/>
      <c r="P33" s="1"/>
      <c r="R33" s="54"/>
      <c r="S33" s="1"/>
      <c r="T33" s="1"/>
      <c r="U33" s="1"/>
      <c r="V33" s="1"/>
      <c r="W33" s="1"/>
      <c r="X33" s="1"/>
      <c r="Y33" s="1"/>
      <c r="Z33" s="1"/>
    </row>
    <row r="34" spans="1:38" ht="38.25" customHeight="1">
      <c r="A34" s="266" t="s">
        <v>16</v>
      </c>
      <c r="B34" s="266" t="s">
        <v>512</v>
      </c>
      <c r="C34" s="266"/>
      <c r="D34" s="228" t="s">
        <v>523</v>
      </c>
      <c r="E34" s="266" t="s">
        <v>524</v>
      </c>
      <c r="F34" s="266" t="s">
        <v>525</v>
      </c>
      <c r="G34" s="266" t="s">
        <v>545</v>
      </c>
      <c r="H34" s="266" t="s">
        <v>527</v>
      </c>
      <c r="I34" s="266" t="s">
        <v>528</v>
      </c>
      <c r="J34" s="96" t="s">
        <v>529</v>
      </c>
      <c r="K34" s="94" t="s">
        <v>546</v>
      </c>
      <c r="L34" s="129" t="s">
        <v>531</v>
      </c>
      <c r="M34" s="96" t="s">
        <v>532</v>
      </c>
      <c r="N34" s="93" t="s">
        <v>533</v>
      </c>
      <c r="O34" s="228" t="s">
        <v>534</v>
      </c>
      <c r="P34" s="41"/>
      <c r="Q34" s="1"/>
      <c r="R34" s="54"/>
      <c r="S34" s="54"/>
      <c r="T34" s="54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s="198" customFormat="1" ht="13.5" customHeight="1">
      <c r="A35" s="302">
        <v>1</v>
      </c>
      <c r="B35" s="324">
        <v>44985</v>
      </c>
      <c r="C35" s="325"/>
      <c r="D35" s="326" t="s">
        <v>183</v>
      </c>
      <c r="E35" s="327" t="s">
        <v>537</v>
      </c>
      <c r="F35" s="302">
        <v>2357</v>
      </c>
      <c r="G35" s="302">
        <v>2270</v>
      </c>
      <c r="H35" s="302">
        <v>2270</v>
      </c>
      <c r="I35" s="328" t="s">
        <v>879</v>
      </c>
      <c r="J35" s="310" t="s">
        <v>1018</v>
      </c>
      <c r="K35" s="310">
        <f t="shared" ref="K35" si="27">H35-F35</f>
        <v>-87</v>
      </c>
      <c r="L35" s="329">
        <f t="shared" ref="L35" si="28">(F35*-0.7)/100</f>
        <v>-16.498999999999999</v>
      </c>
      <c r="M35" s="330">
        <f t="shared" ref="M35" si="29">(K35+L35)/F35</f>
        <v>-4.3911327959270254E-2</v>
      </c>
      <c r="N35" s="310" t="s">
        <v>547</v>
      </c>
      <c r="O35" s="331">
        <v>45000</v>
      </c>
      <c r="P35" s="267"/>
      <c r="R35" s="227" t="s">
        <v>536</v>
      </c>
      <c r="S35" s="197"/>
      <c r="T35" s="197"/>
      <c r="U35" s="197"/>
      <c r="V35" s="197"/>
      <c r="W35" s="197"/>
      <c r="X35" s="197"/>
      <c r="Y35" s="197"/>
      <c r="Z35" s="197"/>
      <c r="AA35" s="197"/>
      <c r="AB35" s="197"/>
      <c r="AC35" s="197"/>
      <c r="AD35" s="197"/>
      <c r="AE35" s="197"/>
      <c r="AF35" s="197"/>
      <c r="AG35" s="197"/>
      <c r="AH35" s="197"/>
      <c r="AI35" s="197"/>
      <c r="AJ35" s="197"/>
      <c r="AK35" s="197"/>
      <c r="AL35" s="197"/>
    </row>
    <row r="36" spans="1:38" s="198" customFormat="1" ht="13.5" customHeight="1">
      <c r="A36" s="278">
        <v>2</v>
      </c>
      <c r="B36" s="294">
        <v>44986</v>
      </c>
      <c r="C36" s="295"/>
      <c r="D36" s="296" t="s">
        <v>50</v>
      </c>
      <c r="E36" s="297" t="s">
        <v>537</v>
      </c>
      <c r="F36" s="278">
        <v>561</v>
      </c>
      <c r="G36" s="278">
        <v>545</v>
      </c>
      <c r="H36" s="278">
        <v>576.5</v>
      </c>
      <c r="I36" s="298" t="s">
        <v>903</v>
      </c>
      <c r="J36" s="276" t="s">
        <v>912</v>
      </c>
      <c r="K36" s="276">
        <f t="shared" ref="K36" si="30">H36-F36</f>
        <v>15.5</v>
      </c>
      <c r="L36" s="299">
        <f t="shared" ref="L36" si="31">(F36*-0.7)/100</f>
        <v>-3.927</v>
      </c>
      <c r="M36" s="300">
        <f t="shared" ref="M36" si="32">(K36+L36)/F36</f>
        <v>2.0629233511586454E-2</v>
      </c>
      <c r="N36" s="276" t="s">
        <v>535</v>
      </c>
      <c r="O36" s="301">
        <v>44987</v>
      </c>
      <c r="P36" s="267"/>
      <c r="R36" s="227" t="s">
        <v>536</v>
      </c>
      <c r="S36" s="197"/>
      <c r="T36" s="197"/>
      <c r="U36" s="197"/>
      <c r="V36" s="197"/>
      <c r="W36" s="197"/>
      <c r="X36" s="197"/>
      <c r="Y36" s="197"/>
      <c r="Z36" s="197"/>
      <c r="AA36" s="197"/>
      <c r="AB36" s="197"/>
      <c r="AC36" s="197"/>
      <c r="AD36" s="197"/>
      <c r="AE36" s="197"/>
      <c r="AF36" s="197"/>
      <c r="AG36" s="197"/>
      <c r="AH36" s="197"/>
      <c r="AI36" s="197"/>
      <c r="AJ36" s="197"/>
      <c r="AK36" s="197"/>
      <c r="AL36" s="197"/>
    </row>
    <row r="37" spans="1:38" s="198" customFormat="1" ht="13.5" customHeight="1">
      <c r="A37" s="278">
        <v>3</v>
      </c>
      <c r="B37" s="294">
        <v>44986</v>
      </c>
      <c r="C37" s="295"/>
      <c r="D37" s="296" t="s">
        <v>500</v>
      </c>
      <c r="E37" s="297" t="s">
        <v>537</v>
      </c>
      <c r="F37" s="278">
        <v>310</v>
      </c>
      <c r="G37" s="278">
        <v>300</v>
      </c>
      <c r="H37" s="278">
        <v>318.5</v>
      </c>
      <c r="I37" s="298" t="s">
        <v>904</v>
      </c>
      <c r="J37" s="276" t="s">
        <v>929</v>
      </c>
      <c r="K37" s="276">
        <f t="shared" ref="K37" si="33">H37-F37</f>
        <v>8.5</v>
      </c>
      <c r="L37" s="299">
        <f t="shared" ref="L37" si="34">(F37*-0.7)/100</f>
        <v>-2.17</v>
      </c>
      <c r="M37" s="300">
        <f t="shared" ref="M37" si="35">(K37+L37)/F37</f>
        <v>2.0419354838709679E-2</v>
      </c>
      <c r="N37" s="276" t="s">
        <v>535</v>
      </c>
      <c r="O37" s="301">
        <v>44991</v>
      </c>
      <c r="P37" s="267"/>
      <c r="R37" s="227" t="s">
        <v>799</v>
      </c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</row>
    <row r="38" spans="1:38" s="198" customFormat="1" ht="13.5" customHeight="1">
      <c r="A38" s="302">
        <v>4</v>
      </c>
      <c r="B38" s="324">
        <v>44986</v>
      </c>
      <c r="C38" s="325"/>
      <c r="D38" s="326" t="s">
        <v>198</v>
      </c>
      <c r="E38" s="327" t="s">
        <v>537</v>
      </c>
      <c r="F38" s="302">
        <v>1110</v>
      </c>
      <c r="G38" s="302">
        <v>1078</v>
      </c>
      <c r="H38" s="302">
        <v>1063.5</v>
      </c>
      <c r="I38" s="328" t="s">
        <v>905</v>
      </c>
      <c r="J38" s="310" t="s">
        <v>952</v>
      </c>
      <c r="K38" s="310">
        <f t="shared" ref="K38" si="36">H38-F38</f>
        <v>-46.5</v>
      </c>
      <c r="L38" s="329">
        <f t="shared" ref="L38" si="37">(F38*-0.7)/100</f>
        <v>-7.77</v>
      </c>
      <c r="M38" s="330">
        <f t="shared" ref="M38" si="38">(K38+L38)/F38</f>
        <v>-4.8891891891891887E-2</v>
      </c>
      <c r="N38" s="310" t="s">
        <v>547</v>
      </c>
      <c r="O38" s="331">
        <v>44994</v>
      </c>
      <c r="P38" s="267"/>
      <c r="R38" s="227" t="s">
        <v>536</v>
      </c>
      <c r="S38" s="197"/>
      <c r="T38" s="197"/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  <c r="AF38" s="197"/>
      <c r="AG38" s="197"/>
      <c r="AH38" s="197"/>
      <c r="AI38" s="197"/>
      <c r="AJ38" s="197"/>
      <c r="AK38" s="197"/>
      <c r="AL38" s="197"/>
    </row>
    <row r="39" spans="1:38" s="269" customFormat="1" ht="13.5" customHeight="1">
      <c r="A39" s="302">
        <v>5</v>
      </c>
      <c r="B39" s="311">
        <v>44988</v>
      </c>
      <c r="C39" s="325"/>
      <c r="D39" s="326" t="s">
        <v>148</v>
      </c>
      <c r="E39" s="327" t="s">
        <v>537</v>
      </c>
      <c r="F39" s="302">
        <v>1266</v>
      </c>
      <c r="G39" s="302">
        <v>1230</v>
      </c>
      <c r="H39" s="302">
        <v>1230</v>
      </c>
      <c r="I39" s="328" t="s">
        <v>924</v>
      </c>
      <c r="J39" s="310" t="s">
        <v>965</v>
      </c>
      <c r="K39" s="310">
        <f t="shared" ref="K39" si="39">H39-F39</f>
        <v>-36</v>
      </c>
      <c r="L39" s="329">
        <f t="shared" ref="L39" si="40">(F39*-0.7)/100</f>
        <v>-8.8620000000000001</v>
      </c>
      <c r="M39" s="330">
        <f t="shared" ref="M39" si="41">(K39+L39)/F39</f>
        <v>-3.5436018957345973E-2</v>
      </c>
      <c r="N39" s="310" t="s">
        <v>547</v>
      </c>
      <c r="O39" s="331">
        <v>44995</v>
      </c>
      <c r="P39" s="267"/>
      <c r="Q39" s="198"/>
      <c r="R39" s="227" t="s">
        <v>536</v>
      </c>
      <c r="S39" s="197"/>
      <c r="T39" s="268"/>
      <c r="U39" s="268"/>
      <c r="V39" s="268"/>
      <c r="W39" s="268"/>
      <c r="X39" s="268"/>
      <c r="Y39" s="268"/>
      <c r="Z39" s="268"/>
      <c r="AA39" s="268"/>
      <c r="AB39" s="268"/>
      <c r="AC39" s="268"/>
      <c r="AD39" s="268"/>
      <c r="AE39" s="268"/>
      <c r="AF39" s="268"/>
      <c r="AG39" s="268"/>
      <c r="AH39" s="268"/>
      <c r="AI39" s="268"/>
      <c r="AJ39" s="268"/>
      <c r="AK39" s="268"/>
      <c r="AL39" s="268"/>
    </row>
    <row r="40" spans="1:38" s="198" customFormat="1" ht="13.5" customHeight="1">
      <c r="A40" s="372">
        <v>6</v>
      </c>
      <c r="B40" s="373">
        <v>44988</v>
      </c>
      <c r="C40" s="374"/>
      <c r="D40" s="375" t="s">
        <v>193</v>
      </c>
      <c r="E40" s="376" t="s">
        <v>537</v>
      </c>
      <c r="F40" s="372">
        <v>710</v>
      </c>
      <c r="G40" s="372">
        <v>689</v>
      </c>
      <c r="H40" s="372">
        <v>713</v>
      </c>
      <c r="I40" s="377" t="s">
        <v>926</v>
      </c>
      <c r="J40" s="378" t="s">
        <v>1122</v>
      </c>
      <c r="K40" s="378">
        <f t="shared" ref="K40" si="42">H40-F40</f>
        <v>3</v>
      </c>
      <c r="L40" s="379">
        <f t="shared" ref="L40" si="43">(F40*-0.7)/100</f>
        <v>-4.97</v>
      </c>
      <c r="M40" s="380">
        <f t="shared" ref="M40" si="44">(K40+L40)/F40</f>
        <v>-2.7746478873239434E-3</v>
      </c>
      <c r="N40" s="378" t="s">
        <v>656</v>
      </c>
      <c r="O40" s="381">
        <v>45008</v>
      </c>
      <c r="P40" s="267"/>
      <c r="R40" s="227" t="s">
        <v>536</v>
      </c>
      <c r="S40" s="197"/>
      <c r="T40" s="197"/>
      <c r="U40" s="197"/>
      <c r="V40" s="197"/>
      <c r="W40" s="197"/>
      <c r="X40" s="197"/>
      <c r="Y40" s="197"/>
      <c r="Z40" s="197"/>
      <c r="AA40" s="197"/>
      <c r="AB40" s="197"/>
      <c r="AC40" s="197"/>
      <c r="AD40" s="197"/>
      <c r="AE40" s="197"/>
      <c r="AF40" s="197"/>
      <c r="AG40" s="197"/>
      <c r="AH40" s="197"/>
      <c r="AI40" s="197"/>
      <c r="AJ40" s="197"/>
      <c r="AK40" s="197"/>
      <c r="AL40" s="197"/>
    </row>
    <row r="41" spans="1:38" s="198" customFormat="1" ht="13.5" customHeight="1">
      <c r="A41" s="302">
        <v>7</v>
      </c>
      <c r="B41" s="324">
        <v>44991</v>
      </c>
      <c r="C41" s="325"/>
      <c r="D41" s="326" t="s">
        <v>935</v>
      </c>
      <c r="E41" s="327" t="s">
        <v>537</v>
      </c>
      <c r="F41" s="302">
        <v>582</v>
      </c>
      <c r="G41" s="302">
        <v>566</v>
      </c>
      <c r="H41" s="302">
        <v>560</v>
      </c>
      <c r="I41" s="328" t="s">
        <v>936</v>
      </c>
      <c r="J41" s="310" t="s">
        <v>967</v>
      </c>
      <c r="K41" s="310">
        <f t="shared" ref="K41" si="45">H41-F41</f>
        <v>-22</v>
      </c>
      <c r="L41" s="329">
        <f t="shared" ref="L41" si="46">(F41*-0.7)/100</f>
        <v>-4.0739999999999998</v>
      </c>
      <c r="M41" s="330">
        <f t="shared" ref="M41" si="47">(K41+L41)/F41</f>
        <v>-4.4800687285223365E-2</v>
      </c>
      <c r="N41" s="310" t="s">
        <v>547</v>
      </c>
      <c r="O41" s="331">
        <v>44998</v>
      </c>
      <c r="P41" s="267"/>
      <c r="R41" s="227" t="s">
        <v>799</v>
      </c>
      <c r="S41" s="197"/>
      <c r="T41" s="197"/>
      <c r="U41" s="197"/>
      <c r="V41" s="197"/>
      <c r="W41" s="197"/>
      <c r="X41" s="197"/>
      <c r="Y41" s="197"/>
      <c r="Z41" s="197"/>
      <c r="AA41" s="197"/>
      <c r="AB41" s="197"/>
      <c r="AC41" s="197"/>
      <c r="AD41" s="197"/>
      <c r="AE41" s="197"/>
      <c r="AF41" s="197"/>
      <c r="AG41" s="197"/>
      <c r="AH41" s="197"/>
      <c r="AI41" s="197"/>
      <c r="AJ41" s="197"/>
      <c r="AK41" s="197"/>
      <c r="AL41" s="197"/>
    </row>
    <row r="42" spans="1:38" s="269" customFormat="1" ht="13.5" customHeight="1">
      <c r="A42" s="201">
        <v>8</v>
      </c>
      <c r="B42" s="199">
        <v>45000</v>
      </c>
      <c r="C42" s="272"/>
      <c r="D42" s="273" t="s">
        <v>148</v>
      </c>
      <c r="E42" s="274" t="s">
        <v>537</v>
      </c>
      <c r="F42" s="201" t="s">
        <v>995</v>
      </c>
      <c r="G42" s="201">
        <v>1137</v>
      </c>
      <c r="H42" s="201"/>
      <c r="I42" s="275" t="s">
        <v>996</v>
      </c>
      <c r="J42" s="226" t="s">
        <v>538</v>
      </c>
      <c r="K42" s="226"/>
      <c r="L42" s="281"/>
      <c r="M42" s="282"/>
      <c r="N42" s="226"/>
      <c r="O42" s="283"/>
      <c r="P42" s="267"/>
      <c r="Q42" s="198"/>
      <c r="R42" s="227" t="s">
        <v>536</v>
      </c>
      <c r="S42" s="197"/>
      <c r="T42" s="268"/>
      <c r="U42" s="268"/>
      <c r="V42" s="268"/>
      <c r="W42" s="268"/>
      <c r="X42" s="268"/>
      <c r="Y42" s="268"/>
      <c r="Z42" s="268"/>
      <c r="AA42" s="268"/>
      <c r="AB42" s="268"/>
      <c r="AC42" s="268"/>
      <c r="AD42" s="268"/>
      <c r="AE42" s="268"/>
      <c r="AF42" s="268"/>
      <c r="AG42" s="268"/>
      <c r="AH42" s="268"/>
      <c r="AI42" s="268"/>
      <c r="AJ42" s="268"/>
      <c r="AK42" s="268"/>
      <c r="AL42" s="268"/>
    </row>
    <row r="43" spans="1:38" s="198" customFormat="1" ht="13.5" customHeight="1">
      <c r="A43" s="302">
        <v>9</v>
      </c>
      <c r="B43" s="324">
        <v>45001</v>
      </c>
      <c r="C43" s="325"/>
      <c r="D43" s="326" t="s">
        <v>500</v>
      </c>
      <c r="E43" s="327" t="s">
        <v>537</v>
      </c>
      <c r="F43" s="302">
        <v>299</v>
      </c>
      <c r="G43" s="302">
        <v>290</v>
      </c>
      <c r="H43" s="302">
        <v>290</v>
      </c>
      <c r="I43" s="328" t="s">
        <v>1013</v>
      </c>
      <c r="J43" s="310" t="s">
        <v>1062</v>
      </c>
      <c r="K43" s="310">
        <f t="shared" ref="K43" si="48">H43-F43</f>
        <v>-9</v>
      </c>
      <c r="L43" s="329">
        <f t="shared" ref="L43" si="49">(F43*-0.7)/100</f>
        <v>-2.093</v>
      </c>
      <c r="M43" s="330">
        <f t="shared" ref="M43" si="50">(K43+L43)/F43</f>
        <v>-3.7100334448160535E-2</v>
      </c>
      <c r="N43" s="310" t="s">
        <v>547</v>
      </c>
      <c r="O43" s="331">
        <v>45008</v>
      </c>
      <c r="P43" s="267"/>
      <c r="R43" s="227" t="s">
        <v>799</v>
      </c>
      <c r="S43" s="197"/>
      <c r="T43" s="197"/>
      <c r="U43" s="197"/>
      <c r="V43" s="197"/>
      <c r="W43" s="197"/>
      <c r="X43" s="197"/>
      <c r="Y43" s="197"/>
      <c r="Z43" s="197"/>
      <c r="AA43" s="197"/>
      <c r="AB43" s="197"/>
      <c r="AC43" s="197"/>
      <c r="AD43" s="197"/>
      <c r="AE43" s="197"/>
      <c r="AF43" s="197"/>
      <c r="AG43" s="197"/>
      <c r="AH43" s="197"/>
      <c r="AI43" s="197"/>
      <c r="AJ43" s="197"/>
      <c r="AK43" s="197"/>
      <c r="AL43" s="197"/>
    </row>
    <row r="44" spans="1:38" s="198" customFormat="1" ht="13.5" customHeight="1">
      <c r="A44" s="278">
        <v>10</v>
      </c>
      <c r="B44" s="294">
        <v>45002</v>
      </c>
      <c r="C44" s="295"/>
      <c r="D44" s="296" t="s">
        <v>186</v>
      </c>
      <c r="E44" s="297" t="s">
        <v>537</v>
      </c>
      <c r="F44" s="278">
        <v>523.5</v>
      </c>
      <c r="G44" s="278">
        <v>509</v>
      </c>
      <c r="H44" s="278">
        <v>531.5</v>
      </c>
      <c r="I44" s="298" t="s">
        <v>1029</v>
      </c>
      <c r="J44" s="276" t="s">
        <v>1030</v>
      </c>
      <c r="K44" s="276">
        <f t="shared" ref="K44" si="51">H44-F44</f>
        <v>8</v>
      </c>
      <c r="L44" s="299">
        <f>(F44*-0.07)/100</f>
        <v>-0.36645000000000005</v>
      </c>
      <c r="M44" s="300">
        <f t="shared" ref="M44" si="52">(K44+L44)/F44</f>
        <v>1.458175740210124E-2</v>
      </c>
      <c r="N44" s="276" t="s">
        <v>535</v>
      </c>
      <c r="O44" s="301">
        <v>45002</v>
      </c>
      <c r="P44" s="267"/>
      <c r="R44" s="227" t="s">
        <v>536</v>
      </c>
      <c r="S44" s="197"/>
      <c r="T44" s="197"/>
      <c r="U44" s="197"/>
      <c r="V44" s="197"/>
      <c r="W44" s="197"/>
      <c r="X44" s="197"/>
      <c r="Y44" s="197"/>
      <c r="Z44" s="197"/>
      <c r="AA44" s="197"/>
      <c r="AB44" s="197"/>
      <c r="AC44" s="197"/>
      <c r="AD44" s="197"/>
      <c r="AE44" s="197"/>
      <c r="AF44" s="197"/>
      <c r="AG44" s="197"/>
      <c r="AH44" s="197"/>
      <c r="AI44" s="197"/>
      <c r="AJ44" s="197"/>
      <c r="AK44" s="197"/>
      <c r="AL44" s="197"/>
    </row>
    <row r="45" spans="1:38" s="269" customFormat="1" ht="13.5" customHeight="1">
      <c r="A45" s="201">
        <v>11</v>
      </c>
      <c r="B45" s="199">
        <v>45006</v>
      </c>
      <c r="C45" s="272"/>
      <c r="D45" s="273" t="s">
        <v>186</v>
      </c>
      <c r="E45" s="274" t="s">
        <v>537</v>
      </c>
      <c r="F45" s="201" t="s">
        <v>1047</v>
      </c>
      <c r="G45" s="201">
        <v>505</v>
      </c>
      <c r="H45" s="201"/>
      <c r="I45" s="275" t="s">
        <v>1029</v>
      </c>
      <c r="J45" s="226" t="s">
        <v>538</v>
      </c>
      <c r="K45" s="226"/>
      <c r="L45" s="281"/>
      <c r="M45" s="282"/>
      <c r="N45" s="226"/>
      <c r="O45" s="283"/>
      <c r="P45" s="267"/>
      <c r="Q45" s="198"/>
      <c r="R45" s="227" t="s">
        <v>536</v>
      </c>
      <c r="S45" s="197"/>
      <c r="T45" s="268"/>
      <c r="U45" s="268"/>
      <c r="V45" s="268"/>
      <c r="W45" s="268"/>
      <c r="X45" s="268"/>
      <c r="Y45" s="268"/>
      <c r="Z45" s="268"/>
      <c r="AA45" s="268"/>
      <c r="AB45" s="268"/>
      <c r="AC45" s="268"/>
      <c r="AD45" s="268"/>
      <c r="AE45" s="268"/>
      <c r="AF45" s="268"/>
      <c r="AG45" s="268"/>
      <c r="AH45" s="268"/>
      <c r="AI45" s="268"/>
      <c r="AJ45" s="268"/>
      <c r="AK45" s="268"/>
      <c r="AL45" s="268"/>
    </row>
    <row r="46" spans="1:38" s="269" customFormat="1" ht="13.5" customHeight="1">
      <c r="A46" s="302">
        <v>12</v>
      </c>
      <c r="B46" s="324">
        <v>45008</v>
      </c>
      <c r="C46" s="325"/>
      <c r="D46" s="326" t="s">
        <v>507</v>
      </c>
      <c r="E46" s="327" t="s">
        <v>537</v>
      </c>
      <c r="F46" s="302">
        <v>271</v>
      </c>
      <c r="G46" s="302">
        <v>264</v>
      </c>
      <c r="H46" s="302">
        <v>264</v>
      </c>
      <c r="I46" s="328" t="s">
        <v>602</v>
      </c>
      <c r="J46" s="310" t="s">
        <v>1121</v>
      </c>
      <c r="K46" s="310">
        <f t="shared" ref="K46" si="53">H46-F46</f>
        <v>-7</v>
      </c>
      <c r="L46" s="329">
        <f t="shared" ref="L46" si="54">(F46*-0.7)/100</f>
        <v>-1.8969999999999998</v>
      </c>
      <c r="M46" s="330">
        <f t="shared" ref="M46" si="55">(K46+L46)/F46</f>
        <v>-3.2830258302583029E-2</v>
      </c>
      <c r="N46" s="310" t="s">
        <v>547</v>
      </c>
      <c r="O46" s="331">
        <v>45012</v>
      </c>
      <c r="P46" s="267"/>
      <c r="Q46" s="198"/>
      <c r="R46" s="227"/>
      <c r="S46" s="197"/>
      <c r="T46" s="268"/>
      <c r="U46" s="268"/>
      <c r="V46" s="268"/>
      <c r="W46" s="268"/>
      <c r="X46" s="268"/>
      <c r="Y46" s="268"/>
      <c r="Z46" s="268"/>
      <c r="AA46" s="268"/>
      <c r="AB46" s="268"/>
      <c r="AC46" s="268"/>
      <c r="AD46" s="268"/>
      <c r="AE46" s="268"/>
      <c r="AF46" s="268"/>
      <c r="AG46" s="268"/>
      <c r="AH46" s="268"/>
      <c r="AI46" s="268"/>
      <c r="AJ46" s="268"/>
      <c r="AK46" s="268"/>
      <c r="AL46" s="268"/>
    </row>
    <row r="47" spans="1:38" s="269" customFormat="1" ht="13.5" customHeight="1">
      <c r="A47" s="201"/>
      <c r="B47" s="244"/>
      <c r="C47" s="272"/>
      <c r="D47" s="273"/>
      <c r="E47" s="274"/>
      <c r="F47" s="201"/>
      <c r="G47" s="201"/>
      <c r="H47" s="201"/>
      <c r="I47" s="275"/>
      <c r="J47" s="226"/>
      <c r="K47" s="226"/>
      <c r="L47" s="281"/>
      <c r="M47" s="282"/>
      <c r="N47" s="226"/>
      <c r="O47" s="283"/>
      <c r="P47" s="267"/>
      <c r="Q47" s="198"/>
      <c r="R47" s="227"/>
      <c r="S47" s="197"/>
      <c r="T47" s="268"/>
      <c r="U47" s="268"/>
      <c r="V47" s="268"/>
      <c r="W47" s="268"/>
      <c r="X47" s="268"/>
      <c r="Y47" s="268"/>
      <c r="Z47" s="268"/>
      <c r="AA47" s="268"/>
      <c r="AB47" s="268"/>
      <c r="AC47" s="268"/>
      <c r="AD47" s="268"/>
      <c r="AE47" s="268"/>
      <c r="AF47" s="268"/>
      <c r="AG47" s="268"/>
      <c r="AH47" s="268"/>
      <c r="AI47" s="268"/>
      <c r="AJ47" s="268"/>
      <c r="AK47" s="268"/>
      <c r="AL47" s="268"/>
    </row>
    <row r="48" spans="1:38" s="198" customFormat="1" ht="13.5" customHeight="1">
      <c r="A48" s="350"/>
      <c r="B48" s="350"/>
      <c r="C48" s="272"/>
      <c r="D48" s="273"/>
      <c r="E48" s="274"/>
      <c r="F48" s="201"/>
      <c r="G48" s="201"/>
      <c r="H48" s="201"/>
      <c r="I48" s="275"/>
      <c r="J48" s="226"/>
      <c r="K48" s="226"/>
      <c r="L48" s="281"/>
      <c r="M48" s="282"/>
      <c r="N48" s="226"/>
      <c r="O48" s="283"/>
      <c r="P48" s="267"/>
      <c r="R48" s="227"/>
      <c r="S48" s="197"/>
      <c r="T48" s="197"/>
      <c r="U48" s="197"/>
      <c r="V48" s="197"/>
      <c r="W48" s="197"/>
      <c r="X48" s="197"/>
      <c r="Y48" s="197"/>
      <c r="Z48" s="197"/>
      <c r="AA48" s="197"/>
      <c r="AB48" s="197"/>
      <c r="AC48" s="197"/>
      <c r="AD48" s="197"/>
      <c r="AE48" s="197"/>
      <c r="AF48" s="197"/>
      <c r="AG48" s="197"/>
      <c r="AH48" s="197"/>
      <c r="AI48" s="197"/>
      <c r="AJ48" s="197"/>
      <c r="AK48" s="197"/>
      <c r="AL48" s="197"/>
    </row>
    <row r="49" spans="1:38" ht="44.25" customHeight="1">
      <c r="A49" s="109" t="s">
        <v>539</v>
      </c>
      <c r="B49" s="130"/>
      <c r="C49" s="130"/>
      <c r="D49" s="1"/>
      <c r="E49" s="6"/>
      <c r="F49" s="6"/>
      <c r="G49" s="6"/>
      <c r="H49" s="6" t="s">
        <v>551</v>
      </c>
      <c r="I49" s="6"/>
      <c r="J49" s="6"/>
      <c r="K49" s="105"/>
      <c r="L49" s="131"/>
      <c r="M49" s="105"/>
      <c r="N49" s="106"/>
      <c r="O49" s="105"/>
      <c r="P49" s="1"/>
      <c r="Q49" s="1"/>
      <c r="R49" s="6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38" ht="12.75" customHeight="1">
      <c r="A50" s="115" t="s">
        <v>540</v>
      </c>
      <c r="B50" s="109"/>
      <c r="C50" s="109"/>
      <c r="D50" s="109"/>
      <c r="E50" s="41"/>
      <c r="F50" s="116" t="s">
        <v>541</v>
      </c>
      <c r="G50" s="54"/>
      <c r="H50" s="41"/>
      <c r="I50" s="54"/>
      <c r="J50" s="6"/>
      <c r="K50" s="132"/>
      <c r="L50" s="133"/>
      <c r="M50" s="6"/>
      <c r="N50" s="99"/>
      <c r="O50" s="134"/>
      <c r="P50" s="41"/>
      <c r="Q50" s="41"/>
      <c r="R50" s="6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</row>
    <row r="51" spans="1:38" ht="14.25" customHeight="1">
      <c r="A51" s="115"/>
      <c r="B51" s="109"/>
      <c r="C51" s="109"/>
      <c r="D51" s="109"/>
      <c r="E51" s="6"/>
      <c r="F51" s="116" t="s">
        <v>543</v>
      </c>
      <c r="G51" s="54"/>
      <c r="H51" s="41"/>
      <c r="I51" s="54"/>
      <c r="J51" s="6"/>
      <c r="K51" s="132"/>
      <c r="L51" s="133"/>
      <c r="M51" s="6"/>
      <c r="N51" s="99"/>
      <c r="O51" s="134"/>
      <c r="P51" s="41"/>
      <c r="Q51" s="41"/>
      <c r="R51" s="6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ht="14.25" customHeight="1">
      <c r="A52" s="109"/>
      <c r="B52" s="109"/>
      <c r="C52" s="109"/>
      <c r="D52" s="109"/>
      <c r="E52" s="6"/>
      <c r="F52" s="6"/>
      <c r="G52" s="6"/>
      <c r="H52" s="6"/>
      <c r="I52" s="6"/>
      <c r="J52" s="121"/>
      <c r="K52" s="118"/>
      <c r="L52" s="119"/>
      <c r="M52" s="6"/>
      <c r="N52" s="122"/>
      <c r="O52" s="1"/>
      <c r="P52" s="41"/>
      <c r="Q52" s="41"/>
      <c r="R52" s="6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</row>
    <row r="53" spans="1:38" ht="12.75" customHeight="1">
      <c r="A53" s="135" t="s">
        <v>552</v>
      </c>
      <c r="B53" s="135"/>
      <c r="C53" s="135"/>
      <c r="D53" s="135"/>
      <c r="E53" s="6"/>
      <c r="F53" s="6"/>
      <c r="G53" s="6"/>
      <c r="H53" s="6"/>
      <c r="I53" s="6"/>
      <c r="J53" s="6"/>
      <c r="K53" s="6"/>
      <c r="L53" s="6"/>
      <c r="M53" s="6"/>
      <c r="N53" s="6"/>
      <c r="O53" s="21"/>
      <c r="Q53" s="41"/>
      <c r="R53" s="6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</row>
    <row r="54" spans="1:38" ht="38.25" customHeight="1">
      <c r="A54" s="94" t="s">
        <v>16</v>
      </c>
      <c r="B54" s="94" t="s">
        <v>512</v>
      </c>
      <c r="C54" s="94"/>
      <c r="D54" s="95" t="s">
        <v>523</v>
      </c>
      <c r="E54" s="94" t="s">
        <v>524</v>
      </c>
      <c r="F54" s="94" t="s">
        <v>525</v>
      </c>
      <c r="G54" s="94" t="s">
        <v>545</v>
      </c>
      <c r="H54" s="94" t="s">
        <v>527</v>
      </c>
      <c r="I54" s="94" t="s">
        <v>528</v>
      </c>
      <c r="J54" s="93" t="s">
        <v>529</v>
      </c>
      <c r="K54" s="136" t="s">
        <v>553</v>
      </c>
      <c r="L54" s="96" t="s">
        <v>531</v>
      </c>
      <c r="M54" s="136" t="s">
        <v>554</v>
      </c>
      <c r="N54" s="94" t="s">
        <v>555</v>
      </c>
      <c r="O54" s="93" t="s">
        <v>533</v>
      </c>
      <c r="P54" s="95" t="s">
        <v>534</v>
      </c>
      <c r="Q54" s="41"/>
      <c r="R54" s="6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</row>
    <row r="55" spans="1:38" s="198" customFormat="1" ht="12.75" customHeight="1">
      <c r="A55" s="302">
        <v>1</v>
      </c>
      <c r="B55" s="303">
        <v>44978</v>
      </c>
      <c r="C55" s="304"/>
      <c r="D55" s="304" t="s">
        <v>885</v>
      </c>
      <c r="E55" s="302" t="s">
        <v>537</v>
      </c>
      <c r="F55" s="302">
        <v>442.5</v>
      </c>
      <c r="G55" s="302">
        <v>432</v>
      </c>
      <c r="H55" s="305">
        <v>432</v>
      </c>
      <c r="I55" s="305" t="s">
        <v>886</v>
      </c>
      <c r="J55" s="310" t="s">
        <v>922</v>
      </c>
      <c r="K55" s="307">
        <f t="shared" ref="K55" si="56">H55-F55</f>
        <v>-10.5</v>
      </c>
      <c r="L55" s="308">
        <v>100</v>
      </c>
      <c r="M55" s="309">
        <f t="shared" ref="M55" si="57">(K55*N55)-100</f>
        <v>-14275</v>
      </c>
      <c r="N55" s="307">
        <v>1350</v>
      </c>
      <c r="O55" s="310" t="s">
        <v>547</v>
      </c>
      <c r="P55" s="311">
        <v>44988</v>
      </c>
      <c r="Q55" s="200"/>
      <c r="R55" s="203" t="s">
        <v>799</v>
      </c>
      <c r="S55" s="197"/>
      <c r="T55" s="197"/>
      <c r="U55" s="197"/>
      <c r="V55" s="197"/>
      <c r="W55" s="197"/>
      <c r="X55" s="197"/>
      <c r="Y55" s="197"/>
      <c r="Z55" s="197"/>
      <c r="AA55" s="197"/>
      <c r="AB55" s="197"/>
      <c r="AC55" s="197"/>
      <c r="AD55" s="197"/>
      <c r="AE55" s="197"/>
      <c r="AF55" s="230"/>
      <c r="AG55" s="229"/>
      <c r="AH55" s="200"/>
      <c r="AI55" s="200"/>
      <c r="AJ55" s="230"/>
      <c r="AK55" s="230"/>
      <c r="AL55" s="230"/>
    </row>
    <row r="56" spans="1:38" s="198" customFormat="1" ht="12.75" customHeight="1">
      <c r="A56" s="201">
        <v>2</v>
      </c>
      <c r="B56" s="289">
        <v>44979</v>
      </c>
      <c r="C56" s="235"/>
      <c r="D56" s="235" t="s">
        <v>887</v>
      </c>
      <c r="E56" s="201" t="s">
        <v>537</v>
      </c>
      <c r="F56" s="201" t="s">
        <v>888</v>
      </c>
      <c r="G56" s="201">
        <v>1380</v>
      </c>
      <c r="H56" s="202"/>
      <c r="I56" s="202" t="s">
        <v>889</v>
      </c>
      <c r="J56" s="226" t="s">
        <v>538</v>
      </c>
      <c r="K56" s="202"/>
      <c r="L56" s="218"/>
      <c r="M56" s="219"/>
      <c r="N56" s="202"/>
      <c r="O56" s="226"/>
      <c r="P56" s="199"/>
      <c r="Q56" s="200"/>
      <c r="R56" s="203" t="s">
        <v>536</v>
      </c>
      <c r="S56" s="197"/>
      <c r="T56" s="197"/>
      <c r="U56" s="197"/>
      <c r="V56" s="197"/>
      <c r="W56" s="197"/>
      <c r="X56" s="197"/>
      <c r="Y56" s="197"/>
      <c r="Z56" s="197"/>
      <c r="AA56" s="197"/>
      <c r="AB56" s="197"/>
      <c r="AC56" s="197"/>
      <c r="AD56" s="197"/>
      <c r="AE56" s="197"/>
      <c r="AF56" s="230"/>
      <c r="AG56" s="229"/>
      <c r="AH56" s="200"/>
      <c r="AI56" s="200"/>
      <c r="AJ56" s="230"/>
      <c r="AK56" s="230"/>
      <c r="AL56" s="230"/>
    </row>
    <row r="57" spans="1:38" s="198" customFormat="1" ht="15.6" customHeight="1">
      <c r="A57" s="291">
        <v>3</v>
      </c>
      <c r="B57" s="277">
        <v>44986</v>
      </c>
      <c r="C57" s="288"/>
      <c r="D57" s="288" t="s">
        <v>901</v>
      </c>
      <c r="E57" s="278" t="s">
        <v>537</v>
      </c>
      <c r="F57" s="278">
        <v>2130</v>
      </c>
      <c r="G57" s="278">
        <v>2090</v>
      </c>
      <c r="H57" s="287">
        <v>2162</v>
      </c>
      <c r="I57" s="292" t="s">
        <v>902</v>
      </c>
      <c r="J57" s="293" t="s">
        <v>923</v>
      </c>
      <c r="K57" s="284">
        <f t="shared" ref="K57" si="58">H57-F57</f>
        <v>32</v>
      </c>
      <c r="L57" s="285">
        <v>100</v>
      </c>
      <c r="M57" s="286">
        <f t="shared" ref="M57" si="59">(K57*N57)-100</f>
        <v>9500</v>
      </c>
      <c r="N57" s="284">
        <v>300</v>
      </c>
      <c r="O57" s="276" t="s">
        <v>535</v>
      </c>
      <c r="P57" s="277">
        <v>44988</v>
      </c>
      <c r="Q57" s="1"/>
      <c r="R57" s="6" t="s">
        <v>536</v>
      </c>
      <c r="S57" s="1"/>
      <c r="T57" s="1"/>
      <c r="U57" s="1"/>
      <c r="V57" s="1"/>
      <c r="W57" s="1"/>
      <c r="X57" s="6"/>
      <c r="Y57" s="1"/>
      <c r="Z57" s="1"/>
      <c r="AA57" s="1"/>
      <c r="AB57" s="1"/>
      <c r="AC57" s="1"/>
      <c r="AD57" s="6"/>
      <c r="AE57" s="1"/>
      <c r="AF57" s="1"/>
      <c r="AG57" s="1"/>
      <c r="AH57" s="197"/>
      <c r="AI57" s="197"/>
      <c r="AJ57" s="203"/>
      <c r="AK57" s="197"/>
      <c r="AL57" s="197"/>
    </row>
    <row r="58" spans="1:38" s="198" customFormat="1" ht="15.6" customHeight="1">
      <c r="A58" s="291">
        <v>4</v>
      </c>
      <c r="B58" s="277">
        <v>44986</v>
      </c>
      <c r="C58" s="288"/>
      <c r="D58" s="288" t="s">
        <v>908</v>
      </c>
      <c r="E58" s="278" t="s">
        <v>537</v>
      </c>
      <c r="F58" s="278">
        <v>753</v>
      </c>
      <c r="G58" s="278">
        <v>739</v>
      </c>
      <c r="H58" s="287">
        <v>762.5</v>
      </c>
      <c r="I58" s="292" t="s">
        <v>909</v>
      </c>
      <c r="J58" s="293" t="s">
        <v>925</v>
      </c>
      <c r="K58" s="284">
        <f t="shared" ref="K58" si="60">H58-F58</f>
        <v>9.5</v>
      </c>
      <c r="L58" s="285">
        <v>100</v>
      </c>
      <c r="M58" s="286">
        <f t="shared" ref="M58" si="61">(K58*N58)-100</f>
        <v>8925</v>
      </c>
      <c r="N58" s="284">
        <v>950</v>
      </c>
      <c r="O58" s="276" t="s">
        <v>535</v>
      </c>
      <c r="P58" s="277">
        <v>44988</v>
      </c>
      <c r="Q58" s="1"/>
      <c r="R58" s="6" t="s">
        <v>536</v>
      </c>
      <c r="S58" s="1"/>
      <c r="T58" s="1"/>
      <c r="U58" s="1"/>
      <c r="V58" s="1"/>
      <c r="W58" s="1"/>
      <c r="X58" s="6"/>
      <c r="Y58" s="1"/>
      <c r="Z58" s="1"/>
      <c r="AA58" s="1"/>
      <c r="AB58" s="1"/>
      <c r="AC58" s="1"/>
      <c r="AD58" s="6"/>
      <c r="AE58" s="1"/>
      <c r="AF58" s="1"/>
      <c r="AG58" s="1"/>
      <c r="AH58" s="197"/>
      <c r="AI58" s="197"/>
      <c r="AJ58" s="203"/>
      <c r="AK58" s="197"/>
      <c r="AL58" s="197"/>
    </row>
    <row r="59" spans="1:38" s="198" customFormat="1" ht="12.75" customHeight="1">
      <c r="A59" s="302">
        <v>5</v>
      </c>
      <c r="B59" s="303">
        <v>44987</v>
      </c>
      <c r="C59" s="304"/>
      <c r="D59" s="304" t="s">
        <v>914</v>
      </c>
      <c r="E59" s="302" t="s">
        <v>537</v>
      </c>
      <c r="F59" s="302">
        <v>3202.5</v>
      </c>
      <c r="G59" s="302">
        <v>3155</v>
      </c>
      <c r="H59" s="305">
        <v>3155</v>
      </c>
      <c r="I59" s="305" t="s">
        <v>915</v>
      </c>
      <c r="J59" s="306" t="s">
        <v>920</v>
      </c>
      <c r="K59" s="307">
        <f t="shared" ref="K59" si="62">H59-F59</f>
        <v>-47.5</v>
      </c>
      <c r="L59" s="308">
        <v>100</v>
      </c>
      <c r="M59" s="309">
        <f t="shared" ref="M59" si="63">(K59*N59)-100</f>
        <v>-13162.5</v>
      </c>
      <c r="N59" s="307">
        <v>275</v>
      </c>
      <c r="O59" s="310" t="s">
        <v>547</v>
      </c>
      <c r="P59" s="311">
        <v>44987</v>
      </c>
      <c r="Q59" s="200"/>
      <c r="R59" s="203" t="s">
        <v>799</v>
      </c>
      <c r="S59" s="197"/>
      <c r="T59" s="197"/>
      <c r="U59" s="197"/>
      <c r="V59" s="197"/>
      <c r="W59" s="197"/>
      <c r="X59" s="197"/>
      <c r="Y59" s="197"/>
      <c r="Z59" s="197"/>
      <c r="AA59" s="197"/>
      <c r="AB59" s="197"/>
      <c r="AC59" s="197"/>
      <c r="AD59" s="197"/>
      <c r="AE59" s="197"/>
      <c r="AF59" s="230"/>
      <c r="AG59" s="229"/>
      <c r="AH59" s="200"/>
      <c r="AI59" s="200"/>
      <c r="AJ59" s="230"/>
      <c r="AK59" s="230"/>
      <c r="AL59" s="230"/>
    </row>
    <row r="60" spans="1:38" s="198" customFormat="1" ht="12.75" customHeight="1">
      <c r="A60" s="302">
        <v>6</v>
      </c>
      <c r="B60" s="303">
        <v>44995</v>
      </c>
      <c r="C60" s="304"/>
      <c r="D60" s="304" t="s">
        <v>963</v>
      </c>
      <c r="E60" s="302" t="s">
        <v>537</v>
      </c>
      <c r="F60" s="302">
        <v>2340</v>
      </c>
      <c r="G60" s="302">
        <v>2290</v>
      </c>
      <c r="H60" s="305">
        <v>2290</v>
      </c>
      <c r="I60" s="305" t="s">
        <v>964</v>
      </c>
      <c r="J60" s="306" t="s">
        <v>968</v>
      </c>
      <c r="K60" s="307">
        <f t="shared" ref="K60:K61" si="64">H60-F60</f>
        <v>-50</v>
      </c>
      <c r="L60" s="308">
        <v>100</v>
      </c>
      <c r="M60" s="309">
        <f t="shared" ref="M60:M62" si="65">(K60*N60)-100</f>
        <v>-12600</v>
      </c>
      <c r="N60" s="307">
        <v>250</v>
      </c>
      <c r="O60" s="310" t="s">
        <v>547</v>
      </c>
      <c r="P60" s="311">
        <v>44998</v>
      </c>
      <c r="Q60" s="200"/>
      <c r="R60" s="203" t="s">
        <v>536</v>
      </c>
      <c r="S60" s="197"/>
      <c r="T60" s="197"/>
      <c r="U60" s="197"/>
      <c r="V60" s="197"/>
      <c r="W60" s="197"/>
      <c r="X60" s="197"/>
      <c r="Y60" s="197"/>
      <c r="Z60" s="197"/>
      <c r="AA60" s="197"/>
      <c r="AB60" s="197"/>
      <c r="AC60" s="197"/>
      <c r="AD60" s="197"/>
      <c r="AE60" s="197"/>
      <c r="AF60" s="230"/>
      <c r="AG60" s="229"/>
      <c r="AH60" s="200"/>
      <c r="AI60" s="200"/>
      <c r="AJ60" s="230"/>
      <c r="AK60" s="230"/>
      <c r="AL60" s="230"/>
    </row>
    <row r="61" spans="1:38" ht="12.75" customHeight="1">
      <c r="A61" s="291">
        <v>7</v>
      </c>
      <c r="B61" s="277">
        <v>44999</v>
      </c>
      <c r="C61" s="342"/>
      <c r="D61" s="342" t="s">
        <v>980</v>
      </c>
      <c r="E61" s="291" t="s">
        <v>537</v>
      </c>
      <c r="F61" s="291">
        <v>659</v>
      </c>
      <c r="G61" s="291">
        <v>645</v>
      </c>
      <c r="H61" s="343">
        <v>669.5</v>
      </c>
      <c r="I61" s="343" t="s">
        <v>981</v>
      </c>
      <c r="J61" s="293" t="s">
        <v>655</v>
      </c>
      <c r="K61" s="284">
        <f t="shared" si="64"/>
        <v>10.5</v>
      </c>
      <c r="L61" s="285">
        <v>100</v>
      </c>
      <c r="M61" s="286">
        <f t="shared" si="65"/>
        <v>8825</v>
      </c>
      <c r="N61" s="284">
        <v>850</v>
      </c>
      <c r="O61" s="276" t="s">
        <v>535</v>
      </c>
      <c r="P61" s="277">
        <v>45001</v>
      </c>
      <c r="Q61" s="339"/>
      <c r="R61" s="54" t="s">
        <v>799</v>
      </c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340"/>
      <c r="AG61" s="341"/>
      <c r="AH61" s="339"/>
      <c r="AI61" s="339"/>
      <c r="AJ61" s="340"/>
      <c r="AK61" s="340"/>
      <c r="AL61" s="340"/>
    </row>
    <row r="62" spans="1:38" ht="12.75" customHeight="1">
      <c r="A62" s="407">
        <v>8</v>
      </c>
      <c r="B62" s="409">
        <v>44999</v>
      </c>
      <c r="C62" s="351"/>
      <c r="D62" s="351" t="s">
        <v>982</v>
      </c>
      <c r="E62" s="312" t="s">
        <v>537</v>
      </c>
      <c r="F62" s="312">
        <v>17150</v>
      </c>
      <c r="G62" s="407">
        <v>16880</v>
      </c>
      <c r="H62" s="354">
        <v>16880</v>
      </c>
      <c r="I62" s="354" t="s">
        <v>983</v>
      </c>
      <c r="J62" s="397" t="s">
        <v>1032</v>
      </c>
      <c r="K62" s="355">
        <f>H62-F62</f>
        <v>-270</v>
      </c>
      <c r="L62" s="356">
        <v>400</v>
      </c>
      <c r="M62" s="357">
        <f t="shared" si="65"/>
        <v>-13600</v>
      </c>
      <c r="N62" s="395">
        <v>50</v>
      </c>
      <c r="O62" s="397" t="s">
        <v>547</v>
      </c>
      <c r="P62" s="399">
        <v>45005</v>
      </c>
      <c r="Q62" s="339"/>
      <c r="R62" s="54" t="s">
        <v>536</v>
      </c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340"/>
      <c r="AG62" s="341"/>
      <c r="AH62" s="339"/>
      <c r="AI62" s="339"/>
      <c r="AJ62" s="340"/>
      <c r="AK62" s="340"/>
      <c r="AL62" s="340"/>
    </row>
    <row r="63" spans="1:38" ht="12.75" customHeight="1">
      <c r="A63" s="408"/>
      <c r="B63" s="410"/>
      <c r="C63" s="351"/>
      <c r="D63" s="351" t="s">
        <v>991</v>
      </c>
      <c r="E63" s="312" t="s">
        <v>881</v>
      </c>
      <c r="F63" s="312">
        <v>105</v>
      </c>
      <c r="G63" s="408"/>
      <c r="H63" s="354">
        <v>29</v>
      </c>
      <c r="I63" s="354"/>
      <c r="J63" s="398"/>
      <c r="K63" s="355">
        <f>F63-H63</f>
        <v>76</v>
      </c>
      <c r="L63" s="356">
        <v>100</v>
      </c>
      <c r="M63" s="357">
        <f>76*50</f>
        <v>3800</v>
      </c>
      <c r="N63" s="396"/>
      <c r="O63" s="398"/>
      <c r="P63" s="400"/>
      <c r="Q63" s="339"/>
      <c r="R63" s="54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340"/>
      <c r="AG63" s="341"/>
      <c r="AH63" s="339"/>
      <c r="AI63" s="339"/>
      <c r="AJ63" s="340"/>
      <c r="AK63" s="340"/>
      <c r="AL63" s="340"/>
    </row>
    <row r="64" spans="1:38" ht="12.75" customHeight="1">
      <c r="A64" s="302">
        <v>9</v>
      </c>
      <c r="B64" s="311">
        <v>44999</v>
      </c>
      <c r="C64" s="304"/>
      <c r="D64" s="304" t="s">
        <v>989</v>
      </c>
      <c r="E64" s="302" t="s">
        <v>537</v>
      </c>
      <c r="F64" s="302">
        <v>156</v>
      </c>
      <c r="G64" s="302">
        <v>152.75</v>
      </c>
      <c r="H64" s="305">
        <v>152.75</v>
      </c>
      <c r="I64" s="305" t="s">
        <v>990</v>
      </c>
      <c r="J64" s="306" t="s">
        <v>1017</v>
      </c>
      <c r="K64" s="307">
        <f t="shared" ref="K64:K65" si="66">H64-F64</f>
        <v>-3.25</v>
      </c>
      <c r="L64" s="308">
        <v>100</v>
      </c>
      <c r="M64" s="309">
        <f t="shared" ref="M64:M65" si="67">(K64*N64)-100</f>
        <v>-12612.5</v>
      </c>
      <c r="N64" s="307">
        <v>3850</v>
      </c>
      <c r="O64" s="310" t="s">
        <v>547</v>
      </c>
      <c r="P64" s="311">
        <v>45000</v>
      </c>
      <c r="Q64" s="339"/>
      <c r="R64" s="54" t="s">
        <v>799</v>
      </c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340"/>
      <c r="AG64" s="341"/>
      <c r="AH64" s="339"/>
      <c r="AI64" s="339"/>
      <c r="AJ64" s="340"/>
      <c r="AK64" s="340"/>
      <c r="AL64" s="340"/>
    </row>
    <row r="65" spans="1:38" ht="12.75" customHeight="1">
      <c r="A65" s="291">
        <v>10</v>
      </c>
      <c r="B65" s="358">
        <v>45000</v>
      </c>
      <c r="C65" s="342"/>
      <c r="D65" s="342" t="s">
        <v>1003</v>
      </c>
      <c r="E65" s="291" t="s">
        <v>537</v>
      </c>
      <c r="F65" s="291">
        <v>772</v>
      </c>
      <c r="G65" s="291">
        <v>752</v>
      </c>
      <c r="H65" s="343">
        <v>786</v>
      </c>
      <c r="I65" s="343" t="s">
        <v>1004</v>
      </c>
      <c r="J65" s="293" t="s">
        <v>1063</v>
      </c>
      <c r="K65" s="284">
        <f t="shared" si="66"/>
        <v>14</v>
      </c>
      <c r="L65" s="285">
        <v>100</v>
      </c>
      <c r="M65" s="286">
        <f t="shared" si="67"/>
        <v>8650</v>
      </c>
      <c r="N65" s="284">
        <v>625</v>
      </c>
      <c r="O65" s="276" t="s">
        <v>535</v>
      </c>
      <c r="P65" s="277">
        <v>45008</v>
      </c>
      <c r="Q65" s="339"/>
      <c r="R65" s="54" t="s">
        <v>536</v>
      </c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340"/>
      <c r="AG65" s="341"/>
      <c r="AH65" s="339"/>
      <c r="AI65" s="339"/>
      <c r="AJ65" s="340"/>
      <c r="AK65" s="340"/>
      <c r="AL65" s="340"/>
    </row>
    <row r="66" spans="1:38" ht="12.75" customHeight="1">
      <c r="A66" s="312">
        <v>11</v>
      </c>
      <c r="B66" s="353">
        <v>45000</v>
      </c>
      <c r="C66" s="351"/>
      <c r="D66" s="351" t="s">
        <v>1005</v>
      </c>
      <c r="E66" s="312" t="s">
        <v>537</v>
      </c>
      <c r="F66" s="312">
        <v>1905</v>
      </c>
      <c r="G66" s="312">
        <v>1845</v>
      </c>
      <c r="H66" s="354">
        <v>1845</v>
      </c>
      <c r="I66" s="354" t="s">
        <v>1006</v>
      </c>
      <c r="J66" s="306" t="s">
        <v>1040</v>
      </c>
      <c r="K66" s="307">
        <f t="shared" ref="K66:K68" si="68">H66-F66</f>
        <v>-60</v>
      </c>
      <c r="L66" s="308">
        <v>100</v>
      </c>
      <c r="M66" s="309">
        <f t="shared" ref="M66:M68" si="69">(K66*N66)-100</f>
        <v>-16600</v>
      </c>
      <c r="N66" s="307">
        <v>275</v>
      </c>
      <c r="O66" s="310" t="s">
        <v>547</v>
      </c>
      <c r="P66" s="311">
        <v>45005</v>
      </c>
      <c r="Q66" s="339"/>
      <c r="R66" s="54" t="s">
        <v>536</v>
      </c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340"/>
      <c r="AG66" s="341"/>
      <c r="AH66" s="339"/>
      <c r="AI66" s="339"/>
      <c r="AJ66" s="340"/>
      <c r="AK66" s="340"/>
      <c r="AL66" s="340"/>
    </row>
    <row r="67" spans="1:38" ht="12.75" customHeight="1">
      <c r="A67" s="291">
        <v>12</v>
      </c>
      <c r="B67" s="358">
        <v>45002</v>
      </c>
      <c r="C67" s="342"/>
      <c r="D67" s="342" t="s">
        <v>1019</v>
      </c>
      <c r="E67" s="291" t="s">
        <v>537</v>
      </c>
      <c r="F67" s="291">
        <v>832</v>
      </c>
      <c r="G67" s="291">
        <v>814</v>
      </c>
      <c r="H67" s="343">
        <v>845</v>
      </c>
      <c r="I67" s="343" t="s">
        <v>1020</v>
      </c>
      <c r="J67" s="293" t="s">
        <v>1042</v>
      </c>
      <c r="K67" s="284">
        <f t="shared" si="68"/>
        <v>13</v>
      </c>
      <c r="L67" s="285">
        <v>100</v>
      </c>
      <c r="M67" s="286">
        <f t="shared" si="69"/>
        <v>9000</v>
      </c>
      <c r="N67" s="284">
        <v>700</v>
      </c>
      <c r="O67" s="276" t="s">
        <v>535</v>
      </c>
      <c r="P67" s="277">
        <v>45006</v>
      </c>
      <c r="Q67" s="339"/>
      <c r="R67" s="54" t="s">
        <v>536</v>
      </c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340"/>
      <c r="AG67" s="341"/>
      <c r="AH67" s="339"/>
      <c r="AI67" s="339"/>
      <c r="AJ67" s="340"/>
      <c r="AK67" s="340"/>
      <c r="AL67" s="340"/>
    </row>
    <row r="68" spans="1:38" ht="12.75" customHeight="1">
      <c r="A68" s="291">
        <v>13</v>
      </c>
      <c r="B68" s="358">
        <v>45005</v>
      </c>
      <c r="C68" s="342"/>
      <c r="D68" s="342" t="s">
        <v>980</v>
      </c>
      <c r="E68" s="291" t="s">
        <v>537</v>
      </c>
      <c r="F68" s="291">
        <v>648</v>
      </c>
      <c r="G68" s="291">
        <v>633</v>
      </c>
      <c r="H68" s="343">
        <v>658.5</v>
      </c>
      <c r="I68" s="343" t="s">
        <v>1031</v>
      </c>
      <c r="J68" s="293" t="s">
        <v>655</v>
      </c>
      <c r="K68" s="284">
        <f t="shared" si="68"/>
        <v>10.5</v>
      </c>
      <c r="L68" s="285">
        <v>100</v>
      </c>
      <c r="M68" s="286">
        <f t="shared" si="69"/>
        <v>8825</v>
      </c>
      <c r="N68" s="284">
        <v>850</v>
      </c>
      <c r="O68" s="276" t="s">
        <v>535</v>
      </c>
      <c r="P68" s="277">
        <v>45007</v>
      </c>
      <c r="Q68" s="339"/>
      <c r="R68" s="54" t="s">
        <v>799</v>
      </c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340"/>
      <c r="AG68" s="341"/>
      <c r="AH68" s="339"/>
      <c r="AI68" s="339"/>
      <c r="AJ68" s="340"/>
      <c r="AK68" s="340"/>
      <c r="AL68" s="340"/>
    </row>
    <row r="69" spans="1:38" ht="12.75" customHeight="1">
      <c r="A69" s="257">
        <v>14</v>
      </c>
      <c r="B69" s="332">
        <v>45009</v>
      </c>
      <c r="C69" s="333"/>
      <c r="D69" s="333" t="s">
        <v>1076</v>
      </c>
      <c r="E69" s="257" t="s">
        <v>537</v>
      </c>
      <c r="F69" s="257" t="s">
        <v>1077</v>
      </c>
      <c r="G69" s="257">
        <v>690</v>
      </c>
      <c r="H69" s="334"/>
      <c r="I69" s="334" t="s">
        <v>1078</v>
      </c>
      <c r="J69" s="226" t="s">
        <v>538</v>
      </c>
      <c r="K69" s="336"/>
      <c r="L69" s="337"/>
      <c r="M69" s="338"/>
      <c r="N69" s="336"/>
      <c r="O69" s="334"/>
      <c r="P69" s="258"/>
      <c r="Q69" s="339"/>
      <c r="R69" s="54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340"/>
      <c r="AG69" s="341"/>
      <c r="AH69" s="339"/>
      <c r="AI69" s="339"/>
      <c r="AJ69" s="340"/>
      <c r="AK69" s="340"/>
      <c r="AL69" s="340"/>
    </row>
    <row r="70" spans="1:38" ht="12.75" customHeight="1">
      <c r="A70" s="291">
        <v>15</v>
      </c>
      <c r="B70" s="358">
        <v>45009</v>
      </c>
      <c r="C70" s="342"/>
      <c r="D70" s="342" t="s">
        <v>1079</v>
      </c>
      <c r="E70" s="291" t="s">
        <v>537</v>
      </c>
      <c r="F70" s="291">
        <v>650.5</v>
      </c>
      <c r="G70" s="291">
        <v>635</v>
      </c>
      <c r="H70" s="343">
        <v>662</v>
      </c>
      <c r="I70" s="343" t="s">
        <v>1031</v>
      </c>
      <c r="J70" s="293" t="s">
        <v>1133</v>
      </c>
      <c r="K70" s="284">
        <f t="shared" ref="K70" si="70">H70-F70</f>
        <v>11.5</v>
      </c>
      <c r="L70" s="285">
        <v>100</v>
      </c>
      <c r="M70" s="286">
        <f t="shared" ref="M70" si="71">(K70*N70)-100</f>
        <v>9675</v>
      </c>
      <c r="N70" s="284">
        <v>850</v>
      </c>
      <c r="O70" s="276" t="s">
        <v>535</v>
      </c>
      <c r="P70" s="277">
        <v>45012</v>
      </c>
      <c r="Q70" s="339"/>
      <c r="R70" s="54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340"/>
      <c r="AG70" s="341"/>
      <c r="AH70" s="339"/>
      <c r="AI70" s="339"/>
      <c r="AJ70" s="340"/>
      <c r="AK70" s="340"/>
      <c r="AL70" s="340"/>
    </row>
    <row r="71" spans="1:38" ht="12.75" customHeight="1">
      <c r="A71" s="257">
        <v>16</v>
      </c>
      <c r="B71" s="332">
        <v>45012</v>
      </c>
      <c r="C71" s="333"/>
      <c r="D71" s="333" t="s">
        <v>1123</v>
      </c>
      <c r="E71" s="257" t="s">
        <v>881</v>
      </c>
      <c r="F71" s="257" t="s">
        <v>1124</v>
      </c>
      <c r="G71" s="257">
        <v>1920</v>
      </c>
      <c r="H71" s="334"/>
      <c r="I71" s="334" t="s">
        <v>1125</v>
      </c>
      <c r="J71" s="335" t="s">
        <v>538</v>
      </c>
      <c r="K71" s="336"/>
      <c r="L71" s="337"/>
      <c r="M71" s="338"/>
      <c r="N71" s="336"/>
      <c r="O71" s="334"/>
      <c r="P71" s="258"/>
      <c r="Q71" s="339"/>
      <c r="R71" s="54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340"/>
      <c r="AG71" s="341"/>
      <c r="AH71" s="339"/>
      <c r="AI71" s="339"/>
      <c r="AJ71" s="340"/>
      <c r="AK71" s="340"/>
      <c r="AL71" s="340"/>
    </row>
    <row r="72" spans="1:38" ht="12.75" customHeight="1">
      <c r="A72" s="257">
        <v>17</v>
      </c>
      <c r="B72" s="332">
        <v>45012</v>
      </c>
      <c r="C72" s="333"/>
      <c r="D72" s="333" t="s">
        <v>1126</v>
      </c>
      <c r="E72" s="257" t="s">
        <v>537</v>
      </c>
      <c r="F72" s="257" t="s">
        <v>1127</v>
      </c>
      <c r="G72" s="257">
        <v>1134</v>
      </c>
      <c r="H72" s="334"/>
      <c r="I72" s="334" t="s">
        <v>1128</v>
      </c>
      <c r="J72" s="335" t="s">
        <v>538</v>
      </c>
      <c r="K72" s="336"/>
      <c r="L72" s="337"/>
      <c r="M72" s="338"/>
      <c r="N72" s="336"/>
      <c r="O72" s="334"/>
      <c r="P72" s="258"/>
      <c r="Q72" s="339"/>
      <c r="R72" s="54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340"/>
      <c r="AG72" s="341"/>
      <c r="AH72" s="339"/>
      <c r="AI72" s="339"/>
      <c r="AJ72" s="340"/>
      <c r="AK72" s="340"/>
      <c r="AL72" s="340"/>
    </row>
    <row r="73" spans="1:38" ht="12.75" customHeight="1">
      <c r="A73" s="257"/>
      <c r="B73" s="332"/>
      <c r="C73" s="333"/>
      <c r="D73" s="333"/>
      <c r="E73" s="257"/>
      <c r="F73" s="257"/>
      <c r="G73" s="257"/>
      <c r="H73" s="334"/>
      <c r="I73" s="334"/>
      <c r="J73" s="335"/>
      <c r="K73" s="336"/>
      <c r="L73" s="337"/>
      <c r="M73" s="338"/>
      <c r="N73" s="336"/>
      <c r="O73" s="334"/>
      <c r="P73" s="258"/>
      <c r="Q73" s="339"/>
      <c r="R73" s="54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340"/>
      <c r="AG73" s="341"/>
      <c r="AH73" s="339"/>
      <c r="AI73" s="339"/>
      <c r="AJ73" s="340"/>
      <c r="AK73" s="340"/>
      <c r="AL73" s="340"/>
    </row>
    <row r="74" spans="1:38" s="198" customFormat="1" ht="12.75" customHeight="1">
      <c r="A74" s="201"/>
      <c r="B74" s="199"/>
      <c r="C74" s="235"/>
      <c r="D74" s="235"/>
      <c r="E74" s="201"/>
      <c r="F74" s="201"/>
      <c r="G74" s="201"/>
      <c r="H74" s="202"/>
      <c r="I74" s="202"/>
      <c r="J74" s="226"/>
      <c r="K74" s="235"/>
      <c r="L74" s="201"/>
      <c r="M74" s="201"/>
      <c r="N74" s="201"/>
      <c r="O74" s="202"/>
      <c r="P74" s="202"/>
      <c r="Q74" s="200"/>
      <c r="R74" s="203"/>
      <c r="S74" s="197"/>
      <c r="T74" s="197"/>
      <c r="U74" s="197"/>
      <c r="V74" s="197"/>
      <c r="W74" s="197"/>
      <c r="X74" s="197"/>
      <c r="Y74" s="197"/>
      <c r="Z74" s="197"/>
      <c r="AA74" s="197"/>
      <c r="AB74" s="197"/>
      <c r="AC74" s="197"/>
      <c r="AD74" s="197"/>
      <c r="AE74" s="197"/>
      <c r="AF74" s="230"/>
      <c r="AG74" s="229"/>
      <c r="AH74" s="200"/>
      <c r="AI74" s="200"/>
      <c r="AJ74" s="230"/>
      <c r="AK74" s="230"/>
      <c r="AL74" s="230"/>
    </row>
    <row r="75" spans="1:38" ht="38.25" customHeight="1">
      <c r="A75" s="137" t="s">
        <v>557</v>
      </c>
      <c r="B75" s="137"/>
      <c r="C75" s="137"/>
      <c r="D75" s="137"/>
      <c r="E75" s="138"/>
      <c r="F75" s="102"/>
      <c r="G75" s="102"/>
      <c r="H75" s="102"/>
      <c r="I75" s="102"/>
      <c r="J75" s="1"/>
      <c r="K75" s="6"/>
      <c r="L75" s="6"/>
      <c r="M75" s="6"/>
      <c r="N75" s="1"/>
      <c r="O75" s="1"/>
      <c r="P75" s="41"/>
      <c r="Q75" s="41"/>
      <c r="R75" s="6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41"/>
      <c r="AG75" s="41"/>
      <c r="AH75" s="41"/>
      <c r="AI75" s="41"/>
      <c r="AJ75" s="41"/>
      <c r="AK75" s="41"/>
      <c r="AL75" s="41"/>
    </row>
    <row r="76" spans="1:38" ht="38.25">
      <c r="A76" s="94" t="s">
        <v>16</v>
      </c>
      <c r="B76" s="94" t="s">
        <v>512</v>
      </c>
      <c r="C76" s="94"/>
      <c r="D76" s="95" t="s">
        <v>523</v>
      </c>
      <c r="E76" s="94" t="s">
        <v>524</v>
      </c>
      <c r="F76" s="94" t="s">
        <v>525</v>
      </c>
      <c r="G76" s="94" t="s">
        <v>545</v>
      </c>
      <c r="H76" s="94" t="s">
        <v>527</v>
      </c>
      <c r="I76" s="94" t="s">
        <v>528</v>
      </c>
      <c r="J76" s="93" t="s">
        <v>529</v>
      </c>
      <c r="K76" s="93" t="s">
        <v>558</v>
      </c>
      <c r="L76" s="96" t="s">
        <v>531</v>
      </c>
      <c r="M76" s="136" t="s">
        <v>554</v>
      </c>
      <c r="N76" s="94" t="s">
        <v>555</v>
      </c>
      <c r="O76" s="94" t="s">
        <v>533</v>
      </c>
      <c r="P76" s="95" t="s">
        <v>534</v>
      </c>
      <c r="Q76" s="41"/>
      <c r="R76" s="6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41"/>
      <c r="AG76" s="41"/>
      <c r="AH76" s="41"/>
      <c r="AI76" s="41"/>
      <c r="AJ76" s="41"/>
      <c r="AK76" s="41"/>
      <c r="AL76" s="41"/>
    </row>
    <row r="77" spans="1:38" s="198" customFormat="1" ht="15.6" customHeight="1">
      <c r="A77" s="291">
        <v>1</v>
      </c>
      <c r="B77" s="277">
        <v>44985</v>
      </c>
      <c r="C77" s="288"/>
      <c r="D77" s="288" t="s">
        <v>894</v>
      </c>
      <c r="E77" s="278" t="s">
        <v>537</v>
      </c>
      <c r="F77" s="278">
        <v>38</v>
      </c>
      <c r="G77" s="278">
        <v>21</v>
      </c>
      <c r="H77" s="287">
        <v>45.5</v>
      </c>
      <c r="I77" s="292" t="s">
        <v>895</v>
      </c>
      <c r="J77" s="276" t="s">
        <v>916</v>
      </c>
      <c r="K77" s="284">
        <f t="shared" ref="K77" si="72">H77-F77</f>
        <v>7.5</v>
      </c>
      <c r="L77" s="285">
        <v>100</v>
      </c>
      <c r="M77" s="286">
        <f t="shared" ref="M77" si="73">(K77*N77)-100</f>
        <v>2150</v>
      </c>
      <c r="N77" s="284">
        <v>300</v>
      </c>
      <c r="O77" s="276" t="s">
        <v>535</v>
      </c>
      <c r="P77" s="277">
        <v>44987</v>
      </c>
      <c r="Q77" s="1"/>
      <c r="R77" s="6" t="s">
        <v>799</v>
      </c>
      <c r="S77" s="1"/>
      <c r="T77" s="1"/>
      <c r="U77" s="1"/>
      <c r="V77" s="1"/>
      <c r="W77" s="1"/>
      <c r="X77" s="6"/>
      <c r="Y77" s="1"/>
      <c r="Z77" s="1"/>
      <c r="AA77" s="1"/>
      <c r="AB77" s="1"/>
      <c r="AC77" s="1"/>
      <c r="AD77" s="6"/>
      <c r="AE77" s="1"/>
      <c r="AF77" s="1"/>
      <c r="AG77" s="1"/>
      <c r="AH77" s="197"/>
      <c r="AI77" s="197"/>
      <c r="AJ77" s="203"/>
      <c r="AK77" s="197"/>
      <c r="AL77" s="197"/>
    </row>
    <row r="78" spans="1:38" s="198" customFormat="1" ht="15.6" customHeight="1">
      <c r="A78" s="403">
        <v>2</v>
      </c>
      <c r="B78" s="401">
        <v>44985</v>
      </c>
      <c r="C78" s="235"/>
      <c r="D78" s="235" t="s">
        <v>896</v>
      </c>
      <c r="E78" s="201" t="s">
        <v>537</v>
      </c>
      <c r="F78" s="201" t="s">
        <v>898</v>
      </c>
      <c r="G78" s="201"/>
      <c r="H78" s="202"/>
      <c r="I78" s="271"/>
      <c r="J78" s="405" t="s">
        <v>538</v>
      </c>
      <c r="K78" s="202"/>
      <c r="L78" s="218"/>
      <c r="M78" s="219"/>
      <c r="N78" s="202"/>
      <c r="O78" s="226"/>
      <c r="P78" s="199"/>
      <c r="Q78" s="1"/>
      <c r="R78" s="6" t="s">
        <v>536</v>
      </c>
      <c r="S78" s="1"/>
      <c r="T78" s="1"/>
      <c r="U78" s="1"/>
      <c r="V78" s="1"/>
      <c r="W78" s="1"/>
      <c r="X78" s="6"/>
      <c r="Y78" s="1"/>
      <c r="Z78" s="1"/>
      <c r="AA78" s="1"/>
      <c r="AB78" s="1"/>
      <c r="AC78" s="1"/>
      <c r="AD78" s="6"/>
      <c r="AE78" s="1"/>
      <c r="AF78" s="1"/>
      <c r="AG78" s="1"/>
      <c r="AH78" s="197"/>
      <c r="AI78" s="197"/>
      <c r="AJ78" s="203"/>
      <c r="AK78" s="197"/>
      <c r="AL78" s="197"/>
    </row>
    <row r="79" spans="1:38" s="198" customFormat="1" ht="15.6" customHeight="1">
      <c r="A79" s="404"/>
      <c r="B79" s="402"/>
      <c r="C79" s="235"/>
      <c r="D79" s="235" t="s">
        <v>897</v>
      </c>
      <c r="E79" s="201" t="s">
        <v>881</v>
      </c>
      <c r="F79" s="201" t="s">
        <v>899</v>
      </c>
      <c r="G79" s="201"/>
      <c r="H79" s="202"/>
      <c r="I79" s="271"/>
      <c r="J79" s="406"/>
      <c r="K79" s="202"/>
      <c r="L79" s="218"/>
      <c r="M79" s="219"/>
      <c r="N79" s="202"/>
      <c r="O79" s="226"/>
      <c r="P79" s="199"/>
      <c r="Q79" s="1"/>
      <c r="R79" s="6"/>
      <c r="S79" s="1"/>
      <c r="T79" s="1"/>
      <c r="U79" s="1"/>
      <c r="V79" s="1"/>
      <c r="W79" s="1"/>
      <c r="X79" s="6"/>
      <c r="Y79" s="1"/>
      <c r="Z79" s="1"/>
      <c r="AA79" s="1"/>
      <c r="AB79" s="1"/>
      <c r="AC79" s="1"/>
      <c r="AD79" s="6"/>
      <c r="AE79" s="1"/>
      <c r="AF79" s="1"/>
      <c r="AG79" s="1"/>
      <c r="AH79" s="197"/>
      <c r="AI79" s="197"/>
      <c r="AJ79" s="203"/>
      <c r="AK79" s="197"/>
      <c r="AL79" s="197"/>
    </row>
    <row r="80" spans="1:38" s="198" customFormat="1" ht="15.6" customHeight="1">
      <c r="A80" s="291">
        <v>3</v>
      </c>
      <c r="B80" s="277">
        <v>44985</v>
      </c>
      <c r="C80" s="288"/>
      <c r="D80" s="288" t="s">
        <v>900</v>
      </c>
      <c r="E80" s="278" t="s">
        <v>537</v>
      </c>
      <c r="F80" s="278">
        <v>22</v>
      </c>
      <c r="G80" s="278"/>
      <c r="H80" s="287">
        <v>28.5</v>
      </c>
      <c r="I80" s="292" t="s">
        <v>890</v>
      </c>
      <c r="J80" s="293" t="s">
        <v>911</v>
      </c>
      <c r="K80" s="284">
        <f t="shared" ref="K80" si="74">H80-F80</f>
        <v>6.5</v>
      </c>
      <c r="L80" s="285">
        <v>100</v>
      </c>
      <c r="M80" s="286">
        <f t="shared" ref="M80" si="75">(K80*N80)-100</f>
        <v>1525</v>
      </c>
      <c r="N80" s="284">
        <v>250</v>
      </c>
      <c r="O80" s="276" t="s">
        <v>535</v>
      </c>
      <c r="P80" s="277">
        <v>44986</v>
      </c>
      <c r="Q80" s="1"/>
      <c r="R80" s="6" t="s">
        <v>536</v>
      </c>
      <c r="S80" s="1"/>
      <c r="T80" s="1"/>
      <c r="U80" s="1"/>
      <c r="V80" s="1"/>
      <c r="W80" s="1"/>
      <c r="X80" s="6"/>
      <c r="Y80" s="1"/>
      <c r="Z80" s="1"/>
      <c r="AA80" s="1"/>
      <c r="AB80" s="1"/>
      <c r="AC80" s="1"/>
      <c r="AD80" s="6"/>
      <c r="AE80" s="1"/>
      <c r="AF80" s="1"/>
      <c r="AG80" s="1"/>
      <c r="AH80" s="197"/>
      <c r="AI80" s="197"/>
      <c r="AJ80" s="203"/>
      <c r="AK80" s="197"/>
      <c r="AL80" s="197"/>
    </row>
    <row r="81" spans="1:38" s="198" customFormat="1" ht="15.6" customHeight="1">
      <c r="A81" s="291">
        <v>4</v>
      </c>
      <c r="B81" s="277">
        <v>44986</v>
      </c>
      <c r="C81" s="288"/>
      <c r="D81" s="288" t="s">
        <v>900</v>
      </c>
      <c r="E81" s="278" t="s">
        <v>537</v>
      </c>
      <c r="F81" s="278">
        <v>20.5</v>
      </c>
      <c r="G81" s="278"/>
      <c r="H81" s="287">
        <v>27.5</v>
      </c>
      <c r="I81" s="292" t="s">
        <v>890</v>
      </c>
      <c r="J81" s="293" t="s">
        <v>913</v>
      </c>
      <c r="K81" s="284">
        <f t="shared" ref="K81" si="76">H81-F81</f>
        <v>7</v>
      </c>
      <c r="L81" s="285">
        <v>100</v>
      </c>
      <c r="M81" s="286">
        <f t="shared" ref="M81" si="77">(K81*N81)-100</f>
        <v>1650</v>
      </c>
      <c r="N81" s="284">
        <v>250</v>
      </c>
      <c r="O81" s="276" t="s">
        <v>535</v>
      </c>
      <c r="P81" s="277">
        <v>44987</v>
      </c>
      <c r="Q81" s="1"/>
      <c r="R81" s="6" t="s">
        <v>536</v>
      </c>
      <c r="S81" s="1"/>
      <c r="T81" s="1"/>
      <c r="U81" s="1"/>
      <c r="V81" s="1"/>
      <c r="W81" s="1"/>
      <c r="X81" s="6"/>
      <c r="Y81" s="1"/>
      <c r="Z81" s="1"/>
      <c r="AA81" s="1"/>
      <c r="AB81" s="1"/>
      <c r="AC81" s="1"/>
      <c r="AD81" s="6"/>
      <c r="AE81" s="1"/>
      <c r="AF81" s="1"/>
      <c r="AG81" s="1"/>
      <c r="AH81" s="197"/>
      <c r="AI81" s="197"/>
      <c r="AJ81" s="203"/>
      <c r="AK81" s="197"/>
      <c r="AL81" s="197"/>
    </row>
    <row r="82" spans="1:38" s="198" customFormat="1" ht="15.6" customHeight="1">
      <c r="A82" s="291">
        <v>5</v>
      </c>
      <c r="B82" s="277">
        <v>44986</v>
      </c>
      <c r="C82" s="288"/>
      <c r="D82" s="288" t="s">
        <v>906</v>
      </c>
      <c r="E82" s="278" t="s">
        <v>537</v>
      </c>
      <c r="F82" s="278">
        <v>71</v>
      </c>
      <c r="G82" s="278">
        <v>40</v>
      </c>
      <c r="H82" s="287">
        <v>91</v>
      </c>
      <c r="I82" s="292" t="s">
        <v>907</v>
      </c>
      <c r="J82" s="293" t="s">
        <v>878</v>
      </c>
      <c r="K82" s="284">
        <f t="shared" ref="K82" si="78">H82-F82</f>
        <v>20</v>
      </c>
      <c r="L82" s="285">
        <v>100</v>
      </c>
      <c r="M82" s="286">
        <f t="shared" ref="M82" si="79">(K82*N82)-100</f>
        <v>900</v>
      </c>
      <c r="N82" s="284">
        <v>50</v>
      </c>
      <c r="O82" s="276" t="s">
        <v>535</v>
      </c>
      <c r="P82" s="277">
        <v>44986</v>
      </c>
      <c r="Q82" s="1"/>
      <c r="R82" s="6" t="s">
        <v>536</v>
      </c>
      <c r="S82" s="1"/>
      <c r="T82" s="1"/>
      <c r="U82" s="1"/>
      <c r="V82" s="1"/>
      <c r="W82" s="1"/>
      <c r="X82" s="6"/>
      <c r="Y82" s="1"/>
      <c r="Z82" s="1"/>
      <c r="AA82" s="1"/>
      <c r="AB82" s="1"/>
      <c r="AC82" s="1"/>
      <c r="AD82" s="6"/>
      <c r="AE82" s="1"/>
      <c r="AF82" s="1"/>
      <c r="AG82" s="1"/>
      <c r="AH82" s="197"/>
      <c r="AI82" s="197"/>
      <c r="AJ82" s="203"/>
      <c r="AK82" s="197"/>
      <c r="AL82" s="197"/>
    </row>
    <row r="83" spans="1:38" s="198" customFormat="1" ht="15.6" customHeight="1">
      <c r="A83" s="312">
        <v>6</v>
      </c>
      <c r="B83" s="311">
        <v>44987</v>
      </c>
      <c r="C83" s="304"/>
      <c r="D83" s="304" t="s">
        <v>906</v>
      </c>
      <c r="E83" s="302" t="s">
        <v>537</v>
      </c>
      <c r="F83" s="302">
        <v>19</v>
      </c>
      <c r="G83" s="302">
        <v>0</v>
      </c>
      <c r="H83" s="305">
        <v>0</v>
      </c>
      <c r="I83" s="313" t="s">
        <v>890</v>
      </c>
      <c r="J83" s="306" t="s">
        <v>917</v>
      </c>
      <c r="K83" s="307">
        <f t="shared" ref="K83:K84" si="80">H83-F83</f>
        <v>-19</v>
      </c>
      <c r="L83" s="308">
        <v>100</v>
      </c>
      <c r="M83" s="309">
        <f t="shared" ref="M83:M85" si="81">(K83*N83)-100</f>
        <v>-1050</v>
      </c>
      <c r="N83" s="307">
        <v>50</v>
      </c>
      <c r="O83" s="310" t="s">
        <v>547</v>
      </c>
      <c r="P83" s="311">
        <v>44987</v>
      </c>
      <c r="Q83" s="1"/>
      <c r="R83" s="6" t="s">
        <v>799</v>
      </c>
      <c r="S83" s="1"/>
      <c r="T83" s="1"/>
      <c r="U83" s="1"/>
      <c r="V83" s="1"/>
      <c r="W83" s="1"/>
      <c r="X83" s="6"/>
      <c r="Y83" s="1"/>
      <c r="Z83" s="1"/>
      <c r="AA83" s="1"/>
      <c r="AB83" s="1"/>
      <c r="AC83" s="1"/>
      <c r="AD83" s="6"/>
      <c r="AE83" s="1"/>
      <c r="AF83" s="1"/>
      <c r="AG83" s="1"/>
      <c r="AH83" s="197"/>
      <c r="AI83" s="197"/>
      <c r="AJ83" s="203"/>
      <c r="AK83" s="197"/>
      <c r="AL83" s="197"/>
    </row>
    <row r="84" spans="1:38" s="198" customFormat="1" ht="15.6" customHeight="1">
      <c r="A84" s="291">
        <v>7</v>
      </c>
      <c r="B84" s="277">
        <v>44987</v>
      </c>
      <c r="C84" s="288"/>
      <c r="D84" s="288" t="s">
        <v>918</v>
      </c>
      <c r="E84" s="278" t="s">
        <v>537</v>
      </c>
      <c r="F84" s="278">
        <v>65</v>
      </c>
      <c r="G84" s="278">
        <v>0</v>
      </c>
      <c r="H84" s="287">
        <v>95</v>
      </c>
      <c r="I84" s="292" t="s">
        <v>919</v>
      </c>
      <c r="J84" s="293" t="s">
        <v>550</v>
      </c>
      <c r="K84" s="284">
        <f t="shared" si="80"/>
        <v>30</v>
      </c>
      <c r="L84" s="285">
        <v>100</v>
      </c>
      <c r="M84" s="286">
        <f t="shared" si="81"/>
        <v>650</v>
      </c>
      <c r="N84" s="284">
        <v>25</v>
      </c>
      <c r="O84" s="276" t="s">
        <v>535</v>
      </c>
      <c r="P84" s="277">
        <v>44987</v>
      </c>
      <c r="Q84" s="1"/>
      <c r="R84" s="6" t="s">
        <v>536</v>
      </c>
      <c r="S84" s="1"/>
      <c r="T84" s="1"/>
      <c r="U84" s="1"/>
      <c r="V84" s="1"/>
      <c r="W84" s="1"/>
      <c r="X84" s="6"/>
      <c r="Y84" s="1"/>
      <c r="Z84" s="1"/>
      <c r="AA84" s="1"/>
      <c r="AB84" s="1"/>
      <c r="AC84" s="1"/>
      <c r="AD84" s="6"/>
      <c r="AE84" s="1"/>
      <c r="AF84" s="1"/>
      <c r="AG84" s="1"/>
      <c r="AH84" s="197"/>
      <c r="AI84" s="197"/>
      <c r="AJ84" s="203"/>
      <c r="AK84" s="197"/>
      <c r="AL84" s="197"/>
    </row>
    <row r="85" spans="1:38" s="198" customFormat="1" ht="15.6" customHeight="1">
      <c r="A85" s="291">
        <v>8</v>
      </c>
      <c r="B85" s="277">
        <v>44988</v>
      </c>
      <c r="C85" s="288"/>
      <c r="D85" s="288" t="s">
        <v>927</v>
      </c>
      <c r="E85" s="278" t="s">
        <v>881</v>
      </c>
      <c r="F85" s="278">
        <v>43</v>
      </c>
      <c r="G85" s="278">
        <v>64</v>
      </c>
      <c r="H85" s="287">
        <v>27</v>
      </c>
      <c r="I85" s="292" t="s">
        <v>931</v>
      </c>
      <c r="J85" s="293" t="s">
        <v>954</v>
      </c>
      <c r="K85" s="284">
        <f>F85-H85</f>
        <v>16</v>
      </c>
      <c r="L85" s="285">
        <v>100</v>
      </c>
      <c r="M85" s="286">
        <f t="shared" si="81"/>
        <v>4700</v>
      </c>
      <c r="N85" s="284">
        <v>300</v>
      </c>
      <c r="O85" s="276" t="s">
        <v>535</v>
      </c>
      <c r="P85" s="277">
        <v>44995</v>
      </c>
      <c r="Q85" s="1"/>
      <c r="R85" s="6" t="s">
        <v>536</v>
      </c>
      <c r="S85" s="1"/>
      <c r="T85" s="1"/>
      <c r="U85" s="1"/>
      <c r="V85" s="1"/>
      <c r="W85" s="1"/>
      <c r="X85" s="6"/>
      <c r="Y85" s="1"/>
      <c r="Z85" s="1"/>
      <c r="AA85" s="1"/>
      <c r="AB85" s="1"/>
      <c r="AC85" s="1"/>
      <c r="AD85" s="6"/>
      <c r="AE85" s="1"/>
      <c r="AF85" s="1"/>
      <c r="AG85" s="1"/>
      <c r="AH85" s="197"/>
      <c r="AI85" s="197"/>
      <c r="AJ85" s="203"/>
      <c r="AK85" s="197"/>
      <c r="AL85" s="197"/>
    </row>
    <row r="86" spans="1:38" s="198" customFormat="1" ht="15.6" customHeight="1">
      <c r="A86" s="291">
        <v>9</v>
      </c>
      <c r="B86" s="277">
        <v>44991</v>
      </c>
      <c r="C86" s="288"/>
      <c r="D86" s="288" t="s">
        <v>930</v>
      </c>
      <c r="E86" s="278" t="s">
        <v>881</v>
      </c>
      <c r="F86" s="278">
        <v>97.5</v>
      </c>
      <c r="G86" s="278">
        <v>140</v>
      </c>
      <c r="H86" s="287">
        <v>67.5</v>
      </c>
      <c r="I86" s="292" t="s">
        <v>932</v>
      </c>
      <c r="J86" s="293" t="s">
        <v>550</v>
      </c>
      <c r="K86" s="284">
        <f>F86-H86</f>
        <v>30</v>
      </c>
      <c r="L86" s="285">
        <v>100</v>
      </c>
      <c r="M86" s="286">
        <f t="shared" ref="M86" si="82">(K86*N86)-100</f>
        <v>1400</v>
      </c>
      <c r="N86" s="284">
        <v>50</v>
      </c>
      <c r="O86" s="276" t="s">
        <v>535</v>
      </c>
      <c r="P86" s="277">
        <v>44993</v>
      </c>
      <c r="Q86" s="1"/>
      <c r="R86" s="6" t="s">
        <v>536</v>
      </c>
      <c r="S86" s="1"/>
      <c r="T86" s="1"/>
      <c r="U86" s="1"/>
      <c r="V86" s="1"/>
      <c r="W86" s="1"/>
      <c r="X86" s="6"/>
      <c r="Y86" s="1"/>
      <c r="Z86" s="1"/>
      <c r="AA86" s="1"/>
      <c r="AB86" s="1"/>
      <c r="AC86" s="1"/>
      <c r="AD86" s="6"/>
      <c r="AE86" s="1"/>
      <c r="AF86" s="1"/>
      <c r="AG86" s="1"/>
      <c r="AH86" s="197"/>
      <c r="AI86" s="197"/>
      <c r="AJ86" s="203"/>
      <c r="AK86" s="197"/>
      <c r="AL86" s="197"/>
    </row>
    <row r="87" spans="1:38" s="198" customFormat="1" ht="15.6" customHeight="1">
      <c r="A87" s="291">
        <v>10</v>
      </c>
      <c r="B87" s="277">
        <v>44991</v>
      </c>
      <c r="C87" s="288"/>
      <c r="D87" s="288" t="s">
        <v>933</v>
      </c>
      <c r="E87" s="278" t="s">
        <v>537</v>
      </c>
      <c r="F87" s="278">
        <v>57</v>
      </c>
      <c r="G87" s="278">
        <v>18</v>
      </c>
      <c r="H87" s="287">
        <v>80</v>
      </c>
      <c r="I87" s="292" t="s">
        <v>934</v>
      </c>
      <c r="J87" s="293" t="s">
        <v>937</v>
      </c>
      <c r="K87" s="284">
        <f t="shared" ref="K87" si="83">H87-F87</f>
        <v>23</v>
      </c>
      <c r="L87" s="285">
        <v>100</v>
      </c>
      <c r="M87" s="286">
        <f t="shared" ref="M87" si="84">(K87*N87)-100</f>
        <v>1050</v>
      </c>
      <c r="N87" s="284">
        <v>50</v>
      </c>
      <c r="O87" s="276" t="s">
        <v>535</v>
      </c>
      <c r="P87" s="277">
        <v>44991</v>
      </c>
      <c r="Q87" s="1"/>
      <c r="R87" s="6" t="s">
        <v>799</v>
      </c>
      <c r="S87" s="1"/>
      <c r="T87" s="1"/>
      <c r="U87" s="1"/>
      <c r="V87" s="1"/>
      <c r="W87" s="1"/>
      <c r="X87" s="6"/>
      <c r="Y87" s="1"/>
      <c r="Z87" s="1"/>
      <c r="AA87" s="1"/>
      <c r="AB87" s="1"/>
      <c r="AC87" s="1"/>
      <c r="AD87" s="6"/>
      <c r="AE87" s="1"/>
      <c r="AF87" s="1"/>
      <c r="AG87" s="1"/>
      <c r="AH87" s="197"/>
      <c r="AI87" s="197"/>
      <c r="AJ87" s="203"/>
      <c r="AK87" s="197"/>
      <c r="AL87" s="197"/>
    </row>
    <row r="88" spans="1:38" s="198" customFormat="1" ht="15.6" customHeight="1">
      <c r="A88" s="312">
        <v>11</v>
      </c>
      <c r="B88" s="311">
        <v>44993</v>
      </c>
      <c r="C88" s="304"/>
      <c r="D88" s="304" t="s">
        <v>938</v>
      </c>
      <c r="E88" s="302" t="s">
        <v>537</v>
      </c>
      <c r="F88" s="302">
        <v>10.5</v>
      </c>
      <c r="G88" s="302">
        <v>7</v>
      </c>
      <c r="H88" s="305">
        <v>6</v>
      </c>
      <c r="I88" s="313" t="s">
        <v>939</v>
      </c>
      <c r="J88" s="306" t="s">
        <v>977</v>
      </c>
      <c r="K88" s="307">
        <f t="shared" ref="K88" si="85">H88-F88</f>
        <v>-4.5</v>
      </c>
      <c r="L88" s="308">
        <v>100</v>
      </c>
      <c r="M88" s="309">
        <f t="shared" ref="M88" si="86">(K88*N88)-100</f>
        <v>-6287.5</v>
      </c>
      <c r="N88" s="307">
        <v>1375</v>
      </c>
      <c r="O88" s="310" t="s">
        <v>547</v>
      </c>
      <c r="P88" s="311">
        <v>44995</v>
      </c>
      <c r="Q88" s="197"/>
      <c r="R88" s="203" t="s">
        <v>536</v>
      </c>
      <c r="S88" s="197"/>
      <c r="T88" s="197"/>
      <c r="U88" s="197"/>
      <c r="V88" s="197"/>
      <c r="W88" s="197"/>
      <c r="X88" s="203"/>
      <c r="Y88" s="197"/>
      <c r="Z88" s="197"/>
      <c r="AA88" s="197"/>
      <c r="AB88" s="197"/>
      <c r="AC88" s="197"/>
      <c r="AD88" s="203"/>
      <c r="AE88" s="197"/>
      <c r="AF88" s="197"/>
      <c r="AG88" s="197"/>
      <c r="AH88" s="197"/>
      <c r="AI88" s="197"/>
      <c r="AJ88" s="203"/>
      <c r="AK88" s="197"/>
      <c r="AL88" s="197"/>
    </row>
    <row r="89" spans="1:38" s="198" customFormat="1" ht="15.6" customHeight="1">
      <c r="A89" s="291">
        <v>12</v>
      </c>
      <c r="B89" s="277">
        <v>44993</v>
      </c>
      <c r="C89" s="288"/>
      <c r="D89" s="288" t="s">
        <v>940</v>
      </c>
      <c r="E89" s="278" t="s">
        <v>537</v>
      </c>
      <c r="F89" s="278">
        <v>29</v>
      </c>
      <c r="G89" s="278">
        <v>13</v>
      </c>
      <c r="H89" s="287">
        <v>37.5</v>
      </c>
      <c r="I89" s="292" t="s">
        <v>941</v>
      </c>
      <c r="J89" s="293" t="s">
        <v>929</v>
      </c>
      <c r="K89" s="284">
        <f t="shared" ref="K89" si="87">H89-F89</f>
        <v>8.5</v>
      </c>
      <c r="L89" s="285">
        <v>100</v>
      </c>
      <c r="M89" s="286">
        <f t="shared" ref="M89:M92" si="88">(K89*N89)-100</f>
        <v>2237.5</v>
      </c>
      <c r="N89" s="284">
        <v>275</v>
      </c>
      <c r="O89" s="276" t="s">
        <v>535</v>
      </c>
      <c r="P89" s="277">
        <v>44993</v>
      </c>
      <c r="Q89" s="197"/>
      <c r="R89" s="203" t="s">
        <v>536</v>
      </c>
      <c r="S89" s="197"/>
      <c r="T89" s="197"/>
      <c r="U89" s="197"/>
      <c r="V89" s="197"/>
      <c r="W89" s="197"/>
      <c r="X89" s="203"/>
      <c r="Y89" s="197"/>
      <c r="Z89" s="197"/>
      <c r="AA89" s="197"/>
      <c r="AB89" s="197"/>
      <c r="AC89" s="197"/>
      <c r="AD89" s="203"/>
      <c r="AE89" s="197"/>
      <c r="AF89" s="197"/>
      <c r="AG89" s="197"/>
      <c r="AH89" s="197"/>
      <c r="AI89" s="197"/>
      <c r="AJ89" s="203"/>
      <c r="AK89" s="197"/>
      <c r="AL89" s="197"/>
    </row>
    <row r="90" spans="1:38" s="198" customFormat="1" ht="15.6" customHeight="1">
      <c r="A90" s="291">
        <v>13</v>
      </c>
      <c r="B90" s="277">
        <v>44993</v>
      </c>
      <c r="C90" s="288"/>
      <c r="D90" s="288" t="s">
        <v>930</v>
      </c>
      <c r="E90" s="278" t="s">
        <v>881</v>
      </c>
      <c r="F90" s="278">
        <v>94</v>
      </c>
      <c r="G90" s="278">
        <v>140</v>
      </c>
      <c r="H90" s="287">
        <v>73</v>
      </c>
      <c r="I90" s="322">
        <v>1</v>
      </c>
      <c r="J90" s="293" t="s">
        <v>548</v>
      </c>
      <c r="K90" s="284">
        <f>F90-H90</f>
        <v>21</v>
      </c>
      <c r="L90" s="285">
        <v>100</v>
      </c>
      <c r="M90" s="286">
        <f t="shared" si="88"/>
        <v>950</v>
      </c>
      <c r="N90" s="284">
        <v>50</v>
      </c>
      <c r="O90" s="276" t="s">
        <v>535</v>
      </c>
      <c r="P90" s="277">
        <v>44994</v>
      </c>
      <c r="Q90" s="197"/>
      <c r="R90" s="203" t="s">
        <v>536</v>
      </c>
      <c r="S90" s="197"/>
      <c r="T90" s="197"/>
      <c r="U90" s="197"/>
      <c r="V90" s="197"/>
      <c r="W90" s="197"/>
      <c r="X90" s="203"/>
      <c r="Y90" s="197"/>
      <c r="Z90" s="197"/>
      <c r="AA90" s="197"/>
      <c r="AB90" s="197"/>
      <c r="AC90" s="197"/>
      <c r="AD90" s="203"/>
      <c r="AE90" s="197"/>
      <c r="AF90" s="197"/>
      <c r="AG90" s="197"/>
      <c r="AH90" s="197"/>
      <c r="AI90" s="197"/>
      <c r="AJ90" s="203"/>
      <c r="AK90" s="197"/>
      <c r="AL90" s="197"/>
    </row>
    <row r="91" spans="1:38" s="198" customFormat="1" ht="15.6" customHeight="1">
      <c r="A91" s="291">
        <v>14</v>
      </c>
      <c r="B91" s="277">
        <v>44994</v>
      </c>
      <c r="C91" s="288"/>
      <c r="D91" s="288" t="s">
        <v>942</v>
      </c>
      <c r="E91" s="278" t="s">
        <v>537</v>
      </c>
      <c r="F91" s="278">
        <v>65</v>
      </c>
      <c r="G91" s="278"/>
      <c r="H91" s="287">
        <v>125</v>
      </c>
      <c r="I91" s="322" t="s">
        <v>919</v>
      </c>
      <c r="J91" s="293" t="s">
        <v>743</v>
      </c>
      <c r="K91" s="284">
        <f t="shared" ref="K91:K92" si="89">H91-F91</f>
        <v>60</v>
      </c>
      <c r="L91" s="285">
        <v>100</v>
      </c>
      <c r="M91" s="286">
        <f t="shared" si="88"/>
        <v>1400</v>
      </c>
      <c r="N91" s="284">
        <v>25</v>
      </c>
      <c r="O91" s="276" t="s">
        <v>535</v>
      </c>
      <c r="P91" s="277">
        <v>44994</v>
      </c>
      <c r="Q91" s="197"/>
      <c r="R91" s="203" t="s">
        <v>799</v>
      </c>
      <c r="S91" s="197"/>
      <c r="T91" s="197"/>
      <c r="U91" s="197"/>
      <c r="V91" s="197"/>
      <c r="W91" s="197"/>
      <c r="X91" s="203"/>
      <c r="Y91" s="197"/>
      <c r="Z91" s="197"/>
      <c r="AA91" s="197"/>
      <c r="AB91" s="197"/>
      <c r="AC91" s="197"/>
      <c r="AD91" s="203"/>
      <c r="AE91" s="197"/>
      <c r="AF91" s="197"/>
      <c r="AG91" s="197"/>
      <c r="AH91" s="197"/>
      <c r="AI91" s="197"/>
      <c r="AJ91" s="203"/>
      <c r="AK91" s="197"/>
      <c r="AL91" s="197"/>
    </row>
    <row r="92" spans="1:38" s="198" customFormat="1" ht="15.6" customHeight="1">
      <c r="A92" s="312">
        <v>15</v>
      </c>
      <c r="B92" s="311">
        <v>44994</v>
      </c>
      <c r="C92" s="304"/>
      <c r="D92" s="304" t="s">
        <v>943</v>
      </c>
      <c r="E92" s="302" t="s">
        <v>537</v>
      </c>
      <c r="F92" s="302">
        <v>50</v>
      </c>
      <c r="G92" s="302">
        <v>30</v>
      </c>
      <c r="H92" s="305">
        <v>30</v>
      </c>
      <c r="I92" s="323" t="s">
        <v>944</v>
      </c>
      <c r="J92" s="306" t="s">
        <v>955</v>
      </c>
      <c r="K92" s="307">
        <f t="shared" si="89"/>
        <v>-20</v>
      </c>
      <c r="L92" s="308">
        <v>100</v>
      </c>
      <c r="M92" s="309">
        <f t="shared" si="88"/>
        <v>-5100</v>
      </c>
      <c r="N92" s="307">
        <v>250</v>
      </c>
      <c r="O92" s="310" t="s">
        <v>547</v>
      </c>
      <c r="P92" s="311">
        <v>44995</v>
      </c>
      <c r="Q92" s="197"/>
      <c r="R92" s="203" t="s">
        <v>536</v>
      </c>
      <c r="S92" s="197"/>
      <c r="T92" s="197"/>
      <c r="U92" s="197"/>
      <c r="V92" s="197"/>
      <c r="W92" s="197"/>
      <c r="X92" s="203"/>
      <c r="Y92" s="197"/>
      <c r="Z92" s="197"/>
      <c r="AA92" s="197"/>
      <c r="AB92" s="197"/>
      <c r="AC92" s="197"/>
      <c r="AD92" s="203"/>
      <c r="AE92" s="197"/>
      <c r="AF92" s="197"/>
      <c r="AG92" s="197"/>
      <c r="AH92" s="197"/>
      <c r="AI92" s="197"/>
      <c r="AJ92" s="203"/>
      <c r="AK92" s="197"/>
      <c r="AL92" s="197"/>
    </row>
    <row r="93" spans="1:38" s="198" customFormat="1" ht="15.6" customHeight="1">
      <c r="A93" s="291">
        <v>16</v>
      </c>
      <c r="B93" s="277">
        <v>44994</v>
      </c>
      <c r="C93" s="288"/>
      <c r="D93" s="288" t="s">
        <v>945</v>
      </c>
      <c r="E93" s="278" t="s">
        <v>537</v>
      </c>
      <c r="F93" s="278">
        <v>45</v>
      </c>
      <c r="G93" s="278">
        <v>9</v>
      </c>
      <c r="H93" s="287">
        <v>67</v>
      </c>
      <c r="I93" s="322" t="s">
        <v>946</v>
      </c>
      <c r="J93" s="293" t="s">
        <v>947</v>
      </c>
      <c r="K93" s="284">
        <f t="shared" ref="K93:K94" si="90">H93-F93</f>
        <v>22</v>
      </c>
      <c r="L93" s="285">
        <v>100</v>
      </c>
      <c r="M93" s="286">
        <f t="shared" ref="M93:M94" si="91">(K93*N93)-100</f>
        <v>1000</v>
      </c>
      <c r="N93" s="284">
        <v>50</v>
      </c>
      <c r="O93" s="276" t="s">
        <v>535</v>
      </c>
      <c r="P93" s="277">
        <v>44994</v>
      </c>
      <c r="Q93" s="197"/>
      <c r="R93" s="203" t="s">
        <v>536</v>
      </c>
      <c r="S93" s="197"/>
      <c r="T93" s="197"/>
      <c r="U93" s="197"/>
      <c r="V93" s="197"/>
      <c r="W93" s="197"/>
      <c r="X93" s="203"/>
      <c r="Y93" s="197"/>
      <c r="Z93" s="197"/>
      <c r="AA93" s="197"/>
      <c r="AB93" s="197"/>
      <c r="AC93" s="197"/>
      <c r="AD93" s="203"/>
      <c r="AE93" s="197"/>
      <c r="AF93" s="197"/>
      <c r="AG93" s="197"/>
      <c r="AH93" s="197"/>
      <c r="AI93" s="197"/>
      <c r="AJ93" s="203"/>
      <c r="AK93" s="197"/>
      <c r="AL93" s="197"/>
    </row>
    <row r="94" spans="1:38" s="198" customFormat="1" ht="15.6" customHeight="1">
      <c r="A94" s="312">
        <v>17</v>
      </c>
      <c r="B94" s="311">
        <v>44994</v>
      </c>
      <c r="C94" s="304"/>
      <c r="D94" s="304" t="s">
        <v>948</v>
      </c>
      <c r="E94" s="302" t="s">
        <v>537</v>
      </c>
      <c r="F94" s="302">
        <v>27.5</v>
      </c>
      <c r="G94" s="302">
        <v>13</v>
      </c>
      <c r="H94" s="305">
        <v>13</v>
      </c>
      <c r="I94" s="323" t="s">
        <v>949</v>
      </c>
      <c r="J94" s="306" t="s">
        <v>1033</v>
      </c>
      <c r="K94" s="307">
        <f t="shared" si="90"/>
        <v>-14.5</v>
      </c>
      <c r="L94" s="308">
        <v>100</v>
      </c>
      <c r="M94" s="309">
        <f t="shared" si="91"/>
        <v>-4087.5</v>
      </c>
      <c r="N94" s="307">
        <v>275</v>
      </c>
      <c r="O94" s="310" t="s">
        <v>547</v>
      </c>
      <c r="P94" s="311">
        <v>45005</v>
      </c>
      <c r="Q94" s="197"/>
      <c r="R94" s="203" t="s">
        <v>536</v>
      </c>
      <c r="S94" s="197"/>
      <c r="T94" s="197"/>
      <c r="U94" s="197"/>
      <c r="V94" s="197"/>
      <c r="W94" s="197"/>
      <c r="X94" s="203"/>
      <c r="Y94" s="197"/>
      <c r="Z94" s="197"/>
      <c r="AA94" s="197"/>
      <c r="AB94" s="197"/>
      <c r="AC94" s="197"/>
      <c r="AD94" s="203"/>
      <c r="AE94" s="197"/>
      <c r="AF94" s="197"/>
      <c r="AG94" s="197"/>
      <c r="AH94" s="197"/>
      <c r="AI94" s="197"/>
      <c r="AJ94" s="203"/>
      <c r="AK94" s="197"/>
      <c r="AL94" s="197"/>
    </row>
    <row r="95" spans="1:38" s="198" customFormat="1" ht="15.6" customHeight="1">
      <c r="A95" s="312">
        <v>18</v>
      </c>
      <c r="B95" s="311">
        <v>44994</v>
      </c>
      <c r="C95" s="304"/>
      <c r="D95" s="304" t="s">
        <v>950</v>
      </c>
      <c r="E95" s="302" t="s">
        <v>537</v>
      </c>
      <c r="F95" s="302">
        <v>45</v>
      </c>
      <c r="G95" s="302">
        <v>0</v>
      </c>
      <c r="H95" s="305">
        <v>0</v>
      </c>
      <c r="I95" s="323" t="s">
        <v>951</v>
      </c>
      <c r="J95" s="306" t="s">
        <v>953</v>
      </c>
      <c r="K95" s="307">
        <f t="shared" ref="K95:K96" si="92">H95-F95</f>
        <v>-45</v>
      </c>
      <c r="L95" s="308">
        <v>100</v>
      </c>
      <c r="M95" s="309">
        <f t="shared" ref="M95:M96" si="93">(K95*N95)-100</f>
        <v>-1225</v>
      </c>
      <c r="N95" s="307">
        <v>25</v>
      </c>
      <c r="O95" s="310" t="s">
        <v>547</v>
      </c>
      <c r="P95" s="311">
        <v>44994</v>
      </c>
      <c r="Q95" s="197"/>
      <c r="R95" s="203" t="s">
        <v>799</v>
      </c>
      <c r="S95" s="197"/>
      <c r="T95" s="197"/>
      <c r="U95" s="197"/>
      <c r="V95" s="197"/>
      <c r="W95" s="197"/>
      <c r="X95" s="203"/>
      <c r="Y95" s="197"/>
      <c r="Z95" s="197"/>
      <c r="AA95" s="197"/>
      <c r="AB95" s="197"/>
      <c r="AC95" s="197"/>
      <c r="AD95" s="203"/>
      <c r="AE95" s="197"/>
      <c r="AF95" s="197"/>
      <c r="AG95" s="197"/>
      <c r="AH95" s="197"/>
      <c r="AI95" s="197"/>
      <c r="AJ95" s="203"/>
      <c r="AK95" s="197"/>
      <c r="AL95" s="197"/>
    </row>
    <row r="96" spans="1:38" s="198" customFormat="1" ht="15.6" customHeight="1">
      <c r="A96" s="291">
        <v>19</v>
      </c>
      <c r="B96" s="277">
        <v>44995</v>
      </c>
      <c r="C96" s="288"/>
      <c r="D96" s="288" t="s">
        <v>956</v>
      </c>
      <c r="E96" s="278" t="s">
        <v>537</v>
      </c>
      <c r="F96" s="278">
        <v>62.5</v>
      </c>
      <c r="G96" s="278">
        <v>28</v>
      </c>
      <c r="H96" s="287">
        <v>64</v>
      </c>
      <c r="I96" s="322" t="s">
        <v>946</v>
      </c>
      <c r="J96" s="293" t="s">
        <v>957</v>
      </c>
      <c r="K96" s="284">
        <f t="shared" si="92"/>
        <v>1.5</v>
      </c>
      <c r="L96" s="285">
        <v>100</v>
      </c>
      <c r="M96" s="286">
        <f t="shared" si="93"/>
        <v>-25</v>
      </c>
      <c r="N96" s="284">
        <v>50</v>
      </c>
      <c r="O96" s="276" t="s">
        <v>656</v>
      </c>
      <c r="P96" s="277">
        <v>44995</v>
      </c>
      <c r="Q96" s="197"/>
      <c r="R96" s="203" t="s">
        <v>536</v>
      </c>
      <c r="S96" s="197"/>
      <c r="T96" s="197"/>
      <c r="U96" s="197"/>
      <c r="V96" s="197"/>
      <c r="W96" s="197"/>
      <c r="X96" s="203"/>
      <c r="Y96" s="197"/>
      <c r="Z96" s="197"/>
      <c r="AA96" s="197"/>
      <c r="AB96" s="197"/>
      <c r="AC96" s="197"/>
      <c r="AD96" s="203"/>
      <c r="AE96" s="197"/>
      <c r="AF96" s="197"/>
      <c r="AG96" s="197"/>
      <c r="AH96" s="197"/>
      <c r="AI96" s="197"/>
      <c r="AJ96" s="203"/>
      <c r="AK96" s="197"/>
      <c r="AL96" s="197"/>
    </row>
    <row r="97" spans="1:38" s="198" customFormat="1" ht="15.6" customHeight="1">
      <c r="A97" s="291">
        <v>20</v>
      </c>
      <c r="B97" s="277">
        <v>44995</v>
      </c>
      <c r="C97" s="288"/>
      <c r="D97" s="288" t="s">
        <v>894</v>
      </c>
      <c r="E97" s="278" t="s">
        <v>537</v>
      </c>
      <c r="F97" s="278">
        <v>39</v>
      </c>
      <c r="G97" s="278">
        <v>21</v>
      </c>
      <c r="H97" s="287">
        <v>48.5</v>
      </c>
      <c r="I97" s="322" t="s">
        <v>958</v>
      </c>
      <c r="J97" s="293" t="s">
        <v>966</v>
      </c>
      <c r="K97" s="284">
        <f t="shared" ref="K97" si="94">H97-F97</f>
        <v>9.5</v>
      </c>
      <c r="L97" s="285">
        <v>100</v>
      </c>
      <c r="M97" s="286">
        <f t="shared" ref="M97" si="95">(K97*N97)-100</f>
        <v>2750</v>
      </c>
      <c r="N97" s="284">
        <v>300</v>
      </c>
      <c r="O97" s="276" t="s">
        <v>535</v>
      </c>
      <c r="P97" s="277">
        <v>44998</v>
      </c>
      <c r="Q97" s="197"/>
      <c r="R97" s="203" t="s">
        <v>536</v>
      </c>
      <c r="S97" s="197"/>
      <c r="T97" s="197"/>
      <c r="U97" s="197"/>
      <c r="V97" s="197"/>
      <c r="W97" s="197"/>
      <c r="X97" s="203"/>
      <c r="Y97" s="197"/>
      <c r="Z97" s="197"/>
      <c r="AA97" s="197"/>
      <c r="AB97" s="197"/>
      <c r="AC97" s="197"/>
      <c r="AD97" s="203"/>
      <c r="AE97" s="197"/>
      <c r="AF97" s="197"/>
      <c r="AG97" s="197"/>
      <c r="AH97" s="197"/>
      <c r="AI97" s="197"/>
      <c r="AJ97" s="203"/>
      <c r="AK97" s="197"/>
      <c r="AL97" s="197"/>
    </row>
    <row r="98" spans="1:38" s="198" customFormat="1" ht="15.6" customHeight="1">
      <c r="A98" s="291">
        <v>21</v>
      </c>
      <c r="B98" s="277">
        <v>44995</v>
      </c>
      <c r="C98" s="288"/>
      <c r="D98" s="288" t="s">
        <v>959</v>
      </c>
      <c r="E98" s="278" t="s">
        <v>537</v>
      </c>
      <c r="F98" s="278">
        <v>138</v>
      </c>
      <c r="G98" s="278">
        <v>90</v>
      </c>
      <c r="H98" s="287">
        <v>163.5</v>
      </c>
      <c r="I98" s="322" t="s">
        <v>960</v>
      </c>
      <c r="J98" s="293" t="s">
        <v>961</v>
      </c>
      <c r="K98" s="284">
        <f t="shared" ref="K98" si="96">H98-F98</f>
        <v>25.5</v>
      </c>
      <c r="L98" s="285">
        <v>100</v>
      </c>
      <c r="M98" s="286">
        <f t="shared" ref="M98" si="97">(K98*N98)-100</f>
        <v>2450</v>
      </c>
      <c r="N98" s="284">
        <v>100</v>
      </c>
      <c r="O98" s="276" t="s">
        <v>535</v>
      </c>
      <c r="P98" s="277">
        <v>44995</v>
      </c>
      <c r="Q98" s="197"/>
      <c r="R98" s="203" t="s">
        <v>799</v>
      </c>
      <c r="S98" s="197"/>
      <c r="T98" s="197"/>
      <c r="U98" s="197"/>
      <c r="V98" s="197"/>
      <c r="W98" s="197"/>
      <c r="X98" s="203"/>
      <c r="Y98" s="197"/>
      <c r="Z98" s="197"/>
      <c r="AA98" s="197"/>
      <c r="AB98" s="197"/>
      <c r="AC98" s="197"/>
      <c r="AD98" s="203"/>
      <c r="AE98" s="197"/>
      <c r="AF98" s="197"/>
      <c r="AG98" s="197"/>
      <c r="AH98" s="197"/>
      <c r="AI98" s="197"/>
      <c r="AJ98" s="203"/>
      <c r="AK98" s="197"/>
      <c r="AL98" s="197"/>
    </row>
    <row r="99" spans="1:38" s="198" customFormat="1" ht="15.6" customHeight="1">
      <c r="A99" s="291">
        <v>22</v>
      </c>
      <c r="B99" s="277">
        <v>44995</v>
      </c>
      <c r="C99" s="288"/>
      <c r="D99" s="288" t="s">
        <v>959</v>
      </c>
      <c r="E99" s="278" t="s">
        <v>537</v>
      </c>
      <c r="F99" s="278">
        <v>131</v>
      </c>
      <c r="G99" s="278">
        <v>80</v>
      </c>
      <c r="H99" s="287">
        <v>154</v>
      </c>
      <c r="I99" s="322" t="s">
        <v>962</v>
      </c>
      <c r="J99" s="293" t="s">
        <v>937</v>
      </c>
      <c r="K99" s="284">
        <f t="shared" ref="K99" si="98">H99-F99</f>
        <v>23</v>
      </c>
      <c r="L99" s="285">
        <v>100</v>
      </c>
      <c r="M99" s="286">
        <f t="shared" ref="M99" si="99">(K99*N99)-100</f>
        <v>2200</v>
      </c>
      <c r="N99" s="284">
        <v>100</v>
      </c>
      <c r="O99" s="276" t="s">
        <v>535</v>
      </c>
      <c r="P99" s="277">
        <v>44995</v>
      </c>
      <c r="Q99" s="197"/>
      <c r="R99" s="203" t="s">
        <v>799</v>
      </c>
      <c r="S99" s="197"/>
      <c r="T99" s="197"/>
      <c r="U99" s="197"/>
      <c r="V99" s="197"/>
      <c r="W99" s="197"/>
      <c r="X99" s="203"/>
      <c r="Y99" s="197"/>
      <c r="Z99" s="197"/>
      <c r="AA99" s="197"/>
      <c r="AB99" s="197"/>
      <c r="AC99" s="197"/>
      <c r="AD99" s="203"/>
      <c r="AE99" s="197"/>
      <c r="AF99" s="197"/>
      <c r="AG99" s="197"/>
      <c r="AH99" s="197"/>
      <c r="AI99" s="197"/>
      <c r="AJ99" s="203"/>
      <c r="AK99" s="197"/>
      <c r="AL99" s="197"/>
    </row>
    <row r="100" spans="1:38" s="198" customFormat="1" ht="15.6" customHeight="1">
      <c r="A100" s="291">
        <v>23</v>
      </c>
      <c r="B100" s="277">
        <v>44998</v>
      </c>
      <c r="C100" s="288"/>
      <c r="D100" s="288" t="s">
        <v>969</v>
      </c>
      <c r="E100" s="278" t="s">
        <v>537</v>
      </c>
      <c r="F100" s="278">
        <v>32</v>
      </c>
      <c r="G100" s="278">
        <v>14</v>
      </c>
      <c r="H100" s="287">
        <v>52</v>
      </c>
      <c r="I100" s="322" t="s">
        <v>970</v>
      </c>
      <c r="J100" s="293" t="s">
        <v>937</v>
      </c>
      <c r="K100" s="284">
        <f t="shared" ref="K100" si="100">H100-F100</f>
        <v>20</v>
      </c>
      <c r="L100" s="285">
        <v>100</v>
      </c>
      <c r="M100" s="286">
        <f t="shared" ref="M100:M103" si="101">(K100*N100)-100</f>
        <v>4900</v>
      </c>
      <c r="N100" s="284">
        <v>250</v>
      </c>
      <c r="O100" s="276" t="s">
        <v>535</v>
      </c>
      <c r="P100" s="277">
        <v>44998</v>
      </c>
      <c r="Q100" s="197"/>
      <c r="R100" s="203" t="s">
        <v>799</v>
      </c>
      <c r="S100" s="197"/>
      <c r="T100" s="197"/>
      <c r="U100" s="197"/>
      <c r="V100" s="197"/>
      <c r="W100" s="197"/>
      <c r="X100" s="203"/>
      <c r="Y100" s="197"/>
      <c r="Z100" s="197"/>
      <c r="AA100" s="197"/>
      <c r="AB100" s="197"/>
      <c r="AC100" s="197"/>
      <c r="AD100" s="203"/>
      <c r="AE100" s="197"/>
      <c r="AF100" s="197"/>
      <c r="AG100" s="197"/>
      <c r="AH100" s="197"/>
      <c r="AI100" s="197"/>
      <c r="AJ100" s="203"/>
      <c r="AK100" s="197"/>
      <c r="AL100" s="197"/>
    </row>
    <row r="101" spans="1:38" s="198" customFormat="1" ht="15.6" customHeight="1">
      <c r="A101" s="291">
        <v>24</v>
      </c>
      <c r="B101" s="277">
        <v>44998</v>
      </c>
      <c r="C101" s="288"/>
      <c r="D101" s="288" t="s">
        <v>971</v>
      </c>
      <c r="E101" s="278" t="s">
        <v>881</v>
      </c>
      <c r="F101" s="278">
        <v>16</v>
      </c>
      <c r="G101" s="278">
        <v>25</v>
      </c>
      <c r="H101" s="287">
        <v>10</v>
      </c>
      <c r="I101" s="322">
        <v>1</v>
      </c>
      <c r="J101" s="293" t="s">
        <v>972</v>
      </c>
      <c r="K101" s="284">
        <f>F101-H101</f>
        <v>6</v>
      </c>
      <c r="L101" s="285">
        <v>100</v>
      </c>
      <c r="M101" s="286">
        <f t="shared" si="101"/>
        <v>3500</v>
      </c>
      <c r="N101" s="284">
        <v>600</v>
      </c>
      <c r="O101" s="276" t="s">
        <v>535</v>
      </c>
      <c r="P101" s="277">
        <v>44998</v>
      </c>
      <c r="Q101" s="197"/>
      <c r="R101" s="203" t="s">
        <v>536</v>
      </c>
      <c r="S101" s="197"/>
      <c r="T101" s="197"/>
      <c r="U101" s="197"/>
      <c r="V101" s="197"/>
      <c r="W101" s="197"/>
      <c r="X101" s="203"/>
      <c r="Y101" s="197"/>
      <c r="Z101" s="197"/>
      <c r="AA101" s="197"/>
      <c r="AB101" s="197"/>
      <c r="AC101" s="197"/>
      <c r="AD101" s="203"/>
      <c r="AE101" s="197"/>
      <c r="AF101" s="197"/>
      <c r="AG101" s="197"/>
      <c r="AH101" s="197"/>
      <c r="AI101" s="197"/>
      <c r="AJ101" s="203"/>
      <c r="AK101" s="197"/>
      <c r="AL101" s="197"/>
    </row>
    <row r="102" spans="1:38" s="198" customFormat="1" ht="15.6" customHeight="1">
      <c r="A102" s="291">
        <v>25</v>
      </c>
      <c r="B102" s="277">
        <v>44998</v>
      </c>
      <c r="C102" s="288"/>
      <c r="D102" s="288" t="s">
        <v>894</v>
      </c>
      <c r="E102" s="278" t="s">
        <v>537</v>
      </c>
      <c r="F102" s="278">
        <v>41</v>
      </c>
      <c r="G102" s="278">
        <v>23</v>
      </c>
      <c r="H102" s="287">
        <v>48.5</v>
      </c>
      <c r="I102" s="292" t="s">
        <v>958</v>
      </c>
      <c r="J102" s="293" t="s">
        <v>916</v>
      </c>
      <c r="K102" s="284">
        <f t="shared" ref="K102:K103" si="102">H102-F102</f>
        <v>7.5</v>
      </c>
      <c r="L102" s="285">
        <v>100</v>
      </c>
      <c r="M102" s="286">
        <f t="shared" si="101"/>
        <v>2150</v>
      </c>
      <c r="N102" s="284">
        <v>300</v>
      </c>
      <c r="O102" s="276" t="s">
        <v>535</v>
      </c>
      <c r="P102" s="277">
        <v>44999</v>
      </c>
      <c r="Q102" s="197"/>
      <c r="R102" s="203" t="s">
        <v>799</v>
      </c>
      <c r="S102" s="197"/>
      <c r="T102" s="197"/>
      <c r="U102" s="197"/>
      <c r="V102" s="197"/>
      <c r="W102" s="197"/>
      <c r="X102" s="203"/>
      <c r="Y102" s="197"/>
      <c r="Z102" s="197"/>
      <c r="AA102" s="197"/>
      <c r="AB102" s="197"/>
      <c r="AC102" s="197"/>
      <c r="AD102" s="203"/>
      <c r="AE102" s="197"/>
      <c r="AF102" s="197"/>
      <c r="AG102" s="197"/>
      <c r="AH102" s="197"/>
      <c r="AI102" s="197"/>
      <c r="AJ102" s="203"/>
      <c r="AK102" s="197"/>
      <c r="AL102" s="197"/>
    </row>
    <row r="103" spans="1:38" s="198" customFormat="1" ht="15.6" customHeight="1">
      <c r="A103" s="312">
        <v>26</v>
      </c>
      <c r="B103" s="311">
        <v>44998</v>
      </c>
      <c r="C103" s="304"/>
      <c r="D103" s="304" t="s">
        <v>956</v>
      </c>
      <c r="E103" s="302" t="s">
        <v>537</v>
      </c>
      <c r="F103" s="302">
        <v>38</v>
      </c>
      <c r="G103" s="302">
        <v>8</v>
      </c>
      <c r="H103" s="305">
        <v>9.5</v>
      </c>
      <c r="I103" s="313" t="s">
        <v>951</v>
      </c>
      <c r="J103" s="306" t="s">
        <v>979</v>
      </c>
      <c r="K103" s="307">
        <f t="shared" si="102"/>
        <v>-28.5</v>
      </c>
      <c r="L103" s="308">
        <v>100</v>
      </c>
      <c r="M103" s="309">
        <f t="shared" si="101"/>
        <v>-2950</v>
      </c>
      <c r="N103" s="307">
        <v>100</v>
      </c>
      <c r="O103" s="310" t="s">
        <v>547</v>
      </c>
      <c r="P103" s="311">
        <v>44999</v>
      </c>
      <c r="Q103" s="197"/>
      <c r="R103" s="203" t="s">
        <v>536</v>
      </c>
      <c r="S103" s="197"/>
      <c r="T103" s="197"/>
      <c r="U103" s="197"/>
      <c r="V103" s="197"/>
      <c r="W103" s="197"/>
      <c r="X103" s="203"/>
      <c r="Y103" s="197"/>
      <c r="Z103" s="197"/>
      <c r="AA103" s="197"/>
      <c r="AB103" s="197"/>
      <c r="AC103" s="197"/>
      <c r="AD103" s="203"/>
      <c r="AE103" s="197"/>
      <c r="AF103" s="197"/>
      <c r="AG103" s="197"/>
      <c r="AH103" s="197"/>
      <c r="AI103" s="197"/>
      <c r="AJ103" s="203"/>
      <c r="AK103" s="197"/>
      <c r="AL103" s="197"/>
    </row>
    <row r="104" spans="1:38" s="198" customFormat="1" ht="15.6" customHeight="1">
      <c r="A104" s="312">
        <v>27</v>
      </c>
      <c r="B104" s="311">
        <v>44998</v>
      </c>
      <c r="C104" s="304"/>
      <c r="D104" s="304" t="s">
        <v>973</v>
      </c>
      <c r="E104" s="302" t="s">
        <v>537</v>
      </c>
      <c r="F104" s="302">
        <v>128</v>
      </c>
      <c r="G104" s="302">
        <v>90</v>
      </c>
      <c r="H104" s="305">
        <v>90</v>
      </c>
      <c r="I104" s="313" t="s">
        <v>962</v>
      </c>
      <c r="J104" s="306" t="s">
        <v>978</v>
      </c>
      <c r="K104" s="307">
        <f t="shared" ref="K104" si="103">H104-F104</f>
        <v>-38</v>
      </c>
      <c r="L104" s="308">
        <v>100</v>
      </c>
      <c r="M104" s="309">
        <f t="shared" ref="M104" si="104">(K104*N104)-100</f>
        <v>-3900</v>
      </c>
      <c r="N104" s="307">
        <v>100</v>
      </c>
      <c r="O104" s="310" t="s">
        <v>547</v>
      </c>
      <c r="P104" s="311">
        <v>44999</v>
      </c>
      <c r="Q104" s="197"/>
      <c r="R104" s="203" t="s">
        <v>799</v>
      </c>
      <c r="S104" s="197"/>
      <c r="T104" s="197"/>
      <c r="U104" s="197"/>
      <c r="V104" s="197"/>
      <c r="W104" s="197"/>
      <c r="X104" s="203"/>
      <c r="Y104" s="197"/>
      <c r="Z104" s="197"/>
      <c r="AA104" s="197"/>
      <c r="AB104" s="197"/>
      <c r="AC104" s="197"/>
      <c r="AD104" s="203"/>
      <c r="AE104" s="197"/>
      <c r="AF104" s="197"/>
      <c r="AG104" s="197"/>
      <c r="AH104" s="197"/>
      <c r="AI104" s="197"/>
      <c r="AJ104" s="203"/>
      <c r="AK104" s="197"/>
      <c r="AL104" s="197"/>
    </row>
    <row r="105" spans="1:38" s="198" customFormat="1" ht="15.6" customHeight="1">
      <c r="A105" s="312">
        <v>28</v>
      </c>
      <c r="B105" s="311">
        <v>44998</v>
      </c>
      <c r="C105" s="304"/>
      <c r="D105" s="304" t="s">
        <v>974</v>
      </c>
      <c r="E105" s="302" t="s">
        <v>537</v>
      </c>
      <c r="F105" s="302">
        <v>250</v>
      </c>
      <c r="G105" s="302">
        <v>130</v>
      </c>
      <c r="H105" s="305">
        <v>130</v>
      </c>
      <c r="I105" s="313" t="s">
        <v>975</v>
      </c>
      <c r="J105" s="306" t="s">
        <v>976</v>
      </c>
      <c r="K105" s="307">
        <f t="shared" ref="K105:K106" si="105">H105-F105</f>
        <v>-120</v>
      </c>
      <c r="L105" s="308">
        <v>100</v>
      </c>
      <c r="M105" s="309">
        <f t="shared" ref="M105:M106" si="106">(K105*N105)-100</f>
        <v>-3100</v>
      </c>
      <c r="N105" s="307">
        <v>25</v>
      </c>
      <c r="O105" s="310" t="s">
        <v>547</v>
      </c>
      <c r="P105" s="311">
        <v>44998</v>
      </c>
      <c r="Q105" s="197"/>
      <c r="R105" s="203" t="s">
        <v>536</v>
      </c>
      <c r="S105" s="197"/>
      <c r="T105" s="197"/>
      <c r="U105" s="197"/>
      <c r="V105" s="197"/>
      <c r="W105" s="197"/>
      <c r="X105" s="203"/>
      <c r="Y105" s="197"/>
      <c r="Z105" s="197"/>
      <c r="AA105" s="197"/>
      <c r="AB105" s="197"/>
      <c r="AC105" s="197"/>
      <c r="AD105" s="203"/>
      <c r="AE105" s="197"/>
      <c r="AF105" s="197"/>
      <c r="AG105" s="197"/>
      <c r="AH105" s="197"/>
      <c r="AI105" s="197"/>
      <c r="AJ105" s="203"/>
      <c r="AK105" s="197"/>
      <c r="AL105" s="197"/>
    </row>
    <row r="106" spans="1:38" s="198" customFormat="1" ht="15.6" customHeight="1">
      <c r="A106" s="291">
        <v>29</v>
      </c>
      <c r="B106" s="277">
        <v>44999</v>
      </c>
      <c r="C106" s="288"/>
      <c r="D106" s="342" t="s">
        <v>894</v>
      </c>
      <c r="E106" s="291" t="s">
        <v>537</v>
      </c>
      <c r="F106" s="291">
        <v>39</v>
      </c>
      <c r="G106" s="291">
        <v>21</v>
      </c>
      <c r="H106" s="343">
        <v>49</v>
      </c>
      <c r="I106" s="343" t="s">
        <v>958</v>
      </c>
      <c r="J106" s="293" t="s">
        <v>1002</v>
      </c>
      <c r="K106" s="284">
        <f t="shared" si="105"/>
        <v>10</v>
      </c>
      <c r="L106" s="285">
        <v>100</v>
      </c>
      <c r="M106" s="286">
        <f t="shared" si="106"/>
        <v>2900</v>
      </c>
      <c r="N106" s="284">
        <v>300</v>
      </c>
      <c r="O106" s="276" t="s">
        <v>535</v>
      </c>
      <c r="P106" s="277">
        <v>45000</v>
      </c>
      <c r="Q106" s="197"/>
      <c r="R106" s="203" t="s">
        <v>799</v>
      </c>
      <c r="S106" s="197"/>
      <c r="T106" s="197"/>
      <c r="U106" s="197"/>
      <c r="V106" s="197"/>
      <c r="W106" s="197"/>
      <c r="X106" s="203"/>
      <c r="Y106" s="197"/>
      <c r="Z106" s="197"/>
      <c r="AA106" s="197"/>
      <c r="AB106" s="197"/>
      <c r="AC106" s="197"/>
      <c r="AD106" s="203"/>
      <c r="AE106" s="197"/>
      <c r="AF106" s="197"/>
      <c r="AG106" s="197"/>
      <c r="AH106" s="197"/>
      <c r="AI106" s="197"/>
      <c r="AJ106" s="203"/>
      <c r="AK106" s="197"/>
      <c r="AL106" s="197"/>
    </row>
    <row r="107" spans="1:38" s="198" customFormat="1" ht="15.6" customHeight="1">
      <c r="A107" s="291">
        <v>30</v>
      </c>
      <c r="B107" s="277">
        <v>44999</v>
      </c>
      <c r="C107" s="288"/>
      <c r="D107" s="342" t="s">
        <v>987</v>
      </c>
      <c r="E107" s="291" t="s">
        <v>537</v>
      </c>
      <c r="F107" s="291">
        <v>145</v>
      </c>
      <c r="G107" s="291">
        <v>95</v>
      </c>
      <c r="H107" s="343">
        <v>165</v>
      </c>
      <c r="I107" s="343" t="s">
        <v>988</v>
      </c>
      <c r="J107" s="293" t="s">
        <v>878</v>
      </c>
      <c r="K107" s="284">
        <f t="shared" ref="K107:K109" si="107">H107-F107</f>
        <v>20</v>
      </c>
      <c r="L107" s="285">
        <v>100</v>
      </c>
      <c r="M107" s="286">
        <f t="shared" ref="M107:M109" si="108">(K107*N107)-100</f>
        <v>1900</v>
      </c>
      <c r="N107" s="284">
        <v>100</v>
      </c>
      <c r="O107" s="276" t="s">
        <v>535</v>
      </c>
      <c r="P107" s="277">
        <v>44999</v>
      </c>
      <c r="Q107" s="197"/>
      <c r="R107" s="203" t="s">
        <v>536</v>
      </c>
      <c r="S107" s="197"/>
      <c r="T107" s="197"/>
      <c r="U107" s="197"/>
      <c r="V107" s="197"/>
      <c r="W107" s="197"/>
      <c r="X107" s="203"/>
      <c r="Y107" s="197"/>
      <c r="Z107" s="197"/>
      <c r="AA107" s="197"/>
      <c r="AB107" s="197"/>
      <c r="AC107" s="197"/>
      <c r="AD107" s="203"/>
      <c r="AE107" s="197"/>
      <c r="AF107" s="197"/>
      <c r="AG107" s="197"/>
      <c r="AH107" s="197"/>
      <c r="AI107" s="197"/>
      <c r="AJ107" s="203"/>
      <c r="AK107" s="197"/>
      <c r="AL107" s="197"/>
    </row>
    <row r="108" spans="1:38" s="198" customFormat="1" ht="15.6" customHeight="1">
      <c r="A108" s="291">
        <v>31</v>
      </c>
      <c r="B108" s="277">
        <v>44999</v>
      </c>
      <c r="C108" s="288"/>
      <c r="D108" s="342" t="s">
        <v>987</v>
      </c>
      <c r="E108" s="291" t="s">
        <v>537</v>
      </c>
      <c r="F108" s="291">
        <v>145</v>
      </c>
      <c r="G108" s="291">
        <v>95</v>
      </c>
      <c r="H108" s="343">
        <v>163</v>
      </c>
      <c r="I108" s="343" t="s">
        <v>988</v>
      </c>
      <c r="J108" s="293" t="s">
        <v>993</v>
      </c>
      <c r="K108" s="284">
        <f t="shared" si="107"/>
        <v>18</v>
      </c>
      <c r="L108" s="285">
        <v>100</v>
      </c>
      <c r="M108" s="286">
        <f t="shared" si="108"/>
        <v>1700</v>
      </c>
      <c r="N108" s="284">
        <v>100</v>
      </c>
      <c r="O108" s="276" t="s">
        <v>535</v>
      </c>
      <c r="P108" s="277">
        <v>44999</v>
      </c>
      <c r="Q108" s="197"/>
      <c r="R108" s="203" t="s">
        <v>536</v>
      </c>
      <c r="S108" s="197"/>
      <c r="T108" s="197"/>
      <c r="U108" s="197"/>
      <c r="V108" s="197"/>
      <c r="W108" s="197"/>
      <c r="X108" s="203"/>
      <c r="Y108" s="197"/>
      <c r="Z108" s="197"/>
      <c r="AA108" s="197"/>
      <c r="AB108" s="197"/>
      <c r="AC108" s="197"/>
      <c r="AD108" s="203"/>
      <c r="AE108" s="197"/>
      <c r="AF108" s="197"/>
      <c r="AG108" s="197"/>
      <c r="AH108" s="197"/>
      <c r="AI108" s="197"/>
      <c r="AJ108" s="203"/>
      <c r="AK108" s="197"/>
      <c r="AL108" s="197"/>
    </row>
    <row r="109" spans="1:38" s="198" customFormat="1" ht="15.6" customHeight="1">
      <c r="A109" s="291">
        <v>32</v>
      </c>
      <c r="B109" s="277">
        <v>44999</v>
      </c>
      <c r="C109" s="288"/>
      <c r="D109" s="342" t="s">
        <v>992</v>
      </c>
      <c r="E109" s="278" t="s">
        <v>537</v>
      </c>
      <c r="F109" s="278">
        <v>285</v>
      </c>
      <c r="G109" s="278">
        <v>150</v>
      </c>
      <c r="H109" s="287">
        <v>425</v>
      </c>
      <c r="I109" s="322">
        <v>500</v>
      </c>
      <c r="J109" s="293" t="s">
        <v>685</v>
      </c>
      <c r="K109" s="284">
        <f t="shared" si="107"/>
        <v>140</v>
      </c>
      <c r="L109" s="285">
        <v>100</v>
      </c>
      <c r="M109" s="286">
        <f t="shared" si="108"/>
        <v>3400</v>
      </c>
      <c r="N109" s="284">
        <v>25</v>
      </c>
      <c r="O109" s="276" t="s">
        <v>535</v>
      </c>
      <c r="P109" s="277">
        <v>45000</v>
      </c>
      <c r="Q109" s="197"/>
      <c r="R109" s="203" t="s">
        <v>799</v>
      </c>
      <c r="S109" s="197"/>
      <c r="T109" s="197"/>
      <c r="U109" s="197"/>
      <c r="V109" s="197"/>
      <c r="W109" s="197"/>
      <c r="X109" s="203"/>
      <c r="Y109" s="197"/>
      <c r="Z109" s="197"/>
      <c r="AA109" s="197"/>
      <c r="AB109" s="197"/>
      <c r="AC109" s="197"/>
      <c r="AD109" s="203"/>
      <c r="AE109" s="197"/>
      <c r="AF109" s="197"/>
      <c r="AG109" s="197"/>
      <c r="AH109" s="197"/>
      <c r="AI109" s="197"/>
      <c r="AJ109" s="203"/>
      <c r="AK109" s="197"/>
      <c r="AL109" s="197"/>
    </row>
    <row r="110" spans="1:38" s="198" customFormat="1" ht="15.6" customHeight="1">
      <c r="A110" s="291">
        <v>33</v>
      </c>
      <c r="B110" s="277">
        <v>45000</v>
      </c>
      <c r="C110" s="288"/>
      <c r="D110" s="342" t="s">
        <v>997</v>
      </c>
      <c r="E110" s="278" t="s">
        <v>537</v>
      </c>
      <c r="F110" s="278">
        <v>260</v>
      </c>
      <c r="G110" s="278">
        <v>130</v>
      </c>
      <c r="H110" s="287">
        <v>315</v>
      </c>
      <c r="I110" s="322" t="s">
        <v>975</v>
      </c>
      <c r="J110" s="293" t="s">
        <v>673</v>
      </c>
      <c r="K110" s="284">
        <f t="shared" ref="K110:K111" si="109">H110-F110</f>
        <v>55</v>
      </c>
      <c r="L110" s="285">
        <v>100</v>
      </c>
      <c r="M110" s="286">
        <f t="shared" ref="M110:M111" si="110">(K110*N110)-100</f>
        <v>1275</v>
      </c>
      <c r="N110" s="284">
        <v>25</v>
      </c>
      <c r="O110" s="276" t="s">
        <v>535</v>
      </c>
      <c r="P110" s="277">
        <v>45000</v>
      </c>
      <c r="Q110" s="197"/>
      <c r="R110" s="203" t="s">
        <v>799</v>
      </c>
      <c r="S110" s="197"/>
      <c r="T110" s="197"/>
      <c r="U110" s="197"/>
      <c r="V110" s="197"/>
      <c r="W110" s="197"/>
      <c r="X110" s="203"/>
      <c r="Y110" s="197"/>
      <c r="Z110" s="197"/>
      <c r="AA110" s="197"/>
      <c r="AB110" s="197"/>
      <c r="AC110" s="197"/>
      <c r="AD110" s="203"/>
      <c r="AE110" s="197"/>
      <c r="AF110" s="197"/>
      <c r="AG110" s="197"/>
      <c r="AH110" s="197"/>
      <c r="AI110" s="197"/>
      <c r="AJ110" s="203"/>
      <c r="AK110" s="197"/>
      <c r="AL110" s="197"/>
    </row>
    <row r="111" spans="1:38" s="198" customFormat="1" ht="15.6" customHeight="1">
      <c r="A111" s="291">
        <v>34</v>
      </c>
      <c r="B111" s="277">
        <v>45000</v>
      </c>
      <c r="C111" s="288"/>
      <c r="D111" s="342" t="s">
        <v>999</v>
      </c>
      <c r="E111" s="278" t="s">
        <v>537</v>
      </c>
      <c r="F111" s="278">
        <v>19.5</v>
      </c>
      <c r="G111" s="278">
        <v>13</v>
      </c>
      <c r="H111" s="287">
        <v>23.5</v>
      </c>
      <c r="I111" s="322" t="s">
        <v>1000</v>
      </c>
      <c r="J111" s="293" t="s">
        <v>1001</v>
      </c>
      <c r="K111" s="284">
        <f t="shared" si="109"/>
        <v>4</v>
      </c>
      <c r="L111" s="285">
        <v>100</v>
      </c>
      <c r="M111" s="286">
        <f t="shared" si="110"/>
        <v>2700</v>
      </c>
      <c r="N111" s="284">
        <v>700</v>
      </c>
      <c r="O111" s="276" t="s">
        <v>535</v>
      </c>
      <c r="P111" s="277">
        <v>45000</v>
      </c>
      <c r="Q111" s="197"/>
      <c r="R111" s="203" t="s">
        <v>536</v>
      </c>
      <c r="S111" s="197"/>
      <c r="T111" s="197"/>
      <c r="U111" s="197"/>
      <c r="V111" s="197"/>
      <c r="W111" s="197"/>
      <c r="X111" s="203"/>
      <c r="Y111" s="197"/>
      <c r="Z111" s="197"/>
      <c r="AA111" s="197"/>
      <c r="AB111" s="197"/>
      <c r="AC111" s="197"/>
      <c r="AD111" s="203"/>
      <c r="AE111" s="197"/>
      <c r="AF111" s="197"/>
      <c r="AG111" s="197"/>
      <c r="AH111" s="197"/>
      <c r="AI111" s="197"/>
      <c r="AJ111" s="203"/>
      <c r="AK111" s="197"/>
      <c r="AL111" s="197"/>
    </row>
    <row r="112" spans="1:38" s="198" customFormat="1" ht="15.6" customHeight="1">
      <c r="A112" s="312">
        <v>35</v>
      </c>
      <c r="B112" s="311">
        <v>45000</v>
      </c>
      <c r="C112" s="304"/>
      <c r="D112" s="351" t="s">
        <v>997</v>
      </c>
      <c r="E112" s="302" t="s">
        <v>537</v>
      </c>
      <c r="F112" s="302">
        <v>235</v>
      </c>
      <c r="G112" s="302">
        <v>120</v>
      </c>
      <c r="H112" s="305">
        <v>120</v>
      </c>
      <c r="I112" s="323" t="s">
        <v>975</v>
      </c>
      <c r="J112" s="306" t="s">
        <v>998</v>
      </c>
      <c r="K112" s="307">
        <f t="shared" ref="K112:K114" si="111">H112-F112</f>
        <v>-115</v>
      </c>
      <c r="L112" s="308">
        <v>100</v>
      </c>
      <c r="M112" s="309">
        <f t="shared" ref="M112:M113" si="112">(K112*N112)-100</f>
        <v>-2975</v>
      </c>
      <c r="N112" s="307">
        <v>25</v>
      </c>
      <c r="O112" s="310" t="s">
        <v>547</v>
      </c>
      <c r="P112" s="311">
        <v>45000</v>
      </c>
      <c r="Q112" s="197"/>
      <c r="R112" s="203" t="s">
        <v>799</v>
      </c>
      <c r="S112" s="197"/>
      <c r="T112" s="197"/>
      <c r="U112" s="197"/>
      <c r="V112" s="197"/>
      <c r="W112" s="197"/>
      <c r="X112" s="203"/>
      <c r="Y112" s="197"/>
      <c r="Z112" s="197"/>
      <c r="AA112" s="197"/>
      <c r="AB112" s="197"/>
      <c r="AC112" s="197"/>
      <c r="AD112" s="203"/>
      <c r="AE112" s="197"/>
      <c r="AF112" s="197"/>
      <c r="AG112" s="197"/>
      <c r="AH112" s="197"/>
      <c r="AI112" s="197"/>
      <c r="AJ112" s="203"/>
      <c r="AK112" s="197"/>
      <c r="AL112" s="197"/>
    </row>
    <row r="113" spans="1:38" s="198" customFormat="1" ht="15.6" customHeight="1">
      <c r="A113" s="291">
        <v>36</v>
      </c>
      <c r="B113" s="277">
        <v>45001</v>
      </c>
      <c r="C113" s="288"/>
      <c r="D113" s="342" t="s">
        <v>894</v>
      </c>
      <c r="E113" s="278" t="s">
        <v>537</v>
      </c>
      <c r="F113" s="278">
        <v>30</v>
      </c>
      <c r="G113" s="278">
        <v>13</v>
      </c>
      <c r="H113" s="287">
        <v>37.5</v>
      </c>
      <c r="I113" s="322" t="s">
        <v>1014</v>
      </c>
      <c r="J113" s="293" t="s">
        <v>916</v>
      </c>
      <c r="K113" s="284">
        <f t="shared" ref="K113" si="113">H113-F113</f>
        <v>7.5</v>
      </c>
      <c r="L113" s="285">
        <v>100</v>
      </c>
      <c r="M113" s="286">
        <f t="shared" si="112"/>
        <v>2150</v>
      </c>
      <c r="N113" s="284">
        <v>300</v>
      </c>
      <c r="O113" s="276" t="s">
        <v>535</v>
      </c>
      <c r="P113" s="277">
        <v>45001</v>
      </c>
      <c r="Q113" s="197"/>
      <c r="R113" s="203" t="s">
        <v>799</v>
      </c>
      <c r="S113" s="197"/>
      <c r="T113" s="197"/>
      <c r="U113" s="197"/>
      <c r="V113" s="197"/>
      <c r="W113" s="197"/>
      <c r="X113" s="203"/>
      <c r="Y113" s="197"/>
      <c r="Z113" s="197"/>
      <c r="AA113" s="197"/>
      <c r="AB113" s="197"/>
      <c r="AC113" s="197"/>
      <c r="AD113" s="203"/>
      <c r="AE113" s="197"/>
      <c r="AF113" s="197"/>
      <c r="AG113" s="197"/>
      <c r="AH113" s="197"/>
      <c r="AI113" s="197"/>
      <c r="AJ113" s="203"/>
      <c r="AK113" s="197"/>
      <c r="AL113" s="197"/>
    </row>
    <row r="114" spans="1:38" s="198" customFormat="1" ht="15.6" customHeight="1">
      <c r="A114" s="291">
        <v>37</v>
      </c>
      <c r="B114" s="277">
        <v>45001</v>
      </c>
      <c r="C114" s="288"/>
      <c r="D114" s="342" t="s">
        <v>1015</v>
      </c>
      <c r="E114" s="278" t="s">
        <v>537</v>
      </c>
      <c r="F114" s="278">
        <v>26</v>
      </c>
      <c r="G114" s="278">
        <v>0</v>
      </c>
      <c r="H114" s="287">
        <v>46</v>
      </c>
      <c r="I114" s="322" t="s">
        <v>1016</v>
      </c>
      <c r="J114" s="293" t="s">
        <v>878</v>
      </c>
      <c r="K114" s="284">
        <f t="shared" si="111"/>
        <v>20</v>
      </c>
      <c r="L114" s="285">
        <v>100</v>
      </c>
      <c r="M114" s="286">
        <f t="shared" ref="M114:M116" si="114">(K114*N114)-100</f>
        <v>900</v>
      </c>
      <c r="N114" s="284">
        <v>50</v>
      </c>
      <c r="O114" s="276" t="s">
        <v>535</v>
      </c>
      <c r="P114" s="277">
        <v>45001</v>
      </c>
      <c r="Q114" s="197"/>
      <c r="R114" s="203" t="s">
        <v>799</v>
      </c>
      <c r="S114" s="197"/>
      <c r="T114" s="197"/>
      <c r="U114" s="197"/>
      <c r="V114" s="197"/>
      <c r="W114" s="197"/>
      <c r="X114" s="203"/>
      <c r="Y114" s="197"/>
      <c r="Z114" s="197"/>
      <c r="AA114" s="197"/>
      <c r="AB114" s="197"/>
      <c r="AC114" s="197"/>
      <c r="AD114" s="203"/>
      <c r="AE114" s="197"/>
      <c r="AF114" s="197"/>
      <c r="AG114" s="197"/>
      <c r="AH114" s="197"/>
      <c r="AI114" s="197"/>
      <c r="AJ114" s="203"/>
      <c r="AK114" s="197"/>
      <c r="AL114" s="197"/>
    </row>
    <row r="115" spans="1:38" s="198" customFormat="1" ht="15.6" customHeight="1">
      <c r="A115" s="312">
        <v>38</v>
      </c>
      <c r="B115" s="311">
        <v>45002</v>
      </c>
      <c r="C115" s="304"/>
      <c r="D115" s="351" t="s">
        <v>1021</v>
      </c>
      <c r="E115" s="302" t="s">
        <v>537</v>
      </c>
      <c r="F115" s="302">
        <v>350</v>
      </c>
      <c r="G115" s="302">
        <v>240</v>
      </c>
      <c r="H115" s="305">
        <v>240</v>
      </c>
      <c r="I115" s="323" t="s">
        <v>1022</v>
      </c>
      <c r="J115" s="306" t="s">
        <v>1023</v>
      </c>
      <c r="K115" s="307">
        <f t="shared" ref="K115:K116" si="115">H115-F115</f>
        <v>-110</v>
      </c>
      <c r="L115" s="308">
        <v>100</v>
      </c>
      <c r="M115" s="309">
        <f t="shared" si="114"/>
        <v>-2850</v>
      </c>
      <c r="N115" s="307">
        <v>25</v>
      </c>
      <c r="O115" s="310" t="s">
        <v>547</v>
      </c>
      <c r="P115" s="311">
        <v>45002</v>
      </c>
      <c r="Q115" s="197"/>
      <c r="R115" s="203" t="s">
        <v>536</v>
      </c>
      <c r="S115" s="197"/>
      <c r="T115" s="197"/>
      <c r="U115" s="197"/>
      <c r="V115" s="197"/>
      <c r="W115" s="197"/>
      <c r="X115" s="203"/>
      <c r="Y115" s="197"/>
      <c r="Z115" s="197"/>
      <c r="AA115" s="197"/>
      <c r="AB115" s="197"/>
      <c r="AC115" s="197"/>
      <c r="AD115" s="203"/>
      <c r="AE115" s="197"/>
      <c r="AF115" s="197"/>
      <c r="AG115" s="197"/>
      <c r="AH115" s="197"/>
      <c r="AI115" s="197"/>
      <c r="AJ115" s="203"/>
      <c r="AK115" s="197"/>
      <c r="AL115" s="197"/>
    </row>
    <row r="116" spans="1:38" s="198" customFormat="1" ht="15.6" customHeight="1">
      <c r="A116" s="291">
        <v>39</v>
      </c>
      <c r="B116" s="277">
        <v>45002</v>
      </c>
      <c r="C116" s="288"/>
      <c r="D116" s="342" t="s">
        <v>999</v>
      </c>
      <c r="E116" s="278" t="s">
        <v>537</v>
      </c>
      <c r="F116" s="278">
        <v>18</v>
      </c>
      <c r="G116" s="278">
        <v>12</v>
      </c>
      <c r="H116" s="287">
        <v>21.5</v>
      </c>
      <c r="I116" s="322" t="s">
        <v>1024</v>
      </c>
      <c r="J116" s="293" t="s">
        <v>1025</v>
      </c>
      <c r="K116" s="284">
        <f t="shared" si="115"/>
        <v>3.5</v>
      </c>
      <c r="L116" s="285">
        <v>100</v>
      </c>
      <c r="M116" s="286">
        <f t="shared" si="114"/>
        <v>2350</v>
      </c>
      <c r="N116" s="284">
        <v>700</v>
      </c>
      <c r="O116" s="276" t="s">
        <v>535</v>
      </c>
      <c r="P116" s="277">
        <v>45002</v>
      </c>
      <c r="Q116" s="197"/>
      <c r="R116" s="203" t="s">
        <v>536</v>
      </c>
      <c r="S116" s="197"/>
      <c r="T116" s="197"/>
      <c r="U116" s="197"/>
      <c r="V116" s="197"/>
      <c r="W116" s="197"/>
      <c r="X116" s="203"/>
      <c r="Y116" s="197"/>
      <c r="Z116" s="197"/>
      <c r="AA116" s="197"/>
      <c r="AB116" s="197"/>
      <c r="AC116" s="197"/>
      <c r="AD116" s="203"/>
      <c r="AE116" s="197"/>
      <c r="AF116" s="197"/>
      <c r="AG116" s="197"/>
      <c r="AH116" s="197"/>
      <c r="AI116" s="197"/>
      <c r="AJ116" s="203"/>
      <c r="AK116" s="197"/>
      <c r="AL116" s="197"/>
    </row>
    <row r="117" spans="1:38" s="198" customFormat="1" ht="15.6" customHeight="1">
      <c r="A117" s="291">
        <v>40</v>
      </c>
      <c r="B117" s="277">
        <v>45002</v>
      </c>
      <c r="C117" s="288"/>
      <c r="D117" s="342" t="s">
        <v>1026</v>
      </c>
      <c r="E117" s="278" t="s">
        <v>537</v>
      </c>
      <c r="F117" s="278">
        <v>8.75</v>
      </c>
      <c r="G117" s="278">
        <v>3.5</v>
      </c>
      <c r="H117" s="287">
        <v>11.1</v>
      </c>
      <c r="I117" s="322" t="s">
        <v>1027</v>
      </c>
      <c r="J117" s="293" t="s">
        <v>1028</v>
      </c>
      <c r="K117" s="284">
        <f t="shared" ref="K117:K119" si="116">H117-F117</f>
        <v>2.3499999999999996</v>
      </c>
      <c r="L117" s="285">
        <v>100</v>
      </c>
      <c r="M117" s="286">
        <f t="shared" ref="M117:M119" si="117">(K117*N117)-100</f>
        <v>2132.4999999999995</v>
      </c>
      <c r="N117" s="284">
        <v>950</v>
      </c>
      <c r="O117" s="276" t="s">
        <v>535</v>
      </c>
      <c r="P117" s="277">
        <v>45002</v>
      </c>
      <c r="Q117" s="197"/>
      <c r="R117" s="203" t="s">
        <v>536</v>
      </c>
      <c r="S117" s="197"/>
      <c r="T117" s="197"/>
      <c r="U117" s="197"/>
      <c r="V117" s="197"/>
      <c r="W117" s="197"/>
      <c r="X117" s="203"/>
      <c r="Y117" s="197"/>
      <c r="Z117" s="197"/>
      <c r="AA117" s="197"/>
      <c r="AB117" s="197"/>
      <c r="AC117" s="197"/>
      <c r="AD117" s="203"/>
      <c r="AE117" s="197"/>
      <c r="AF117" s="197"/>
      <c r="AG117" s="197"/>
      <c r="AH117" s="197"/>
      <c r="AI117" s="197"/>
      <c r="AJ117" s="203"/>
      <c r="AK117" s="197"/>
      <c r="AL117" s="197"/>
    </row>
    <row r="118" spans="1:38" s="198" customFormat="1" ht="15.6" customHeight="1">
      <c r="A118" s="291">
        <v>41</v>
      </c>
      <c r="B118" s="277">
        <v>45005</v>
      </c>
      <c r="C118" s="288"/>
      <c r="D118" s="342" t="s">
        <v>999</v>
      </c>
      <c r="E118" s="278" t="s">
        <v>537</v>
      </c>
      <c r="F118" s="278">
        <v>12.5</v>
      </c>
      <c r="G118" s="278">
        <v>5</v>
      </c>
      <c r="H118" s="287">
        <v>16.5</v>
      </c>
      <c r="I118" s="322" t="s">
        <v>1034</v>
      </c>
      <c r="J118" s="293" t="s">
        <v>1001</v>
      </c>
      <c r="K118" s="284">
        <f t="shared" si="116"/>
        <v>4</v>
      </c>
      <c r="L118" s="285">
        <v>100</v>
      </c>
      <c r="M118" s="286">
        <f t="shared" si="117"/>
        <v>2700</v>
      </c>
      <c r="N118" s="284">
        <v>700</v>
      </c>
      <c r="O118" s="276" t="s">
        <v>535</v>
      </c>
      <c r="P118" s="277">
        <v>45006</v>
      </c>
      <c r="Q118" s="197"/>
      <c r="R118" s="203" t="s">
        <v>536</v>
      </c>
      <c r="S118" s="197"/>
      <c r="T118" s="197"/>
      <c r="U118" s="197"/>
      <c r="V118" s="197"/>
      <c r="W118" s="197"/>
      <c r="X118" s="203"/>
      <c r="Y118" s="197"/>
      <c r="Z118" s="197"/>
      <c r="AA118" s="197"/>
      <c r="AB118" s="197"/>
      <c r="AC118" s="197"/>
      <c r="AD118" s="203"/>
      <c r="AE118" s="197"/>
      <c r="AF118" s="197"/>
      <c r="AG118" s="197"/>
      <c r="AH118" s="197"/>
      <c r="AI118" s="197"/>
      <c r="AJ118" s="203"/>
      <c r="AK118" s="197"/>
      <c r="AL118" s="197"/>
    </row>
    <row r="119" spans="1:38" s="198" customFormat="1" ht="15.6" customHeight="1">
      <c r="A119" s="291">
        <v>42</v>
      </c>
      <c r="B119" s="277">
        <v>45005</v>
      </c>
      <c r="C119" s="288"/>
      <c r="D119" s="342" t="s">
        <v>1035</v>
      </c>
      <c r="E119" s="278" t="s">
        <v>537</v>
      </c>
      <c r="F119" s="278">
        <v>7.5</v>
      </c>
      <c r="G119" s="278"/>
      <c r="H119" s="287">
        <v>11</v>
      </c>
      <c r="I119" s="322" t="s">
        <v>1037</v>
      </c>
      <c r="J119" s="293" t="s">
        <v>1025</v>
      </c>
      <c r="K119" s="284">
        <f t="shared" si="116"/>
        <v>3.5</v>
      </c>
      <c r="L119" s="285">
        <v>100</v>
      </c>
      <c r="M119" s="286">
        <f t="shared" si="117"/>
        <v>2087.5</v>
      </c>
      <c r="N119" s="284">
        <v>625</v>
      </c>
      <c r="O119" s="276" t="s">
        <v>535</v>
      </c>
      <c r="P119" s="277">
        <v>45008</v>
      </c>
      <c r="Q119" s="197"/>
      <c r="R119" s="203" t="s">
        <v>536</v>
      </c>
      <c r="S119" s="197"/>
      <c r="T119" s="197"/>
      <c r="U119" s="197"/>
      <c r="V119" s="197"/>
      <c r="W119" s="197"/>
      <c r="X119" s="203"/>
      <c r="Y119" s="197"/>
      <c r="Z119" s="197"/>
      <c r="AA119" s="197"/>
      <c r="AB119" s="197"/>
      <c r="AC119" s="197"/>
      <c r="AD119" s="203"/>
      <c r="AE119" s="197"/>
      <c r="AF119" s="197"/>
      <c r="AG119" s="197"/>
      <c r="AH119" s="197"/>
      <c r="AI119" s="197"/>
      <c r="AJ119" s="203"/>
      <c r="AK119" s="197"/>
      <c r="AL119" s="197"/>
    </row>
    <row r="120" spans="1:38" s="198" customFormat="1" ht="15.6" customHeight="1">
      <c r="A120" s="291">
        <v>43</v>
      </c>
      <c r="B120" s="277">
        <v>45005</v>
      </c>
      <c r="C120" s="288"/>
      <c r="D120" s="342" t="s">
        <v>894</v>
      </c>
      <c r="E120" s="278" t="s">
        <v>537</v>
      </c>
      <c r="F120" s="278">
        <v>35</v>
      </c>
      <c r="G120" s="278">
        <v>19</v>
      </c>
      <c r="H120" s="287">
        <v>43</v>
      </c>
      <c r="I120" s="322" t="s">
        <v>890</v>
      </c>
      <c r="J120" s="293" t="s">
        <v>1030</v>
      </c>
      <c r="K120" s="284">
        <f t="shared" ref="K120:K123" si="118">H120-F120</f>
        <v>8</v>
      </c>
      <c r="L120" s="285">
        <v>100</v>
      </c>
      <c r="M120" s="286">
        <f t="shared" ref="M120:M123" si="119">(K120*N120)-100</f>
        <v>2300</v>
      </c>
      <c r="N120" s="284">
        <v>300</v>
      </c>
      <c r="O120" s="276" t="s">
        <v>535</v>
      </c>
      <c r="P120" s="277">
        <v>45005</v>
      </c>
      <c r="Q120" s="197"/>
      <c r="R120" s="203" t="s">
        <v>799</v>
      </c>
      <c r="S120" s="197"/>
      <c r="T120" s="197"/>
      <c r="U120" s="197"/>
      <c r="V120" s="197"/>
      <c r="W120" s="197"/>
      <c r="X120" s="203"/>
      <c r="Y120" s="197"/>
      <c r="Z120" s="197"/>
      <c r="AA120" s="197"/>
      <c r="AB120" s="197"/>
      <c r="AC120" s="197"/>
      <c r="AD120" s="203"/>
      <c r="AE120" s="197"/>
      <c r="AF120" s="197"/>
      <c r="AG120" s="197"/>
      <c r="AH120" s="197"/>
      <c r="AI120" s="197"/>
      <c r="AJ120" s="203"/>
      <c r="AK120" s="197"/>
      <c r="AL120" s="197"/>
    </row>
    <row r="121" spans="1:38" s="198" customFormat="1" ht="15.6" customHeight="1">
      <c r="A121" s="291">
        <v>44</v>
      </c>
      <c r="B121" s="277">
        <v>45005</v>
      </c>
      <c r="C121" s="288"/>
      <c r="D121" s="342" t="s">
        <v>1041</v>
      </c>
      <c r="E121" s="278" t="s">
        <v>537</v>
      </c>
      <c r="F121" s="278">
        <v>87</v>
      </c>
      <c r="G121" s="278">
        <v>40</v>
      </c>
      <c r="H121" s="287">
        <v>109</v>
      </c>
      <c r="I121" s="322" t="s">
        <v>1039</v>
      </c>
      <c r="J121" s="293" t="s">
        <v>947</v>
      </c>
      <c r="K121" s="284">
        <f t="shared" si="118"/>
        <v>22</v>
      </c>
      <c r="L121" s="285">
        <v>100</v>
      </c>
      <c r="M121" s="286">
        <f t="shared" si="119"/>
        <v>1000</v>
      </c>
      <c r="N121" s="284">
        <v>50</v>
      </c>
      <c r="O121" s="276" t="s">
        <v>535</v>
      </c>
      <c r="P121" s="277">
        <v>45005</v>
      </c>
      <c r="Q121" s="197"/>
      <c r="R121" s="203" t="s">
        <v>536</v>
      </c>
      <c r="S121" s="197"/>
      <c r="T121" s="197"/>
      <c r="U121" s="197"/>
      <c r="V121" s="197"/>
      <c r="W121" s="197"/>
      <c r="X121" s="203"/>
      <c r="Y121" s="197"/>
      <c r="Z121" s="197"/>
      <c r="AA121" s="197"/>
      <c r="AB121" s="197"/>
      <c r="AC121" s="197"/>
      <c r="AD121" s="203"/>
      <c r="AE121" s="197"/>
      <c r="AF121" s="197"/>
      <c r="AG121" s="197"/>
      <c r="AH121" s="197"/>
      <c r="AI121" s="197"/>
      <c r="AJ121" s="203"/>
      <c r="AK121" s="197"/>
      <c r="AL121" s="197"/>
    </row>
    <row r="122" spans="1:38" s="198" customFormat="1" ht="15.6" customHeight="1">
      <c r="A122" s="291">
        <v>45</v>
      </c>
      <c r="B122" s="277">
        <v>45006</v>
      </c>
      <c r="C122" s="288"/>
      <c r="D122" s="342" t="s">
        <v>1043</v>
      </c>
      <c r="E122" s="278" t="s">
        <v>537</v>
      </c>
      <c r="F122" s="278">
        <v>101</v>
      </c>
      <c r="G122" s="278">
        <v>55</v>
      </c>
      <c r="H122" s="287">
        <v>122</v>
      </c>
      <c r="I122" s="322" t="s">
        <v>1044</v>
      </c>
      <c r="J122" s="293" t="s">
        <v>548</v>
      </c>
      <c r="K122" s="284">
        <f t="shared" si="118"/>
        <v>21</v>
      </c>
      <c r="L122" s="285">
        <v>100</v>
      </c>
      <c r="M122" s="286">
        <f t="shared" si="119"/>
        <v>2000</v>
      </c>
      <c r="N122" s="284">
        <v>100</v>
      </c>
      <c r="O122" s="276" t="s">
        <v>535</v>
      </c>
      <c r="P122" s="277">
        <v>45008</v>
      </c>
      <c r="Q122" s="197"/>
      <c r="R122" s="203" t="s">
        <v>799</v>
      </c>
      <c r="S122" s="197"/>
      <c r="T122" s="197"/>
      <c r="U122" s="197"/>
      <c r="V122" s="197"/>
      <c r="W122" s="197"/>
      <c r="X122" s="203"/>
      <c r="Y122" s="197"/>
      <c r="Z122" s="197"/>
      <c r="AA122" s="197"/>
      <c r="AB122" s="197"/>
      <c r="AC122" s="197"/>
      <c r="AD122" s="203"/>
      <c r="AE122" s="197"/>
      <c r="AF122" s="197"/>
      <c r="AG122" s="197"/>
      <c r="AH122" s="197"/>
      <c r="AI122" s="197"/>
      <c r="AJ122" s="203"/>
      <c r="AK122" s="197"/>
      <c r="AL122" s="197"/>
    </row>
    <row r="123" spans="1:38" s="198" customFormat="1" ht="15.6" customHeight="1">
      <c r="A123" s="312">
        <v>46</v>
      </c>
      <c r="B123" s="311">
        <v>45006</v>
      </c>
      <c r="C123" s="304"/>
      <c r="D123" s="351" t="s">
        <v>1045</v>
      </c>
      <c r="E123" s="302" t="s">
        <v>537</v>
      </c>
      <c r="F123" s="302">
        <v>24</v>
      </c>
      <c r="G123" s="302">
        <v>9</v>
      </c>
      <c r="H123" s="305">
        <v>9</v>
      </c>
      <c r="I123" s="323" t="s">
        <v>1046</v>
      </c>
      <c r="J123" s="306" t="s">
        <v>1131</v>
      </c>
      <c r="K123" s="307">
        <f t="shared" si="118"/>
        <v>-15</v>
      </c>
      <c r="L123" s="308">
        <v>100</v>
      </c>
      <c r="M123" s="309">
        <f t="shared" si="119"/>
        <v>-4600</v>
      </c>
      <c r="N123" s="307">
        <v>300</v>
      </c>
      <c r="O123" s="310" t="s">
        <v>547</v>
      </c>
      <c r="P123" s="311">
        <v>45012</v>
      </c>
      <c r="Q123" s="197"/>
      <c r="R123" s="203" t="s">
        <v>536</v>
      </c>
      <c r="S123" s="197"/>
      <c r="T123" s="197"/>
      <c r="U123" s="197"/>
      <c r="V123" s="197"/>
      <c r="W123" s="197"/>
      <c r="X123" s="203"/>
      <c r="Y123" s="197"/>
      <c r="Z123" s="197"/>
      <c r="AA123" s="197"/>
      <c r="AB123" s="197"/>
      <c r="AC123" s="197"/>
      <c r="AD123" s="203"/>
      <c r="AE123" s="197"/>
      <c r="AF123" s="197"/>
      <c r="AG123" s="197"/>
      <c r="AH123" s="197"/>
      <c r="AI123" s="197"/>
      <c r="AJ123" s="203"/>
      <c r="AK123" s="197"/>
      <c r="AL123" s="197"/>
    </row>
    <row r="124" spans="1:38" s="198" customFormat="1" ht="15.6" customHeight="1">
      <c r="A124" s="291">
        <v>47</v>
      </c>
      <c r="B124" s="277">
        <v>45007</v>
      </c>
      <c r="C124" s="288"/>
      <c r="D124" s="342" t="s">
        <v>1052</v>
      </c>
      <c r="E124" s="278" t="s">
        <v>537</v>
      </c>
      <c r="F124" s="278">
        <v>26.5</v>
      </c>
      <c r="G124" s="278">
        <v>10</v>
      </c>
      <c r="H124" s="287">
        <v>34</v>
      </c>
      <c r="I124" s="322" t="s">
        <v>1053</v>
      </c>
      <c r="J124" s="293" t="s">
        <v>916</v>
      </c>
      <c r="K124" s="284">
        <f t="shared" ref="K124" si="120">H124-F124</f>
        <v>7.5</v>
      </c>
      <c r="L124" s="285">
        <v>100</v>
      </c>
      <c r="M124" s="286">
        <f t="shared" ref="M124" si="121">(K124*N124)-100</f>
        <v>2150</v>
      </c>
      <c r="N124" s="284">
        <v>300</v>
      </c>
      <c r="O124" s="276" t="s">
        <v>535</v>
      </c>
      <c r="P124" s="277">
        <v>45008</v>
      </c>
      <c r="Q124" s="197"/>
      <c r="R124" s="203" t="s">
        <v>799</v>
      </c>
      <c r="S124" s="197"/>
      <c r="T124" s="197"/>
      <c r="U124" s="197"/>
      <c r="V124" s="197"/>
      <c r="W124" s="197"/>
      <c r="X124" s="203"/>
      <c r="Y124" s="197"/>
      <c r="Z124" s="197"/>
      <c r="AA124" s="197"/>
      <c r="AB124" s="197"/>
      <c r="AC124" s="197"/>
      <c r="AD124" s="203"/>
      <c r="AE124" s="197"/>
      <c r="AF124" s="197"/>
      <c r="AG124" s="197"/>
      <c r="AH124" s="197"/>
      <c r="AI124" s="197"/>
      <c r="AJ124" s="203"/>
      <c r="AK124" s="197"/>
      <c r="AL124" s="197"/>
    </row>
    <row r="125" spans="1:38" s="198" customFormat="1" ht="15.6" customHeight="1">
      <c r="A125" s="291">
        <v>48</v>
      </c>
      <c r="B125" s="277">
        <v>45007</v>
      </c>
      <c r="C125" s="288"/>
      <c r="D125" s="342" t="s">
        <v>1054</v>
      </c>
      <c r="E125" s="278" t="s">
        <v>537</v>
      </c>
      <c r="F125" s="278">
        <v>52.5</v>
      </c>
      <c r="G125" s="278">
        <v>10</v>
      </c>
      <c r="H125" s="287">
        <v>72.5</v>
      </c>
      <c r="I125" s="322" t="s">
        <v>1055</v>
      </c>
      <c r="J125" s="293" t="s">
        <v>947</v>
      </c>
      <c r="K125" s="284">
        <f t="shared" ref="K125:K126" si="122">H125-F125</f>
        <v>20</v>
      </c>
      <c r="L125" s="285">
        <v>100</v>
      </c>
      <c r="M125" s="286">
        <f t="shared" ref="M125:M126" si="123">(K125*N125)-100</f>
        <v>900</v>
      </c>
      <c r="N125" s="284">
        <v>50</v>
      </c>
      <c r="O125" s="276" t="s">
        <v>535</v>
      </c>
      <c r="P125" s="277">
        <v>45008</v>
      </c>
      <c r="Q125" s="197"/>
      <c r="R125" s="203" t="s">
        <v>799</v>
      </c>
      <c r="S125" s="197"/>
      <c r="T125" s="197"/>
      <c r="U125" s="197"/>
      <c r="V125" s="197"/>
      <c r="W125" s="197"/>
      <c r="X125" s="203"/>
      <c r="Y125" s="197"/>
      <c r="Z125" s="197"/>
      <c r="AA125" s="197"/>
      <c r="AB125" s="197"/>
      <c r="AC125" s="197"/>
      <c r="AD125" s="203"/>
      <c r="AE125" s="197"/>
      <c r="AF125" s="197"/>
      <c r="AG125" s="197"/>
      <c r="AH125" s="197"/>
      <c r="AI125" s="197"/>
      <c r="AJ125" s="203"/>
      <c r="AK125" s="197"/>
      <c r="AL125" s="197"/>
    </row>
    <row r="126" spans="1:38" s="198" customFormat="1" ht="15.6" customHeight="1">
      <c r="A126" s="291">
        <v>49</v>
      </c>
      <c r="B126" s="277">
        <v>45008</v>
      </c>
      <c r="C126" s="288"/>
      <c r="D126" s="342" t="s">
        <v>1064</v>
      </c>
      <c r="E126" s="278" t="s">
        <v>537</v>
      </c>
      <c r="F126" s="278">
        <v>77</v>
      </c>
      <c r="G126" s="278">
        <v>30</v>
      </c>
      <c r="H126" s="287">
        <v>97</v>
      </c>
      <c r="I126" s="322" t="s">
        <v>1065</v>
      </c>
      <c r="J126" s="293" t="s">
        <v>947</v>
      </c>
      <c r="K126" s="284">
        <f t="shared" si="122"/>
        <v>20</v>
      </c>
      <c r="L126" s="285">
        <v>100</v>
      </c>
      <c r="M126" s="286">
        <f t="shared" si="123"/>
        <v>900</v>
      </c>
      <c r="N126" s="284">
        <v>50</v>
      </c>
      <c r="O126" s="276" t="s">
        <v>535</v>
      </c>
      <c r="P126" s="277">
        <v>45008</v>
      </c>
      <c r="Q126" s="197"/>
      <c r="R126" s="203"/>
      <c r="S126" s="197"/>
      <c r="T126" s="197"/>
      <c r="U126" s="197"/>
      <c r="V126" s="197"/>
      <c r="W126" s="197"/>
      <c r="X126" s="203"/>
      <c r="Y126" s="197"/>
      <c r="Z126" s="197"/>
      <c r="AA126" s="197"/>
      <c r="AB126" s="197"/>
      <c r="AC126" s="197"/>
      <c r="AD126" s="203"/>
      <c r="AE126" s="197"/>
      <c r="AF126" s="197"/>
      <c r="AG126" s="197"/>
      <c r="AH126" s="197"/>
      <c r="AI126" s="197"/>
      <c r="AJ126" s="203"/>
      <c r="AK126" s="197"/>
      <c r="AL126" s="197"/>
    </row>
    <row r="127" spans="1:38" s="198" customFormat="1" ht="15.6" customHeight="1">
      <c r="A127" s="270">
        <v>50</v>
      </c>
      <c r="B127" s="199">
        <v>45008</v>
      </c>
      <c r="C127" s="235"/>
      <c r="D127" s="352" t="s">
        <v>1035</v>
      </c>
      <c r="E127" s="201" t="s">
        <v>537</v>
      </c>
      <c r="F127" s="359" t="s">
        <v>1036</v>
      </c>
      <c r="G127" s="201"/>
      <c r="I127" s="202" t="s">
        <v>1037</v>
      </c>
      <c r="J127" s="246" t="s">
        <v>538</v>
      </c>
      <c r="K127" s="256"/>
      <c r="L127" s="320"/>
      <c r="M127" s="321"/>
      <c r="N127" s="256"/>
      <c r="O127" s="226"/>
      <c r="P127" s="199"/>
      <c r="Q127" s="197"/>
      <c r="R127" s="203"/>
      <c r="S127" s="197"/>
      <c r="T127" s="197"/>
      <c r="U127" s="197"/>
      <c r="V127" s="197"/>
      <c r="W127" s="197"/>
      <c r="X127" s="203"/>
      <c r="Y127" s="197"/>
      <c r="Z127" s="197"/>
      <c r="AA127" s="197"/>
      <c r="AB127" s="197"/>
      <c r="AC127" s="197"/>
      <c r="AD127" s="203"/>
      <c r="AE127" s="197"/>
      <c r="AF127" s="197"/>
      <c r="AG127" s="197"/>
      <c r="AH127" s="197"/>
      <c r="AI127" s="197"/>
      <c r="AJ127" s="203"/>
      <c r="AK127" s="197"/>
      <c r="AL127" s="197"/>
    </row>
    <row r="128" spans="1:38" s="198" customFormat="1" ht="15.6" customHeight="1">
      <c r="A128" s="312">
        <v>51</v>
      </c>
      <c r="B128" s="311">
        <v>45008</v>
      </c>
      <c r="C128" s="304"/>
      <c r="D128" s="351" t="s">
        <v>999</v>
      </c>
      <c r="E128" s="302" t="s">
        <v>537</v>
      </c>
      <c r="F128" s="302">
        <v>9.5</v>
      </c>
      <c r="G128" s="302">
        <v>3</v>
      </c>
      <c r="H128" s="305">
        <v>3.8</v>
      </c>
      <c r="I128" s="323" t="s">
        <v>1066</v>
      </c>
      <c r="J128" s="306" t="s">
        <v>1081</v>
      </c>
      <c r="K128" s="307">
        <f t="shared" ref="K128" si="124">H128-F128</f>
        <v>-5.7</v>
      </c>
      <c r="L128" s="308">
        <v>100</v>
      </c>
      <c r="M128" s="309">
        <f t="shared" ref="M128" si="125">(K128*N128)-100</f>
        <v>-4090</v>
      </c>
      <c r="N128" s="307">
        <v>700</v>
      </c>
      <c r="O128" s="310" t="s">
        <v>547</v>
      </c>
      <c r="P128" s="311">
        <v>45009</v>
      </c>
      <c r="Q128" s="197"/>
      <c r="R128" s="203"/>
      <c r="S128" s="197"/>
      <c r="T128" s="197"/>
      <c r="U128" s="197"/>
      <c r="V128" s="197"/>
      <c r="W128" s="197"/>
      <c r="X128" s="203"/>
      <c r="Y128" s="197"/>
      <c r="Z128" s="197"/>
      <c r="AA128" s="197"/>
      <c r="AB128" s="197"/>
      <c r="AC128" s="197"/>
      <c r="AD128" s="203"/>
      <c r="AE128" s="197"/>
      <c r="AF128" s="197"/>
      <c r="AG128" s="197"/>
      <c r="AH128" s="197"/>
      <c r="AI128" s="197"/>
      <c r="AJ128" s="203"/>
      <c r="AK128" s="197"/>
      <c r="AL128" s="197"/>
    </row>
    <row r="129" spans="1:38" s="198" customFormat="1" ht="15.6" customHeight="1">
      <c r="A129" s="312">
        <v>52</v>
      </c>
      <c r="B129" s="311">
        <v>45008</v>
      </c>
      <c r="C129" s="304"/>
      <c r="D129" s="351" t="s">
        <v>1067</v>
      </c>
      <c r="E129" s="302" t="s">
        <v>537</v>
      </c>
      <c r="F129" s="302">
        <v>23</v>
      </c>
      <c r="G129" s="302">
        <v>6</v>
      </c>
      <c r="H129" s="305">
        <v>6</v>
      </c>
      <c r="I129" s="323" t="s">
        <v>1046</v>
      </c>
      <c r="J129" s="306" t="s">
        <v>1084</v>
      </c>
      <c r="K129" s="307">
        <f t="shared" ref="K129" si="126">H129-F129</f>
        <v>-17</v>
      </c>
      <c r="L129" s="308">
        <v>100</v>
      </c>
      <c r="M129" s="309">
        <f t="shared" ref="M129" si="127">(K129*N129)-100</f>
        <v>-5200</v>
      </c>
      <c r="N129" s="307">
        <v>300</v>
      </c>
      <c r="O129" s="310" t="s">
        <v>547</v>
      </c>
      <c r="P129" s="311">
        <v>45009</v>
      </c>
      <c r="Q129" s="197"/>
      <c r="R129" s="203"/>
      <c r="S129" s="197"/>
      <c r="T129" s="197"/>
      <c r="U129" s="197"/>
      <c r="V129" s="197"/>
      <c r="W129" s="197"/>
      <c r="X129" s="203"/>
      <c r="Y129" s="197"/>
      <c r="Z129" s="197"/>
      <c r="AA129" s="197"/>
      <c r="AB129" s="197"/>
      <c r="AC129" s="197"/>
      <c r="AD129" s="203"/>
      <c r="AE129" s="197"/>
      <c r="AF129" s="197"/>
      <c r="AG129" s="197"/>
      <c r="AH129" s="197"/>
      <c r="AI129" s="197"/>
      <c r="AJ129" s="203"/>
      <c r="AK129" s="197"/>
      <c r="AL129" s="197"/>
    </row>
    <row r="130" spans="1:38" s="198" customFormat="1" ht="15.6" customHeight="1">
      <c r="A130" s="270">
        <v>53</v>
      </c>
      <c r="B130" s="199">
        <v>45008</v>
      </c>
      <c r="C130" s="235"/>
      <c r="D130" s="352" t="s">
        <v>1068</v>
      </c>
      <c r="E130" s="201" t="s">
        <v>537</v>
      </c>
      <c r="F130" s="201">
        <v>23</v>
      </c>
      <c r="G130" s="201">
        <v>4</v>
      </c>
      <c r="H130" s="202"/>
      <c r="I130" s="218" t="s">
        <v>890</v>
      </c>
      <c r="J130" s="246" t="s">
        <v>538</v>
      </c>
      <c r="K130" s="256"/>
      <c r="L130" s="320"/>
      <c r="M130" s="321"/>
      <c r="N130" s="256"/>
      <c r="O130" s="226"/>
      <c r="P130" s="199"/>
      <c r="Q130" s="197"/>
      <c r="R130" s="203"/>
      <c r="S130" s="197"/>
      <c r="T130" s="197"/>
      <c r="U130" s="197"/>
      <c r="V130" s="197"/>
      <c r="W130" s="197"/>
      <c r="X130" s="203"/>
      <c r="Y130" s="197"/>
      <c r="Z130" s="197"/>
      <c r="AA130" s="197"/>
      <c r="AB130" s="197"/>
      <c r="AC130" s="197"/>
      <c r="AD130" s="203"/>
      <c r="AE130" s="197"/>
      <c r="AF130" s="197"/>
      <c r="AG130" s="197"/>
      <c r="AH130" s="197"/>
      <c r="AI130" s="197"/>
      <c r="AJ130" s="203"/>
      <c r="AK130" s="197"/>
      <c r="AL130" s="197"/>
    </row>
    <row r="131" spans="1:38" s="198" customFormat="1" ht="15.6" customHeight="1">
      <c r="A131" s="312">
        <v>54</v>
      </c>
      <c r="B131" s="311">
        <v>45008</v>
      </c>
      <c r="C131" s="304"/>
      <c r="D131" s="351" t="s">
        <v>1069</v>
      </c>
      <c r="E131" s="302" t="s">
        <v>537</v>
      </c>
      <c r="F131" s="302">
        <v>9</v>
      </c>
      <c r="G131" s="302"/>
      <c r="H131" s="305">
        <v>0</v>
      </c>
      <c r="I131" s="323" t="s">
        <v>1070</v>
      </c>
      <c r="J131" s="306" t="s">
        <v>1062</v>
      </c>
      <c r="K131" s="307">
        <f t="shared" ref="K131:K132" si="128">H131-F131</f>
        <v>-9</v>
      </c>
      <c r="L131" s="308">
        <v>100</v>
      </c>
      <c r="M131" s="309">
        <f t="shared" ref="M131:M132" si="129">(K131*N131)-100</f>
        <v>-550</v>
      </c>
      <c r="N131" s="307">
        <v>50</v>
      </c>
      <c r="O131" s="310" t="s">
        <v>547</v>
      </c>
      <c r="P131" s="311">
        <v>45008</v>
      </c>
      <c r="Q131" s="197"/>
      <c r="R131" s="203"/>
      <c r="S131" s="197"/>
      <c r="T131" s="197"/>
      <c r="U131" s="197"/>
      <c r="V131" s="197"/>
      <c r="W131" s="197"/>
      <c r="X131" s="203"/>
      <c r="Y131" s="197"/>
      <c r="Z131" s="197"/>
      <c r="AA131" s="197"/>
      <c r="AB131" s="197"/>
      <c r="AC131" s="197"/>
      <c r="AD131" s="203"/>
      <c r="AE131" s="197"/>
      <c r="AF131" s="197"/>
      <c r="AG131" s="197"/>
      <c r="AH131" s="197"/>
      <c r="AI131" s="197"/>
      <c r="AJ131" s="203"/>
      <c r="AK131" s="197"/>
      <c r="AL131" s="197"/>
    </row>
    <row r="132" spans="1:38" s="198" customFormat="1" ht="15.6" customHeight="1">
      <c r="A132" s="291">
        <v>55</v>
      </c>
      <c r="B132" s="277">
        <v>45009</v>
      </c>
      <c r="C132" s="288"/>
      <c r="D132" s="342" t="s">
        <v>1082</v>
      </c>
      <c r="E132" s="278" t="s">
        <v>537</v>
      </c>
      <c r="F132" s="278">
        <v>67.5</v>
      </c>
      <c r="G132" s="278">
        <v>35</v>
      </c>
      <c r="H132" s="287">
        <v>89</v>
      </c>
      <c r="I132" s="322" t="s">
        <v>1083</v>
      </c>
      <c r="J132" s="293" t="s">
        <v>1130</v>
      </c>
      <c r="K132" s="284">
        <f t="shared" si="128"/>
        <v>21.5</v>
      </c>
      <c r="L132" s="285">
        <v>100</v>
      </c>
      <c r="M132" s="286">
        <f t="shared" si="129"/>
        <v>975</v>
      </c>
      <c r="N132" s="284">
        <v>50</v>
      </c>
      <c r="O132" s="276" t="s">
        <v>535</v>
      </c>
      <c r="P132" s="277">
        <v>45012</v>
      </c>
      <c r="Q132" s="197"/>
      <c r="R132" s="203"/>
      <c r="S132" s="197"/>
      <c r="T132" s="197"/>
      <c r="U132" s="197"/>
      <c r="V132" s="197"/>
      <c r="W132" s="197"/>
      <c r="X132" s="203"/>
      <c r="Y132" s="197"/>
      <c r="Z132" s="197"/>
      <c r="AA132" s="197"/>
      <c r="AB132" s="197"/>
      <c r="AC132" s="197"/>
      <c r="AD132" s="203"/>
      <c r="AE132" s="197"/>
      <c r="AF132" s="197"/>
      <c r="AG132" s="197"/>
      <c r="AH132" s="197"/>
      <c r="AI132" s="197"/>
      <c r="AJ132" s="203"/>
      <c r="AK132" s="197"/>
      <c r="AL132" s="197"/>
    </row>
    <row r="133" spans="1:38" s="198" customFormat="1" ht="15.6" customHeight="1">
      <c r="A133" s="270">
        <v>56</v>
      </c>
      <c r="B133" s="199">
        <v>45012</v>
      </c>
      <c r="C133" s="235"/>
      <c r="D133" s="352" t="s">
        <v>1129</v>
      </c>
      <c r="E133" s="201" t="s">
        <v>537</v>
      </c>
      <c r="F133" s="201" t="s">
        <v>1132</v>
      </c>
      <c r="G133" s="201">
        <v>78</v>
      </c>
      <c r="H133" s="202"/>
      <c r="I133" s="218" t="s">
        <v>960</v>
      </c>
      <c r="J133" s="246" t="s">
        <v>538</v>
      </c>
      <c r="K133" s="256"/>
      <c r="L133" s="320"/>
      <c r="M133" s="321"/>
      <c r="N133" s="256"/>
      <c r="O133" s="226"/>
      <c r="P133" s="199"/>
      <c r="Q133" s="197"/>
      <c r="R133" s="203"/>
      <c r="S133" s="197"/>
      <c r="T133" s="197"/>
      <c r="U133" s="197"/>
      <c r="V133" s="197"/>
      <c r="W133" s="197"/>
      <c r="X133" s="203"/>
      <c r="Y133" s="197"/>
      <c r="Z133" s="197"/>
      <c r="AA133" s="197"/>
      <c r="AB133" s="197"/>
      <c r="AC133" s="197"/>
      <c r="AD133" s="203"/>
      <c r="AE133" s="197"/>
      <c r="AF133" s="197"/>
      <c r="AG133" s="197"/>
      <c r="AH133" s="197"/>
      <c r="AI133" s="197"/>
      <c r="AJ133" s="203"/>
      <c r="AK133" s="197"/>
      <c r="AL133" s="197"/>
    </row>
    <row r="134" spans="1:38" s="198" customFormat="1" ht="15.6" customHeight="1">
      <c r="A134" s="270"/>
      <c r="B134" s="199"/>
      <c r="C134" s="235"/>
      <c r="D134" s="352"/>
      <c r="E134" s="201"/>
      <c r="F134" s="201"/>
      <c r="G134" s="201"/>
      <c r="H134" s="202"/>
      <c r="I134" s="218"/>
      <c r="J134" s="246"/>
      <c r="K134" s="256"/>
      <c r="L134" s="320"/>
      <c r="M134" s="321"/>
      <c r="N134" s="256"/>
      <c r="O134" s="226"/>
      <c r="P134" s="199"/>
      <c r="Q134" s="197"/>
      <c r="R134" s="203"/>
      <c r="S134" s="197"/>
      <c r="T134" s="197"/>
      <c r="U134" s="197"/>
      <c r="V134" s="197"/>
      <c r="W134" s="197"/>
      <c r="X134" s="203"/>
      <c r="Y134" s="197"/>
      <c r="Z134" s="197"/>
      <c r="AA134" s="197"/>
      <c r="AB134" s="197"/>
      <c r="AC134" s="197"/>
      <c r="AD134" s="203"/>
      <c r="AE134" s="197"/>
      <c r="AF134" s="197"/>
      <c r="AG134" s="197"/>
      <c r="AH134" s="197"/>
      <c r="AI134" s="197"/>
      <c r="AJ134" s="203"/>
      <c r="AK134" s="197"/>
      <c r="AL134" s="197"/>
    </row>
    <row r="135" spans="1:38" s="198" customFormat="1" ht="15.6" customHeight="1">
      <c r="A135" s="350"/>
      <c r="B135" s="350"/>
      <c r="C135" s="350"/>
      <c r="D135" s="350"/>
      <c r="E135" s="350"/>
      <c r="F135" s="350"/>
      <c r="G135" s="350"/>
      <c r="H135" s="350"/>
      <c r="I135" s="350"/>
      <c r="J135" s="226"/>
      <c r="K135" s="202"/>
      <c r="L135" s="218"/>
      <c r="M135" s="219"/>
      <c r="N135" s="202"/>
      <c r="O135" s="226"/>
      <c r="P135" s="199"/>
      <c r="Q135" s="1"/>
      <c r="R135" s="6"/>
      <c r="S135" s="1"/>
      <c r="T135" s="1"/>
      <c r="U135" s="1"/>
      <c r="V135" s="1"/>
      <c r="W135" s="1"/>
      <c r="X135" s="6"/>
      <c r="Y135" s="1"/>
      <c r="Z135" s="1"/>
      <c r="AA135" s="1"/>
      <c r="AB135" s="1"/>
      <c r="AC135" s="1"/>
      <c r="AD135" s="6"/>
      <c r="AE135" s="1"/>
      <c r="AF135" s="1"/>
      <c r="AG135" s="1"/>
      <c r="AH135" s="197"/>
      <c r="AI135" s="197"/>
      <c r="AJ135" s="203"/>
      <c r="AK135" s="197"/>
      <c r="AL135" s="197"/>
    </row>
    <row r="136" spans="1:38" ht="38.25" customHeight="1">
      <c r="A136" s="92" t="s">
        <v>559</v>
      </c>
      <c r="B136" s="139"/>
      <c r="C136" s="139"/>
      <c r="D136" s="140"/>
      <c r="E136" s="124"/>
      <c r="F136" s="6"/>
      <c r="G136" s="6"/>
      <c r="H136" s="125"/>
      <c r="I136" s="141"/>
      <c r="J136" s="1"/>
      <c r="K136" s="6"/>
      <c r="L136" s="6"/>
      <c r="M136" s="6"/>
      <c r="N136" s="1"/>
      <c r="O136" s="1"/>
      <c r="Q136" s="1"/>
      <c r="R136" s="6"/>
      <c r="S136" s="1"/>
      <c r="T136" s="1"/>
      <c r="U136" s="1"/>
      <c r="V136" s="1"/>
      <c r="W136" s="1"/>
      <c r="X136" s="6"/>
      <c r="Y136" s="1"/>
      <c r="Z136" s="1"/>
      <c r="AA136" s="1"/>
      <c r="AB136" s="1"/>
      <c r="AC136" s="1"/>
      <c r="AD136" s="6"/>
      <c r="AE136" s="1"/>
      <c r="AF136" s="1"/>
      <c r="AG136" s="1"/>
      <c r="AH136" s="1"/>
      <c r="AI136" s="1"/>
      <c r="AJ136" s="6"/>
      <c r="AK136" s="1"/>
    </row>
    <row r="137" spans="1:38" s="198" customFormat="1" ht="38.25">
      <c r="A137" s="93" t="s">
        <v>16</v>
      </c>
      <c r="B137" s="94" t="s">
        <v>512</v>
      </c>
      <c r="C137" s="94"/>
      <c r="D137" s="95" t="s">
        <v>523</v>
      </c>
      <c r="E137" s="94" t="s">
        <v>524</v>
      </c>
      <c r="F137" s="94" t="s">
        <v>525</v>
      </c>
      <c r="G137" s="94" t="s">
        <v>526</v>
      </c>
      <c r="H137" s="94" t="s">
        <v>527</v>
      </c>
      <c r="I137" s="94" t="s">
        <v>528</v>
      </c>
      <c r="J137" s="93" t="s">
        <v>529</v>
      </c>
      <c r="K137" s="128" t="s">
        <v>546</v>
      </c>
      <c r="L137" s="129" t="s">
        <v>531</v>
      </c>
      <c r="M137" s="96" t="s">
        <v>532</v>
      </c>
      <c r="N137" s="94" t="s">
        <v>533</v>
      </c>
      <c r="O137" s="95" t="s">
        <v>534</v>
      </c>
      <c r="P137" s="94" t="s">
        <v>763</v>
      </c>
      <c r="Q137" s="197"/>
      <c r="R137" s="6"/>
      <c r="S137" s="197"/>
      <c r="T137" s="197"/>
      <c r="U137" s="197"/>
      <c r="V137" s="197"/>
      <c r="W137" s="197"/>
      <c r="X137" s="197"/>
      <c r="Y137" s="197"/>
      <c r="Z137" s="197"/>
      <c r="AA137" s="197"/>
      <c r="AB137" s="197"/>
      <c r="AC137" s="197"/>
      <c r="AD137" s="197"/>
      <c r="AE137" s="197"/>
      <c r="AF137" s="197"/>
      <c r="AG137" s="197"/>
      <c r="AH137" s="197"/>
      <c r="AI137" s="197"/>
      <c r="AJ137" s="197"/>
      <c r="AK137" s="197"/>
      <c r="AL137" s="197"/>
    </row>
    <row r="138" spans="1:38" ht="14.25" customHeight="1">
      <c r="A138" s="257">
        <v>1</v>
      </c>
      <c r="B138" s="258">
        <v>44840</v>
      </c>
      <c r="C138" s="255"/>
      <c r="D138" s="255" t="s">
        <v>835</v>
      </c>
      <c r="E138" s="256" t="s">
        <v>537</v>
      </c>
      <c r="F138" s="256" t="s">
        <v>836</v>
      </c>
      <c r="G138" s="256">
        <v>1220</v>
      </c>
      <c r="H138" s="256"/>
      <c r="I138" s="256" t="s">
        <v>837</v>
      </c>
      <c r="J138" s="226" t="s">
        <v>538</v>
      </c>
      <c r="K138" s="202"/>
      <c r="L138" s="218"/>
      <c r="M138" s="219"/>
      <c r="N138" s="202"/>
      <c r="O138" s="226"/>
      <c r="P138" s="199"/>
      <c r="Q138" s="197"/>
      <c r="R138" s="197" t="s">
        <v>536</v>
      </c>
      <c r="S138" s="41"/>
      <c r="T138" s="1"/>
      <c r="U138" s="1"/>
      <c r="V138" s="1"/>
      <c r="W138" s="1"/>
      <c r="X138" s="1"/>
      <c r="Y138" s="1"/>
      <c r="Z138" s="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</row>
    <row r="139" spans="1:38" ht="12.75" customHeight="1">
      <c r="A139" s="256"/>
      <c r="B139" s="254"/>
      <c r="C139" s="255"/>
      <c r="D139" s="255"/>
      <c r="E139" s="256"/>
      <c r="F139" s="256"/>
      <c r="G139" s="256"/>
      <c r="H139" s="256"/>
      <c r="I139" s="256"/>
      <c r="J139" s="226"/>
      <c r="K139" s="202"/>
      <c r="L139" s="218"/>
      <c r="M139" s="219"/>
      <c r="N139" s="202"/>
      <c r="O139" s="226"/>
      <c r="P139" s="199"/>
      <c r="R139" s="6"/>
      <c r="S139" s="1"/>
      <c r="T139" s="1"/>
      <c r="U139" s="1"/>
      <c r="V139" s="1"/>
      <c r="W139" s="1"/>
      <c r="X139" s="1"/>
      <c r="Y139" s="1"/>
    </row>
    <row r="140" spans="1:38" ht="12.75" customHeight="1">
      <c r="A140" s="109" t="s">
        <v>539</v>
      </c>
      <c r="B140" s="109"/>
      <c r="C140" s="109"/>
      <c r="D140" s="109"/>
      <c r="E140" s="41"/>
      <c r="F140" s="116" t="s">
        <v>541</v>
      </c>
      <c r="G140" s="54"/>
      <c r="H140" s="54"/>
      <c r="I140" s="54"/>
      <c r="J140" s="6"/>
      <c r="K140" s="132"/>
      <c r="L140" s="133"/>
      <c r="M140" s="6"/>
      <c r="N140" s="99"/>
      <c r="O140" s="142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38" ht="12.75" customHeight="1">
      <c r="A141" s="115" t="s">
        <v>540</v>
      </c>
      <c r="B141" s="109"/>
      <c r="C141" s="109"/>
      <c r="D141" s="109"/>
      <c r="E141" s="6"/>
      <c r="F141" s="116" t="s">
        <v>543</v>
      </c>
      <c r="G141" s="6"/>
      <c r="H141" s="6" t="s">
        <v>759</v>
      </c>
      <c r="I141" s="6"/>
      <c r="J141" s="1"/>
      <c r="K141" s="6"/>
      <c r="L141" s="6"/>
      <c r="M141" s="6"/>
      <c r="N141" s="1"/>
      <c r="O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38" ht="12.75" customHeight="1">
      <c r="A142" s="115"/>
      <c r="B142" s="109"/>
      <c r="C142" s="109"/>
      <c r="D142" s="109"/>
      <c r="E142" s="6"/>
      <c r="F142" s="116"/>
      <c r="G142" s="6"/>
      <c r="H142" s="6"/>
      <c r="I142" s="6"/>
      <c r="J142" s="1"/>
      <c r="K142" s="6"/>
      <c r="L142" s="6"/>
      <c r="M142" s="6"/>
      <c r="N142" s="1"/>
      <c r="O142" s="1"/>
      <c r="Q142" s="1"/>
      <c r="R142" s="54"/>
      <c r="S142" s="1"/>
      <c r="T142" s="1"/>
      <c r="U142" s="1"/>
      <c r="V142" s="1"/>
      <c r="W142" s="1"/>
      <c r="X142" s="1"/>
      <c r="Y142" s="1"/>
      <c r="Z142" s="1"/>
    </row>
    <row r="143" spans="1:38" ht="12.75" customHeight="1">
      <c r="A143" s="115"/>
      <c r="B143" s="109"/>
      <c r="C143" s="109"/>
      <c r="D143" s="109"/>
      <c r="E143" s="6"/>
      <c r="F143" s="116"/>
      <c r="G143" s="54"/>
      <c r="H143" s="41"/>
      <c r="I143" s="54"/>
      <c r="J143" s="6"/>
      <c r="K143" s="132"/>
      <c r="L143" s="133"/>
      <c r="M143" s="6"/>
      <c r="N143" s="99"/>
      <c r="O143" s="134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38" ht="12.75" customHeight="1">
      <c r="A144" s="54"/>
      <c r="B144" s="98"/>
      <c r="C144" s="98"/>
      <c r="D144" s="41"/>
      <c r="E144" s="54"/>
      <c r="F144" s="54"/>
      <c r="G144" s="54"/>
      <c r="H144" s="41"/>
      <c r="I144" s="54"/>
      <c r="J144" s="6"/>
      <c r="K144" s="132"/>
      <c r="L144" s="133"/>
      <c r="M144" s="6"/>
      <c r="N144" s="99"/>
      <c r="O144" s="134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38.25" customHeight="1">
      <c r="A145" s="41"/>
      <c r="B145" s="143" t="s">
        <v>560</v>
      </c>
      <c r="C145" s="143"/>
      <c r="D145" s="143"/>
      <c r="E145" s="143"/>
      <c r="F145" s="6"/>
      <c r="G145" s="6"/>
      <c r="H145" s="126"/>
      <c r="I145" s="6"/>
      <c r="J145" s="126"/>
      <c r="K145" s="127"/>
      <c r="L145" s="6"/>
      <c r="M145" s="6"/>
      <c r="N145" s="1"/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93" t="s">
        <v>16</v>
      </c>
      <c r="B146" s="94" t="s">
        <v>512</v>
      </c>
      <c r="C146" s="94"/>
      <c r="D146" s="95" t="s">
        <v>523</v>
      </c>
      <c r="E146" s="94" t="s">
        <v>524</v>
      </c>
      <c r="F146" s="94" t="s">
        <v>525</v>
      </c>
      <c r="G146" s="94" t="s">
        <v>561</v>
      </c>
      <c r="H146" s="94" t="s">
        <v>562</v>
      </c>
      <c r="I146" s="94" t="s">
        <v>528</v>
      </c>
      <c r="J146" s="144" t="s">
        <v>529</v>
      </c>
      <c r="K146" s="94" t="s">
        <v>530</v>
      </c>
      <c r="L146" s="94" t="s">
        <v>563</v>
      </c>
      <c r="M146" s="94" t="s">
        <v>533</v>
      </c>
      <c r="N146" s="95" t="s">
        <v>534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45">
        <v>1</v>
      </c>
      <c r="B147" s="146">
        <v>41579</v>
      </c>
      <c r="C147" s="146"/>
      <c r="D147" s="147" t="s">
        <v>564</v>
      </c>
      <c r="E147" s="148" t="s">
        <v>565</v>
      </c>
      <c r="F147" s="149">
        <v>82</v>
      </c>
      <c r="G147" s="148" t="s">
        <v>566</v>
      </c>
      <c r="H147" s="148">
        <v>100</v>
      </c>
      <c r="I147" s="150">
        <v>100</v>
      </c>
      <c r="J147" s="151" t="s">
        <v>567</v>
      </c>
      <c r="K147" s="152">
        <f t="shared" ref="K147:K199" si="130">H147-F147</f>
        <v>18</v>
      </c>
      <c r="L147" s="153">
        <f t="shared" ref="L147:L199" si="131">K147/F147</f>
        <v>0.21951219512195122</v>
      </c>
      <c r="M147" s="148" t="s">
        <v>535</v>
      </c>
      <c r="N147" s="154">
        <v>42657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45">
        <v>2</v>
      </c>
      <c r="B148" s="146">
        <v>41794</v>
      </c>
      <c r="C148" s="146"/>
      <c r="D148" s="147" t="s">
        <v>568</v>
      </c>
      <c r="E148" s="148" t="s">
        <v>537</v>
      </c>
      <c r="F148" s="149">
        <v>257</v>
      </c>
      <c r="G148" s="148" t="s">
        <v>566</v>
      </c>
      <c r="H148" s="148">
        <v>300</v>
      </c>
      <c r="I148" s="150">
        <v>300</v>
      </c>
      <c r="J148" s="151" t="s">
        <v>567</v>
      </c>
      <c r="K148" s="152">
        <f t="shared" si="130"/>
        <v>43</v>
      </c>
      <c r="L148" s="153">
        <f t="shared" si="131"/>
        <v>0.16731517509727625</v>
      </c>
      <c r="M148" s="148" t="s">
        <v>535</v>
      </c>
      <c r="N148" s="154">
        <v>41822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45">
        <v>3</v>
      </c>
      <c r="B149" s="146">
        <v>41828</v>
      </c>
      <c r="C149" s="146"/>
      <c r="D149" s="147" t="s">
        <v>569</v>
      </c>
      <c r="E149" s="148" t="s">
        <v>537</v>
      </c>
      <c r="F149" s="149">
        <v>393</v>
      </c>
      <c r="G149" s="148" t="s">
        <v>566</v>
      </c>
      <c r="H149" s="148">
        <v>468</v>
      </c>
      <c r="I149" s="150">
        <v>468</v>
      </c>
      <c r="J149" s="151" t="s">
        <v>567</v>
      </c>
      <c r="K149" s="152">
        <f t="shared" si="130"/>
        <v>75</v>
      </c>
      <c r="L149" s="153">
        <f t="shared" si="131"/>
        <v>0.19083969465648856</v>
      </c>
      <c r="M149" s="148" t="s">
        <v>535</v>
      </c>
      <c r="N149" s="154">
        <v>41863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45">
        <v>4</v>
      </c>
      <c r="B150" s="146">
        <v>41857</v>
      </c>
      <c r="C150" s="146"/>
      <c r="D150" s="147" t="s">
        <v>570</v>
      </c>
      <c r="E150" s="148" t="s">
        <v>537</v>
      </c>
      <c r="F150" s="149">
        <v>205</v>
      </c>
      <c r="G150" s="148" t="s">
        <v>566</v>
      </c>
      <c r="H150" s="148">
        <v>275</v>
      </c>
      <c r="I150" s="150">
        <v>250</v>
      </c>
      <c r="J150" s="151" t="s">
        <v>567</v>
      </c>
      <c r="K150" s="152">
        <f t="shared" si="130"/>
        <v>70</v>
      </c>
      <c r="L150" s="153">
        <f t="shared" si="131"/>
        <v>0.34146341463414637</v>
      </c>
      <c r="M150" s="148" t="s">
        <v>535</v>
      </c>
      <c r="N150" s="154">
        <v>41962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45">
        <v>5</v>
      </c>
      <c r="B151" s="146">
        <v>41886</v>
      </c>
      <c r="C151" s="146"/>
      <c r="D151" s="147" t="s">
        <v>571</v>
      </c>
      <c r="E151" s="148" t="s">
        <v>537</v>
      </c>
      <c r="F151" s="149">
        <v>162</v>
      </c>
      <c r="G151" s="148" t="s">
        <v>566</v>
      </c>
      <c r="H151" s="148">
        <v>190</v>
      </c>
      <c r="I151" s="150">
        <v>190</v>
      </c>
      <c r="J151" s="151" t="s">
        <v>567</v>
      </c>
      <c r="K151" s="152">
        <f t="shared" si="130"/>
        <v>28</v>
      </c>
      <c r="L151" s="153">
        <f t="shared" si="131"/>
        <v>0.1728395061728395</v>
      </c>
      <c r="M151" s="148" t="s">
        <v>535</v>
      </c>
      <c r="N151" s="154">
        <v>42006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45">
        <v>6</v>
      </c>
      <c r="B152" s="146">
        <v>41886</v>
      </c>
      <c r="C152" s="146"/>
      <c r="D152" s="147" t="s">
        <v>572</v>
      </c>
      <c r="E152" s="148" t="s">
        <v>537</v>
      </c>
      <c r="F152" s="149">
        <v>75</v>
      </c>
      <c r="G152" s="148" t="s">
        <v>566</v>
      </c>
      <c r="H152" s="148">
        <v>91.5</v>
      </c>
      <c r="I152" s="150" t="s">
        <v>573</v>
      </c>
      <c r="J152" s="151" t="s">
        <v>574</v>
      </c>
      <c r="K152" s="152">
        <f t="shared" si="130"/>
        <v>16.5</v>
      </c>
      <c r="L152" s="153">
        <f t="shared" si="131"/>
        <v>0.22</v>
      </c>
      <c r="M152" s="148" t="s">
        <v>535</v>
      </c>
      <c r="N152" s="154">
        <v>41954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45">
        <v>7</v>
      </c>
      <c r="B153" s="146">
        <v>41913</v>
      </c>
      <c r="C153" s="146"/>
      <c r="D153" s="147" t="s">
        <v>575</v>
      </c>
      <c r="E153" s="148" t="s">
        <v>537</v>
      </c>
      <c r="F153" s="149">
        <v>850</v>
      </c>
      <c r="G153" s="148" t="s">
        <v>566</v>
      </c>
      <c r="H153" s="148">
        <v>982.5</v>
      </c>
      <c r="I153" s="150">
        <v>1050</v>
      </c>
      <c r="J153" s="151" t="s">
        <v>576</v>
      </c>
      <c r="K153" s="152">
        <f t="shared" si="130"/>
        <v>132.5</v>
      </c>
      <c r="L153" s="153">
        <f t="shared" si="131"/>
        <v>0.15588235294117647</v>
      </c>
      <c r="M153" s="148" t="s">
        <v>535</v>
      </c>
      <c r="N153" s="154">
        <v>42039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45">
        <v>8</v>
      </c>
      <c r="B154" s="146">
        <v>41913</v>
      </c>
      <c r="C154" s="146"/>
      <c r="D154" s="147" t="s">
        <v>577</v>
      </c>
      <c r="E154" s="148" t="s">
        <v>537</v>
      </c>
      <c r="F154" s="149">
        <v>475</v>
      </c>
      <c r="G154" s="148" t="s">
        <v>566</v>
      </c>
      <c r="H154" s="148">
        <v>515</v>
      </c>
      <c r="I154" s="150">
        <v>600</v>
      </c>
      <c r="J154" s="151" t="s">
        <v>578</v>
      </c>
      <c r="K154" s="152">
        <f t="shared" si="130"/>
        <v>40</v>
      </c>
      <c r="L154" s="153">
        <f t="shared" si="131"/>
        <v>8.4210526315789472E-2</v>
      </c>
      <c r="M154" s="148" t="s">
        <v>535</v>
      </c>
      <c r="N154" s="154">
        <v>41939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45">
        <v>9</v>
      </c>
      <c r="B155" s="146">
        <v>41913</v>
      </c>
      <c r="C155" s="146"/>
      <c r="D155" s="147" t="s">
        <v>579</v>
      </c>
      <c r="E155" s="148" t="s">
        <v>537</v>
      </c>
      <c r="F155" s="149">
        <v>86</v>
      </c>
      <c r="G155" s="148" t="s">
        <v>566</v>
      </c>
      <c r="H155" s="148">
        <v>99</v>
      </c>
      <c r="I155" s="150">
        <v>140</v>
      </c>
      <c r="J155" s="151" t="s">
        <v>580</v>
      </c>
      <c r="K155" s="152">
        <f t="shared" si="130"/>
        <v>13</v>
      </c>
      <c r="L155" s="153">
        <f t="shared" si="131"/>
        <v>0.15116279069767441</v>
      </c>
      <c r="M155" s="148" t="s">
        <v>535</v>
      </c>
      <c r="N155" s="154">
        <v>41939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45">
        <v>10</v>
      </c>
      <c r="B156" s="146">
        <v>41926</v>
      </c>
      <c r="C156" s="146"/>
      <c r="D156" s="147" t="s">
        <v>581</v>
      </c>
      <c r="E156" s="148" t="s">
        <v>537</v>
      </c>
      <c r="F156" s="149">
        <v>496.6</v>
      </c>
      <c r="G156" s="148" t="s">
        <v>566</v>
      </c>
      <c r="H156" s="148">
        <v>621</v>
      </c>
      <c r="I156" s="150">
        <v>580</v>
      </c>
      <c r="J156" s="151" t="s">
        <v>567</v>
      </c>
      <c r="K156" s="152">
        <f t="shared" si="130"/>
        <v>124.39999999999998</v>
      </c>
      <c r="L156" s="153">
        <f t="shared" si="131"/>
        <v>0.25050342327829234</v>
      </c>
      <c r="M156" s="148" t="s">
        <v>535</v>
      </c>
      <c r="N156" s="154">
        <v>42605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45">
        <v>11</v>
      </c>
      <c r="B157" s="146">
        <v>41926</v>
      </c>
      <c r="C157" s="146"/>
      <c r="D157" s="147" t="s">
        <v>582</v>
      </c>
      <c r="E157" s="148" t="s">
        <v>537</v>
      </c>
      <c r="F157" s="149">
        <v>2481.9</v>
      </c>
      <c r="G157" s="148" t="s">
        <v>566</v>
      </c>
      <c r="H157" s="148">
        <v>2840</v>
      </c>
      <c r="I157" s="150">
        <v>2870</v>
      </c>
      <c r="J157" s="151" t="s">
        <v>583</v>
      </c>
      <c r="K157" s="152">
        <f t="shared" si="130"/>
        <v>358.09999999999991</v>
      </c>
      <c r="L157" s="153">
        <f t="shared" si="131"/>
        <v>0.14428462065353154</v>
      </c>
      <c r="M157" s="148" t="s">
        <v>535</v>
      </c>
      <c r="N157" s="154">
        <v>42017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45">
        <v>12</v>
      </c>
      <c r="B158" s="146">
        <v>41928</v>
      </c>
      <c r="C158" s="146"/>
      <c r="D158" s="147" t="s">
        <v>584</v>
      </c>
      <c r="E158" s="148" t="s">
        <v>537</v>
      </c>
      <c r="F158" s="149">
        <v>84.5</v>
      </c>
      <c r="G158" s="148" t="s">
        <v>566</v>
      </c>
      <c r="H158" s="148">
        <v>93</v>
      </c>
      <c r="I158" s="150">
        <v>110</v>
      </c>
      <c r="J158" s="151" t="s">
        <v>585</v>
      </c>
      <c r="K158" s="152">
        <f t="shared" si="130"/>
        <v>8.5</v>
      </c>
      <c r="L158" s="153">
        <f t="shared" si="131"/>
        <v>0.10059171597633136</v>
      </c>
      <c r="M158" s="148" t="s">
        <v>535</v>
      </c>
      <c r="N158" s="154">
        <v>41939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45">
        <v>13</v>
      </c>
      <c r="B159" s="146">
        <v>41928</v>
      </c>
      <c r="C159" s="146"/>
      <c r="D159" s="147" t="s">
        <v>586</v>
      </c>
      <c r="E159" s="148" t="s">
        <v>537</v>
      </c>
      <c r="F159" s="149">
        <v>401</v>
      </c>
      <c r="G159" s="148" t="s">
        <v>566</v>
      </c>
      <c r="H159" s="148">
        <v>428</v>
      </c>
      <c r="I159" s="150">
        <v>450</v>
      </c>
      <c r="J159" s="151" t="s">
        <v>587</v>
      </c>
      <c r="K159" s="152">
        <f t="shared" si="130"/>
        <v>27</v>
      </c>
      <c r="L159" s="153">
        <f t="shared" si="131"/>
        <v>6.7331670822942641E-2</v>
      </c>
      <c r="M159" s="148" t="s">
        <v>535</v>
      </c>
      <c r="N159" s="154">
        <v>42020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45">
        <v>14</v>
      </c>
      <c r="B160" s="146">
        <v>41928</v>
      </c>
      <c r="C160" s="146"/>
      <c r="D160" s="147" t="s">
        <v>588</v>
      </c>
      <c r="E160" s="148" t="s">
        <v>537</v>
      </c>
      <c r="F160" s="149">
        <v>101</v>
      </c>
      <c r="G160" s="148" t="s">
        <v>566</v>
      </c>
      <c r="H160" s="148">
        <v>112</v>
      </c>
      <c r="I160" s="150">
        <v>120</v>
      </c>
      <c r="J160" s="151" t="s">
        <v>589</v>
      </c>
      <c r="K160" s="152">
        <f t="shared" si="130"/>
        <v>11</v>
      </c>
      <c r="L160" s="153">
        <f t="shared" si="131"/>
        <v>0.10891089108910891</v>
      </c>
      <c r="M160" s="148" t="s">
        <v>535</v>
      </c>
      <c r="N160" s="154">
        <v>41939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45">
        <v>15</v>
      </c>
      <c r="B161" s="146">
        <v>41954</v>
      </c>
      <c r="C161" s="146"/>
      <c r="D161" s="147" t="s">
        <v>590</v>
      </c>
      <c r="E161" s="148" t="s">
        <v>537</v>
      </c>
      <c r="F161" s="149">
        <v>59</v>
      </c>
      <c r="G161" s="148" t="s">
        <v>566</v>
      </c>
      <c r="H161" s="148">
        <v>76</v>
      </c>
      <c r="I161" s="150">
        <v>76</v>
      </c>
      <c r="J161" s="151" t="s">
        <v>567</v>
      </c>
      <c r="K161" s="152">
        <f t="shared" si="130"/>
        <v>17</v>
      </c>
      <c r="L161" s="153">
        <f t="shared" si="131"/>
        <v>0.28813559322033899</v>
      </c>
      <c r="M161" s="148" t="s">
        <v>535</v>
      </c>
      <c r="N161" s="154">
        <v>43032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45">
        <v>16</v>
      </c>
      <c r="B162" s="146">
        <v>41954</v>
      </c>
      <c r="C162" s="146"/>
      <c r="D162" s="147" t="s">
        <v>579</v>
      </c>
      <c r="E162" s="148" t="s">
        <v>537</v>
      </c>
      <c r="F162" s="149">
        <v>99</v>
      </c>
      <c r="G162" s="148" t="s">
        <v>566</v>
      </c>
      <c r="H162" s="148">
        <v>120</v>
      </c>
      <c r="I162" s="150">
        <v>120</v>
      </c>
      <c r="J162" s="151" t="s">
        <v>548</v>
      </c>
      <c r="K162" s="152">
        <f t="shared" si="130"/>
        <v>21</v>
      </c>
      <c r="L162" s="153">
        <f t="shared" si="131"/>
        <v>0.21212121212121213</v>
      </c>
      <c r="M162" s="148" t="s">
        <v>535</v>
      </c>
      <c r="N162" s="154">
        <v>41960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45">
        <v>17</v>
      </c>
      <c r="B163" s="146">
        <v>41956</v>
      </c>
      <c r="C163" s="146"/>
      <c r="D163" s="147" t="s">
        <v>591</v>
      </c>
      <c r="E163" s="148" t="s">
        <v>537</v>
      </c>
      <c r="F163" s="149">
        <v>22</v>
      </c>
      <c r="G163" s="148" t="s">
        <v>566</v>
      </c>
      <c r="H163" s="148">
        <v>33.549999999999997</v>
      </c>
      <c r="I163" s="150">
        <v>32</v>
      </c>
      <c r="J163" s="151" t="s">
        <v>592</v>
      </c>
      <c r="K163" s="152">
        <f t="shared" si="130"/>
        <v>11.549999999999997</v>
      </c>
      <c r="L163" s="153">
        <f t="shared" si="131"/>
        <v>0.52499999999999991</v>
      </c>
      <c r="M163" s="148" t="s">
        <v>535</v>
      </c>
      <c r="N163" s="154">
        <v>42188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45">
        <v>18</v>
      </c>
      <c r="B164" s="146">
        <v>41976</v>
      </c>
      <c r="C164" s="146"/>
      <c r="D164" s="147" t="s">
        <v>593</v>
      </c>
      <c r="E164" s="148" t="s">
        <v>537</v>
      </c>
      <c r="F164" s="149">
        <v>440</v>
      </c>
      <c r="G164" s="148" t="s">
        <v>566</v>
      </c>
      <c r="H164" s="148">
        <v>520</v>
      </c>
      <c r="I164" s="150">
        <v>520</v>
      </c>
      <c r="J164" s="151" t="s">
        <v>594</v>
      </c>
      <c r="K164" s="152">
        <f t="shared" si="130"/>
        <v>80</v>
      </c>
      <c r="L164" s="153">
        <f t="shared" si="131"/>
        <v>0.18181818181818182</v>
      </c>
      <c r="M164" s="148" t="s">
        <v>535</v>
      </c>
      <c r="N164" s="154">
        <v>42208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45">
        <v>19</v>
      </c>
      <c r="B165" s="146">
        <v>41976</v>
      </c>
      <c r="C165" s="146"/>
      <c r="D165" s="147" t="s">
        <v>595</v>
      </c>
      <c r="E165" s="148" t="s">
        <v>537</v>
      </c>
      <c r="F165" s="149">
        <v>360</v>
      </c>
      <c r="G165" s="148" t="s">
        <v>566</v>
      </c>
      <c r="H165" s="148">
        <v>427</v>
      </c>
      <c r="I165" s="150">
        <v>425</v>
      </c>
      <c r="J165" s="151" t="s">
        <v>596</v>
      </c>
      <c r="K165" s="152">
        <f t="shared" si="130"/>
        <v>67</v>
      </c>
      <c r="L165" s="153">
        <f t="shared" si="131"/>
        <v>0.18611111111111112</v>
      </c>
      <c r="M165" s="148" t="s">
        <v>535</v>
      </c>
      <c r="N165" s="154">
        <v>42058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45">
        <v>20</v>
      </c>
      <c r="B166" s="146">
        <v>42012</v>
      </c>
      <c r="C166" s="146"/>
      <c r="D166" s="147" t="s">
        <v>597</v>
      </c>
      <c r="E166" s="148" t="s">
        <v>537</v>
      </c>
      <c r="F166" s="149">
        <v>360</v>
      </c>
      <c r="G166" s="148" t="s">
        <v>566</v>
      </c>
      <c r="H166" s="148">
        <v>455</v>
      </c>
      <c r="I166" s="150">
        <v>420</v>
      </c>
      <c r="J166" s="151" t="s">
        <v>598</v>
      </c>
      <c r="K166" s="152">
        <f t="shared" si="130"/>
        <v>95</v>
      </c>
      <c r="L166" s="153">
        <f t="shared" si="131"/>
        <v>0.2638888888888889</v>
      </c>
      <c r="M166" s="148" t="s">
        <v>535</v>
      </c>
      <c r="N166" s="154">
        <v>42024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45">
        <v>21</v>
      </c>
      <c r="B167" s="146">
        <v>42012</v>
      </c>
      <c r="C167" s="146"/>
      <c r="D167" s="147" t="s">
        <v>599</v>
      </c>
      <c r="E167" s="148" t="s">
        <v>537</v>
      </c>
      <c r="F167" s="149">
        <v>130</v>
      </c>
      <c r="G167" s="148"/>
      <c r="H167" s="148">
        <v>175.5</v>
      </c>
      <c r="I167" s="150">
        <v>165</v>
      </c>
      <c r="J167" s="151" t="s">
        <v>600</v>
      </c>
      <c r="K167" s="152">
        <f t="shared" si="130"/>
        <v>45.5</v>
      </c>
      <c r="L167" s="153">
        <f t="shared" si="131"/>
        <v>0.35</v>
      </c>
      <c r="M167" s="148" t="s">
        <v>535</v>
      </c>
      <c r="N167" s="154">
        <v>43088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45">
        <v>22</v>
      </c>
      <c r="B168" s="146">
        <v>42040</v>
      </c>
      <c r="C168" s="146"/>
      <c r="D168" s="147" t="s">
        <v>365</v>
      </c>
      <c r="E168" s="148" t="s">
        <v>565</v>
      </c>
      <c r="F168" s="149">
        <v>98</v>
      </c>
      <c r="G168" s="148"/>
      <c r="H168" s="148">
        <v>120</v>
      </c>
      <c r="I168" s="150">
        <v>120</v>
      </c>
      <c r="J168" s="151" t="s">
        <v>567</v>
      </c>
      <c r="K168" s="152">
        <f t="shared" si="130"/>
        <v>22</v>
      </c>
      <c r="L168" s="153">
        <f t="shared" si="131"/>
        <v>0.22448979591836735</v>
      </c>
      <c r="M168" s="148" t="s">
        <v>535</v>
      </c>
      <c r="N168" s="154">
        <v>42753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45">
        <v>23</v>
      </c>
      <c r="B169" s="146">
        <v>42040</v>
      </c>
      <c r="C169" s="146"/>
      <c r="D169" s="147" t="s">
        <v>601</v>
      </c>
      <c r="E169" s="148" t="s">
        <v>565</v>
      </c>
      <c r="F169" s="149">
        <v>196</v>
      </c>
      <c r="G169" s="148"/>
      <c r="H169" s="148">
        <v>262</v>
      </c>
      <c r="I169" s="150">
        <v>255</v>
      </c>
      <c r="J169" s="151" t="s">
        <v>567</v>
      </c>
      <c r="K169" s="152">
        <f t="shared" si="130"/>
        <v>66</v>
      </c>
      <c r="L169" s="153">
        <f t="shared" si="131"/>
        <v>0.33673469387755101</v>
      </c>
      <c r="M169" s="148" t="s">
        <v>535</v>
      </c>
      <c r="N169" s="154">
        <v>42599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5">
        <v>24</v>
      </c>
      <c r="B170" s="156">
        <v>42067</v>
      </c>
      <c r="C170" s="156"/>
      <c r="D170" s="157" t="s">
        <v>364</v>
      </c>
      <c r="E170" s="158" t="s">
        <v>565</v>
      </c>
      <c r="F170" s="159">
        <v>235</v>
      </c>
      <c r="G170" s="159"/>
      <c r="H170" s="160">
        <v>77</v>
      </c>
      <c r="I170" s="160" t="s">
        <v>602</v>
      </c>
      <c r="J170" s="161" t="s">
        <v>603</v>
      </c>
      <c r="K170" s="162">
        <f t="shared" si="130"/>
        <v>-158</v>
      </c>
      <c r="L170" s="163">
        <f t="shared" si="131"/>
        <v>-0.67234042553191486</v>
      </c>
      <c r="M170" s="159" t="s">
        <v>547</v>
      </c>
      <c r="N170" s="156">
        <v>43522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45">
        <v>25</v>
      </c>
      <c r="B171" s="146">
        <v>42067</v>
      </c>
      <c r="C171" s="146"/>
      <c r="D171" s="147" t="s">
        <v>604</v>
      </c>
      <c r="E171" s="148" t="s">
        <v>565</v>
      </c>
      <c r="F171" s="149">
        <v>185</v>
      </c>
      <c r="G171" s="148"/>
      <c r="H171" s="148">
        <v>224</v>
      </c>
      <c r="I171" s="150" t="s">
        <v>605</v>
      </c>
      <c r="J171" s="151" t="s">
        <v>567</v>
      </c>
      <c r="K171" s="152">
        <f t="shared" si="130"/>
        <v>39</v>
      </c>
      <c r="L171" s="153">
        <f t="shared" si="131"/>
        <v>0.21081081081081082</v>
      </c>
      <c r="M171" s="148" t="s">
        <v>535</v>
      </c>
      <c r="N171" s="154">
        <v>42647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5">
        <v>26</v>
      </c>
      <c r="B172" s="156">
        <v>42090</v>
      </c>
      <c r="C172" s="156"/>
      <c r="D172" s="164" t="s">
        <v>606</v>
      </c>
      <c r="E172" s="159" t="s">
        <v>565</v>
      </c>
      <c r="F172" s="159">
        <v>49.5</v>
      </c>
      <c r="G172" s="160"/>
      <c r="H172" s="160">
        <v>15.85</v>
      </c>
      <c r="I172" s="160">
        <v>67</v>
      </c>
      <c r="J172" s="161" t="s">
        <v>607</v>
      </c>
      <c r="K172" s="160">
        <f t="shared" si="130"/>
        <v>-33.65</v>
      </c>
      <c r="L172" s="165">
        <f t="shared" si="131"/>
        <v>-0.67979797979797973</v>
      </c>
      <c r="M172" s="159" t="s">
        <v>547</v>
      </c>
      <c r="N172" s="166">
        <v>43627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45">
        <v>27</v>
      </c>
      <c r="B173" s="146">
        <v>42093</v>
      </c>
      <c r="C173" s="146"/>
      <c r="D173" s="147" t="s">
        <v>608</v>
      </c>
      <c r="E173" s="148" t="s">
        <v>565</v>
      </c>
      <c r="F173" s="149">
        <v>183.5</v>
      </c>
      <c r="G173" s="148"/>
      <c r="H173" s="148">
        <v>219</v>
      </c>
      <c r="I173" s="150">
        <v>218</v>
      </c>
      <c r="J173" s="151" t="s">
        <v>609</v>
      </c>
      <c r="K173" s="152">
        <f t="shared" si="130"/>
        <v>35.5</v>
      </c>
      <c r="L173" s="153">
        <f t="shared" si="131"/>
        <v>0.19346049046321526</v>
      </c>
      <c r="M173" s="148" t="s">
        <v>535</v>
      </c>
      <c r="N173" s="154">
        <v>42103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45">
        <v>28</v>
      </c>
      <c r="B174" s="146">
        <v>42114</v>
      </c>
      <c r="C174" s="146"/>
      <c r="D174" s="147" t="s">
        <v>610</v>
      </c>
      <c r="E174" s="148" t="s">
        <v>565</v>
      </c>
      <c r="F174" s="149">
        <f>(227+237)/2</f>
        <v>232</v>
      </c>
      <c r="G174" s="148"/>
      <c r="H174" s="148">
        <v>298</v>
      </c>
      <c r="I174" s="150">
        <v>298</v>
      </c>
      <c r="J174" s="151" t="s">
        <v>567</v>
      </c>
      <c r="K174" s="152">
        <f t="shared" si="130"/>
        <v>66</v>
      </c>
      <c r="L174" s="153">
        <f t="shared" si="131"/>
        <v>0.28448275862068967</v>
      </c>
      <c r="M174" s="148" t="s">
        <v>535</v>
      </c>
      <c r="N174" s="154">
        <v>42823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45">
        <v>29</v>
      </c>
      <c r="B175" s="146">
        <v>42128</v>
      </c>
      <c r="C175" s="146"/>
      <c r="D175" s="147" t="s">
        <v>611</v>
      </c>
      <c r="E175" s="148" t="s">
        <v>537</v>
      </c>
      <c r="F175" s="149">
        <v>385</v>
      </c>
      <c r="G175" s="148"/>
      <c r="H175" s="148">
        <f>212.5+331</f>
        <v>543.5</v>
      </c>
      <c r="I175" s="150">
        <v>510</v>
      </c>
      <c r="J175" s="151" t="s">
        <v>612</v>
      </c>
      <c r="K175" s="152">
        <f t="shared" si="130"/>
        <v>158.5</v>
      </c>
      <c r="L175" s="153">
        <f t="shared" si="131"/>
        <v>0.41168831168831171</v>
      </c>
      <c r="M175" s="148" t="s">
        <v>535</v>
      </c>
      <c r="N175" s="154">
        <v>42235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45">
        <v>30</v>
      </c>
      <c r="B176" s="146">
        <v>42128</v>
      </c>
      <c r="C176" s="146"/>
      <c r="D176" s="147" t="s">
        <v>613</v>
      </c>
      <c r="E176" s="148" t="s">
        <v>537</v>
      </c>
      <c r="F176" s="149">
        <v>115.5</v>
      </c>
      <c r="G176" s="148"/>
      <c r="H176" s="148">
        <v>146</v>
      </c>
      <c r="I176" s="150">
        <v>142</v>
      </c>
      <c r="J176" s="151" t="s">
        <v>614</v>
      </c>
      <c r="K176" s="152">
        <f t="shared" si="130"/>
        <v>30.5</v>
      </c>
      <c r="L176" s="153">
        <f t="shared" si="131"/>
        <v>0.26406926406926406</v>
      </c>
      <c r="M176" s="148" t="s">
        <v>535</v>
      </c>
      <c r="N176" s="154">
        <v>42202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45">
        <v>31</v>
      </c>
      <c r="B177" s="146">
        <v>42151</v>
      </c>
      <c r="C177" s="146"/>
      <c r="D177" s="147" t="s">
        <v>615</v>
      </c>
      <c r="E177" s="148" t="s">
        <v>537</v>
      </c>
      <c r="F177" s="149">
        <v>237.5</v>
      </c>
      <c r="G177" s="148"/>
      <c r="H177" s="148">
        <v>279.5</v>
      </c>
      <c r="I177" s="150">
        <v>278</v>
      </c>
      <c r="J177" s="151" t="s">
        <v>567</v>
      </c>
      <c r="K177" s="152">
        <f t="shared" si="130"/>
        <v>42</v>
      </c>
      <c r="L177" s="153">
        <f t="shared" si="131"/>
        <v>0.17684210526315788</v>
      </c>
      <c r="M177" s="148" t="s">
        <v>535</v>
      </c>
      <c r="N177" s="154">
        <v>42222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45">
        <v>32</v>
      </c>
      <c r="B178" s="146">
        <v>42174</v>
      </c>
      <c r="C178" s="146"/>
      <c r="D178" s="147" t="s">
        <v>586</v>
      </c>
      <c r="E178" s="148" t="s">
        <v>565</v>
      </c>
      <c r="F178" s="149">
        <v>340</v>
      </c>
      <c r="G178" s="148"/>
      <c r="H178" s="148">
        <v>448</v>
      </c>
      <c r="I178" s="150">
        <v>448</v>
      </c>
      <c r="J178" s="151" t="s">
        <v>567</v>
      </c>
      <c r="K178" s="152">
        <f t="shared" si="130"/>
        <v>108</v>
      </c>
      <c r="L178" s="153">
        <f t="shared" si="131"/>
        <v>0.31764705882352939</v>
      </c>
      <c r="M178" s="148" t="s">
        <v>535</v>
      </c>
      <c r="N178" s="154">
        <v>43018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45">
        <v>33</v>
      </c>
      <c r="B179" s="146">
        <v>42191</v>
      </c>
      <c r="C179" s="146"/>
      <c r="D179" s="147" t="s">
        <v>616</v>
      </c>
      <c r="E179" s="148" t="s">
        <v>565</v>
      </c>
      <c r="F179" s="149">
        <v>390</v>
      </c>
      <c r="G179" s="148"/>
      <c r="H179" s="148">
        <v>460</v>
      </c>
      <c r="I179" s="150">
        <v>460</v>
      </c>
      <c r="J179" s="151" t="s">
        <v>567</v>
      </c>
      <c r="K179" s="152">
        <f t="shared" si="130"/>
        <v>70</v>
      </c>
      <c r="L179" s="153">
        <f t="shared" si="131"/>
        <v>0.17948717948717949</v>
      </c>
      <c r="M179" s="148" t="s">
        <v>535</v>
      </c>
      <c r="N179" s="154">
        <v>42478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5">
        <v>34</v>
      </c>
      <c r="B180" s="156">
        <v>42195</v>
      </c>
      <c r="C180" s="156"/>
      <c r="D180" s="157" t="s">
        <v>617</v>
      </c>
      <c r="E180" s="158" t="s">
        <v>565</v>
      </c>
      <c r="F180" s="159">
        <v>122.5</v>
      </c>
      <c r="G180" s="159"/>
      <c r="H180" s="160">
        <v>61</v>
      </c>
      <c r="I180" s="160">
        <v>172</v>
      </c>
      <c r="J180" s="161" t="s">
        <v>618</v>
      </c>
      <c r="K180" s="162">
        <f t="shared" si="130"/>
        <v>-61.5</v>
      </c>
      <c r="L180" s="163">
        <f t="shared" si="131"/>
        <v>-0.50204081632653064</v>
      </c>
      <c r="M180" s="159" t="s">
        <v>547</v>
      </c>
      <c r="N180" s="156">
        <v>43333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45">
        <v>35</v>
      </c>
      <c r="B181" s="146">
        <v>42219</v>
      </c>
      <c r="C181" s="146"/>
      <c r="D181" s="147" t="s">
        <v>619</v>
      </c>
      <c r="E181" s="148" t="s">
        <v>565</v>
      </c>
      <c r="F181" s="149">
        <v>297.5</v>
      </c>
      <c r="G181" s="148"/>
      <c r="H181" s="148">
        <v>350</v>
      </c>
      <c r="I181" s="150">
        <v>360</v>
      </c>
      <c r="J181" s="151" t="s">
        <v>620</v>
      </c>
      <c r="K181" s="152">
        <f t="shared" si="130"/>
        <v>52.5</v>
      </c>
      <c r="L181" s="153">
        <f t="shared" si="131"/>
        <v>0.17647058823529413</v>
      </c>
      <c r="M181" s="148" t="s">
        <v>535</v>
      </c>
      <c r="N181" s="154">
        <v>42232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45">
        <v>36</v>
      </c>
      <c r="B182" s="146">
        <v>42219</v>
      </c>
      <c r="C182" s="146"/>
      <c r="D182" s="147" t="s">
        <v>621</v>
      </c>
      <c r="E182" s="148" t="s">
        <v>565</v>
      </c>
      <c r="F182" s="149">
        <v>115.5</v>
      </c>
      <c r="G182" s="148"/>
      <c r="H182" s="148">
        <v>149</v>
      </c>
      <c r="I182" s="150">
        <v>140</v>
      </c>
      <c r="J182" s="151" t="s">
        <v>622</v>
      </c>
      <c r="K182" s="152">
        <f t="shared" si="130"/>
        <v>33.5</v>
      </c>
      <c r="L182" s="153">
        <f t="shared" si="131"/>
        <v>0.29004329004329005</v>
      </c>
      <c r="M182" s="148" t="s">
        <v>535</v>
      </c>
      <c r="N182" s="154">
        <v>42740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45">
        <v>37</v>
      </c>
      <c r="B183" s="146">
        <v>42251</v>
      </c>
      <c r="C183" s="146"/>
      <c r="D183" s="147" t="s">
        <v>615</v>
      </c>
      <c r="E183" s="148" t="s">
        <v>565</v>
      </c>
      <c r="F183" s="149">
        <v>226</v>
      </c>
      <c r="G183" s="148"/>
      <c r="H183" s="148">
        <v>292</v>
      </c>
      <c r="I183" s="150">
        <v>292</v>
      </c>
      <c r="J183" s="151" t="s">
        <v>623</v>
      </c>
      <c r="K183" s="152">
        <f t="shared" si="130"/>
        <v>66</v>
      </c>
      <c r="L183" s="153">
        <f t="shared" si="131"/>
        <v>0.29203539823008851</v>
      </c>
      <c r="M183" s="148" t="s">
        <v>535</v>
      </c>
      <c r="N183" s="154">
        <v>42286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45">
        <v>38</v>
      </c>
      <c r="B184" s="146">
        <v>42254</v>
      </c>
      <c r="C184" s="146"/>
      <c r="D184" s="147" t="s">
        <v>610</v>
      </c>
      <c r="E184" s="148" t="s">
        <v>565</v>
      </c>
      <c r="F184" s="149">
        <v>232.5</v>
      </c>
      <c r="G184" s="148"/>
      <c r="H184" s="148">
        <v>312.5</v>
      </c>
      <c r="I184" s="150">
        <v>310</v>
      </c>
      <c r="J184" s="151" t="s">
        <v>567</v>
      </c>
      <c r="K184" s="152">
        <f t="shared" si="130"/>
        <v>80</v>
      </c>
      <c r="L184" s="153">
        <f t="shared" si="131"/>
        <v>0.34408602150537637</v>
      </c>
      <c r="M184" s="148" t="s">
        <v>535</v>
      </c>
      <c r="N184" s="154">
        <v>42823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45">
        <v>39</v>
      </c>
      <c r="B185" s="146">
        <v>42268</v>
      </c>
      <c r="C185" s="146"/>
      <c r="D185" s="147" t="s">
        <v>624</v>
      </c>
      <c r="E185" s="148" t="s">
        <v>565</v>
      </c>
      <c r="F185" s="149">
        <v>196.5</v>
      </c>
      <c r="G185" s="148"/>
      <c r="H185" s="148">
        <v>238</v>
      </c>
      <c r="I185" s="150">
        <v>238</v>
      </c>
      <c r="J185" s="151" t="s">
        <v>623</v>
      </c>
      <c r="K185" s="152">
        <f t="shared" si="130"/>
        <v>41.5</v>
      </c>
      <c r="L185" s="153">
        <f t="shared" si="131"/>
        <v>0.21119592875318066</v>
      </c>
      <c r="M185" s="148" t="s">
        <v>535</v>
      </c>
      <c r="N185" s="154">
        <v>42291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45">
        <v>40</v>
      </c>
      <c r="B186" s="146">
        <v>42271</v>
      </c>
      <c r="C186" s="146"/>
      <c r="D186" s="147" t="s">
        <v>564</v>
      </c>
      <c r="E186" s="148" t="s">
        <v>565</v>
      </c>
      <c r="F186" s="149">
        <v>65</v>
      </c>
      <c r="G186" s="148"/>
      <c r="H186" s="148">
        <v>82</v>
      </c>
      <c r="I186" s="150">
        <v>82</v>
      </c>
      <c r="J186" s="151" t="s">
        <v>623</v>
      </c>
      <c r="K186" s="152">
        <f t="shared" si="130"/>
        <v>17</v>
      </c>
      <c r="L186" s="153">
        <f t="shared" si="131"/>
        <v>0.26153846153846155</v>
      </c>
      <c r="M186" s="148" t="s">
        <v>535</v>
      </c>
      <c r="N186" s="154">
        <v>42578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45">
        <v>41</v>
      </c>
      <c r="B187" s="146">
        <v>42291</v>
      </c>
      <c r="C187" s="146"/>
      <c r="D187" s="147" t="s">
        <v>625</v>
      </c>
      <c r="E187" s="148" t="s">
        <v>565</v>
      </c>
      <c r="F187" s="149">
        <v>144</v>
      </c>
      <c r="G187" s="148"/>
      <c r="H187" s="148">
        <v>182.5</v>
      </c>
      <c r="I187" s="150">
        <v>181</v>
      </c>
      <c r="J187" s="151" t="s">
        <v>623</v>
      </c>
      <c r="K187" s="152">
        <f t="shared" si="130"/>
        <v>38.5</v>
      </c>
      <c r="L187" s="153">
        <f t="shared" si="131"/>
        <v>0.2673611111111111</v>
      </c>
      <c r="M187" s="148" t="s">
        <v>535</v>
      </c>
      <c r="N187" s="154">
        <v>42817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45">
        <v>42</v>
      </c>
      <c r="B188" s="146">
        <v>42291</v>
      </c>
      <c r="C188" s="146"/>
      <c r="D188" s="147" t="s">
        <v>626</v>
      </c>
      <c r="E188" s="148" t="s">
        <v>565</v>
      </c>
      <c r="F188" s="149">
        <v>264</v>
      </c>
      <c r="G188" s="148"/>
      <c r="H188" s="148">
        <v>311</v>
      </c>
      <c r="I188" s="150">
        <v>311</v>
      </c>
      <c r="J188" s="151" t="s">
        <v>623</v>
      </c>
      <c r="K188" s="152">
        <f t="shared" si="130"/>
        <v>47</v>
      </c>
      <c r="L188" s="153">
        <f t="shared" si="131"/>
        <v>0.17803030303030304</v>
      </c>
      <c r="M188" s="148" t="s">
        <v>535</v>
      </c>
      <c r="N188" s="154">
        <v>42604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45">
        <v>43</v>
      </c>
      <c r="B189" s="146">
        <v>42318</v>
      </c>
      <c r="C189" s="146"/>
      <c r="D189" s="147" t="s">
        <v>627</v>
      </c>
      <c r="E189" s="148" t="s">
        <v>537</v>
      </c>
      <c r="F189" s="149">
        <v>549.5</v>
      </c>
      <c r="G189" s="148"/>
      <c r="H189" s="148">
        <v>630</v>
      </c>
      <c r="I189" s="150">
        <v>630</v>
      </c>
      <c r="J189" s="151" t="s">
        <v>623</v>
      </c>
      <c r="K189" s="152">
        <f t="shared" si="130"/>
        <v>80.5</v>
      </c>
      <c r="L189" s="153">
        <f t="shared" si="131"/>
        <v>0.1464968152866242</v>
      </c>
      <c r="M189" s="148" t="s">
        <v>535</v>
      </c>
      <c r="N189" s="154">
        <v>42419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45">
        <v>44</v>
      </c>
      <c r="B190" s="146">
        <v>42342</v>
      </c>
      <c r="C190" s="146"/>
      <c r="D190" s="147" t="s">
        <v>628</v>
      </c>
      <c r="E190" s="148" t="s">
        <v>565</v>
      </c>
      <c r="F190" s="149">
        <v>1027.5</v>
      </c>
      <c r="G190" s="148"/>
      <c r="H190" s="148">
        <v>1315</v>
      </c>
      <c r="I190" s="150">
        <v>1250</v>
      </c>
      <c r="J190" s="151" t="s">
        <v>623</v>
      </c>
      <c r="K190" s="152">
        <f t="shared" si="130"/>
        <v>287.5</v>
      </c>
      <c r="L190" s="153">
        <f t="shared" si="131"/>
        <v>0.27980535279805352</v>
      </c>
      <c r="M190" s="148" t="s">
        <v>535</v>
      </c>
      <c r="N190" s="154">
        <v>43244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45">
        <v>45</v>
      </c>
      <c r="B191" s="146">
        <v>42367</v>
      </c>
      <c r="C191" s="146"/>
      <c r="D191" s="147" t="s">
        <v>629</v>
      </c>
      <c r="E191" s="148" t="s">
        <v>565</v>
      </c>
      <c r="F191" s="149">
        <v>465</v>
      </c>
      <c r="G191" s="148"/>
      <c r="H191" s="148">
        <v>540</v>
      </c>
      <c r="I191" s="150">
        <v>540</v>
      </c>
      <c r="J191" s="151" t="s">
        <v>623</v>
      </c>
      <c r="K191" s="152">
        <f t="shared" si="130"/>
        <v>75</v>
      </c>
      <c r="L191" s="153">
        <f t="shared" si="131"/>
        <v>0.16129032258064516</v>
      </c>
      <c r="M191" s="148" t="s">
        <v>535</v>
      </c>
      <c r="N191" s="154">
        <v>42530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45">
        <v>46</v>
      </c>
      <c r="B192" s="146">
        <v>42380</v>
      </c>
      <c r="C192" s="146"/>
      <c r="D192" s="147" t="s">
        <v>365</v>
      </c>
      <c r="E192" s="148" t="s">
        <v>537</v>
      </c>
      <c r="F192" s="149">
        <v>81</v>
      </c>
      <c r="G192" s="148"/>
      <c r="H192" s="148">
        <v>110</v>
      </c>
      <c r="I192" s="150">
        <v>110</v>
      </c>
      <c r="J192" s="151" t="s">
        <v>623</v>
      </c>
      <c r="K192" s="152">
        <f t="shared" si="130"/>
        <v>29</v>
      </c>
      <c r="L192" s="153">
        <f t="shared" si="131"/>
        <v>0.35802469135802467</v>
      </c>
      <c r="M192" s="148" t="s">
        <v>535</v>
      </c>
      <c r="N192" s="154">
        <v>42745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45">
        <v>47</v>
      </c>
      <c r="B193" s="146">
        <v>42382</v>
      </c>
      <c r="C193" s="146"/>
      <c r="D193" s="147" t="s">
        <v>630</v>
      </c>
      <c r="E193" s="148" t="s">
        <v>537</v>
      </c>
      <c r="F193" s="149">
        <v>417.5</v>
      </c>
      <c r="G193" s="148"/>
      <c r="H193" s="148">
        <v>547</v>
      </c>
      <c r="I193" s="150">
        <v>535</v>
      </c>
      <c r="J193" s="151" t="s">
        <v>623</v>
      </c>
      <c r="K193" s="152">
        <f t="shared" si="130"/>
        <v>129.5</v>
      </c>
      <c r="L193" s="153">
        <f t="shared" si="131"/>
        <v>0.31017964071856285</v>
      </c>
      <c r="M193" s="148" t="s">
        <v>535</v>
      </c>
      <c r="N193" s="154">
        <v>42578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45">
        <v>48</v>
      </c>
      <c r="B194" s="146">
        <v>42408</v>
      </c>
      <c r="C194" s="146"/>
      <c r="D194" s="147" t="s">
        <v>631</v>
      </c>
      <c r="E194" s="148" t="s">
        <v>565</v>
      </c>
      <c r="F194" s="149">
        <v>650</v>
      </c>
      <c r="G194" s="148"/>
      <c r="H194" s="148">
        <v>800</v>
      </c>
      <c r="I194" s="150">
        <v>800</v>
      </c>
      <c r="J194" s="151" t="s">
        <v>623</v>
      </c>
      <c r="K194" s="152">
        <f t="shared" si="130"/>
        <v>150</v>
      </c>
      <c r="L194" s="153">
        <f t="shared" si="131"/>
        <v>0.23076923076923078</v>
      </c>
      <c r="M194" s="148" t="s">
        <v>535</v>
      </c>
      <c r="N194" s="154">
        <v>43154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45">
        <v>49</v>
      </c>
      <c r="B195" s="146">
        <v>42433</v>
      </c>
      <c r="C195" s="146"/>
      <c r="D195" s="147" t="s">
        <v>206</v>
      </c>
      <c r="E195" s="148" t="s">
        <v>565</v>
      </c>
      <c r="F195" s="149">
        <v>437.5</v>
      </c>
      <c r="G195" s="148"/>
      <c r="H195" s="148">
        <v>504.5</v>
      </c>
      <c r="I195" s="150">
        <v>522</v>
      </c>
      <c r="J195" s="151" t="s">
        <v>632</v>
      </c>
      <c r="K195" s="152">
        <f t="shared" si="130"/>
        <v>67</v>
      </c>
      <c r="L195" s="153">
        <f t="shared" si="131"/>
        <v>0.15314285714285714</v>
      </c>
      <c r="M195" s="148" t="s">
        <v>535</v>
      </c>
      <c r="N195" s="154">
        <v>42480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45">
        <v>50</v>
      </c>
      <c r="B196" s="146">
        <v>42438</v>
      </c>
      <c r="C196" s="146"/>
      <c r="D196" s="147" t="s">
        <v>633</v>
      </c>
      <c r="E196" s="148" t="s">
        <v>565</v>
      </c>
      <c r="F196" s="149">
        <v>189.5</v>
      </c>
      <c r="G196" s="148"/>
      <c r="H196" s="148">
        <v>218</v>
      </c>
      <c r="I196" s="150">
        <v>218</v>
      </c>
      <c r="J196" s="151" t="s">
        <v>623</v>
      </c>
      <c r="K196" s="152">
        <f t="shared" si="130"/>
        <v>28.5</v>
      </c>
      <c r="L196" s="153">
        <f t="shared" si="131"/>
        <v>0.15039577836411611</v>
      </c>
      <c r="M196" s="148" t="s">
        <v>535</v>
      </c>
      <c r="N196" s="154">
        <v>43034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55">
        <v>51</v>
      </c>
      <c r="B197" s="156">
        <v>42471</v>
      </c>
      <c r="C197" s="156"/>
      <c r="D197" s="164" t="s">
        <v>634</v>
      </c>
      <c r="E197" s="159" t="s">
        <v>565</v>
      </c>
      <c r="F197" s="159">
        <v>36.5</v>
      </c>
      <c r="G197" s="160"/>
      <c r="H197" s="160">
        <v>15.85</v>
      </c>
      <c r="I197" s="160">
        <v>60</v>
      </c>
      <c r="J197" s="161" t="s">
        <v>635</v>
      </c>
      <c r="K197" s="162">
        <f t="shared" si="130"/>
        <v>-20.65</v>
      </c>
      <c r="L197" s="163">
        <f t="shared" si="131"/>
        <v>-0.5657534246575342</v>
      </c>
      <c r="M197" s="159" t="s">
        <v>547</v>
      </c>
      <c r="N197" s="167">
        <v>43627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45">
        <v>52</v>
      </c>
      <c r="B198" s="146">
        <v>42472</v>
      </c>
      <c r="C198" s="146"/>
      <c r="D198" s="147" t="s">
        <v>636</v>
      </c>
      <c r="E198" s="148" t="s">
        <v>565</v>
      </c>
      <c r="F198" s="149">
        <v>93</v>
      </c>
      <c r="G198" s="148"/>
      <c r="H198" s="148">
        <v>149</v>
      </c>
      <c r="I198" s="150">
        <v>140</v>
      </c>
      <c r="J198" s="151" t="s">
        <v>637</v>
      </c>
      <c r="K198" s="152">
        <f t="shared" si="130"/>
        <v>56</v>
      </c>
      <c r="L198" s="153">
        <f t="shared" si="131"/>
        <v>0.60215053763440862</v>
      </c>
      <c r="M198" s="148" t="s">
        <v>535</v>
      </c>
      <c r="N198" s="154">
        <v>42740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45">
        <v>53</v>
      </c>
      <c r="B199" s="146">
        <v>42472</v>
      </c>
      <c r="C199" s="146"/>
      <c r="D199" s="147" t="s">
        <v>638</v>
      </c>
      <c r="E199" s="148" t="s">
        <v>565</v>
      </c>
      <c r="F199" s="149">
        <v>130</v>
      </c>
      <c r="G199" s="148"/>
      <c r="H199" s="148">
        <v>150</v>
      </c>
      <c r="I199" s="150" t="s">
        <v>639</v>
      </c>
      <c r="J199" s="151" t="s">
        <v>623</v>
      </c>
      <c r="K199" s="152">
        <f t="shared" si="130"/>
        <v>20</v>
      </c>
      <c r="L199" s="153">
        <f t="shared" si="131"/>
        <v>0.15384615384615385</v>
      </c>
      <c r="M199" s="148" t="s">
        <v>535</v>
      </c>
      <c r="N199" s="154">
        <v>42564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45">
        <v>54</v>
      </c>
      <c r="B200" s="146">
        <v>42473</v>
      </c>
      <c r="C200" s="146"/>
      <c r="D200" s="147" t="s">
        <v>640</v>
      </c>
      <c r="E200" s="148" t="s">
        <v>565</v>
      </c>
      <c r="F200" s="149">
        <v>196</v>
      </c>
      <c r="G200" s="148"/>
      <c r="H200" s="148">
        <v>299</v>
      </c>
      <c r="I200" s="150">
        <v>299</v>
      </c>
      <c r="J200" s="151" t="s">
        <v>623</v>
      </c>
      <c r="K200" s="152">
        <v>103</v>
      </c>
      <c r="L200" s="153">
        <v>0.52551020408163296</v>
      </c>
      <c r="M200" s="148" t="s">
        <v>535</v>
      </c>
      <c r="N200" s="154">
        <v>42620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45">
        <v>55</v>
      </c>
      <c r="B201" s="146">
        <v>42473</v>
      </c>
      <c r="C201" s="146"/>
      <c r="D201" s="147" t="s">
        <v>641</v>
      </c>
      <c r="E201" s="148" t="s">
        <v>565</v>
      </c>
      <c r="F201" s="149">
        <v>88</v>
      </c>
      <c r="G201" s="148"/>
      <c r="H201" s="148">
        <v>103</v>
      </c>
      <c r="I201" s="150">
        <v>103</v>
      </c>
      <c r="J201" s="151" t="s">
        <v>623</v>
      </c>
      <c r="K201" s="152">
        <v>15</v>
      </c>
      <c r="L201" s="153">
        <v>0.170454545454545</v>
      </c>
      <c r="M201" s="148" t="s">
        <v>535</v>
      </c>
      <c r="N201" s="154">
        <v>42530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45">
        <v>56</v>
      </c>
      <c r="B202" s="146">
        <v>42492</v>
      </c>
      <c r="C202" s="146"/>
      <c r="D202" s="147" t="s">
        <v>642</v>
      </c>
      <c r="E202" s="148" t="s">
        <v>565</v>
      </c>
      <c r="F202" s="149">
        <v>127.5</v>
      </c>
      <c r="G202" s="148"/>
      <c r="H202" s="148">
        <v>148</v>
      </c>
      <c r="I202" s="150" t="s">
        <v>643</v>
      </c>
      <c r="J202" s="151" t="s">
        <v>623</v>
      </c>
      <c r="K202" s="152">
        <f>H202-F202</f>
        <v>20.5</v>
      </c>
      <c r="L202" s="153">
        <f>K202/F202</f>
        <v>0.16078431372549021</v>
      </c>
      <c r="M202" s="148" t="s">
        <v>535</v>
      </c>
      <c r="N202" s="154">
        <v>42564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45">
        <v>57</v>
      </c>
      <c r="B203" s="146">
        <v>42493</v>
      </c>
      <c r="C203" s="146"/>
      <c r="D203" s="147" t="s">
        <v>644</v>
      </c>
      <c r="E203" s="148" t="s">
        <v>565</v>
      </c>
      <c r="F203" s="149">
        <v>675</v>
      </c>
      <c r="G203" s="148"/>
      <c r="H203" s="148">
        <v>815</v>
      </c>
      <c r="I203" s="150" t="s">
        <v>645</v>
      </c>
      <c r="J203" s="151" t="s">
        <v>623</v>
      </c>
      <c r="K203" s="152">
        <f>H203-F203</f>
        <v>140</v>
      </c>
      <c r="L203" s="153">
        <f>K203/F203</f>
        <v>0.2074074074074074</v>
      </c>
      <c r="M203" s="148" t="s">
        <v>535</v>
      </c>
      <c r="N203" s="154">
        <v>43154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55">
        <v>58</v>
      </c>
      <c r="B204" s="156">
        <v>42522</v>
      </c>
      <c r="C204" s="156"/>
      <c r="D204" s="157" t="s">
        <v>646</v>
      </c>
      <c r="E204" s="158" t="s">
        <v>565</v>
      </c>
      <c r="F204" s="159">
        <v>500</v>
      </c>
      <c r="G204" s="159"/>
      <c r="H204" s="160">
        <v>232.5</v>
      </c>
      <c r="I204" s="160" t="s">
        <v>647</v>
      </c>
      <c r="J204" s="161" t="s">
        <v>648</v>
      </c>
      <c r="K204" s="162">
        <f>H204-F204</f>
        <v>-267.5</v>
      </c>
      <c r="L204" s="163">
        <f>K204/F204</f>
        <v>-0.53500000000000003</v>
      </c>
      <c r="M204" s="159" t="s">
        <v>547</v>
      </c>
      <c r="N204" s="156">
        <v>43735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45">
        <v>59</v>
      </c>
      <c r="B205" s="146">
        <v>42527</v>
      </c>
      <c r="C205" s="146"/>
      <c r="D205" s="147" t="s">
        <v>493</v>
      </c>
      <c r="E205" s="148" t="s">
        <v>565</v>
      </c>
      <c r="F205" s="149">
        <v>110</v>
      </c>
      <c r="G205" s="148"/>
      <c r="H205" s="148">
        <v>126.5</v>
      </c>
      <c r="I205" s="150">
        <v>125</v>
      </c>
      <c r="J205" s="151" t="s">
        <v>574</v>
      </c>
      <c r="K205" s="152">
        <f>H205-F205</f>
        <v>16.5</v>
      </c>
      <c r="L205" s="153">
        <f>K205/F205</f>
        <v>0.15</v>
      </c>
      <c r="M205" s="148" t="s">
        <v>535</v>
      </c>
      <c r="N205" s="154">
        <v>42552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45">
        <v>60</v>
      </c>
      <c r="B206" s="146">
        <v>42538</v>
      </c>
      <c r="C206" s="146"/>
      <c r="D206" s="147" t="s">
        <v>649</v>
      </c>
      <c r="E206" s="148" t="s">
        <v>565</v>
      </c>
      <c r="F206" s="149">
        <v>44</v>
      </c>
      <c r="G206" s="148"/>
      <c r="H206" s="148">
        <v>69.5</v>
      </c>
      <c r="I206" s="150">
        <v>69.5</v>
      </c>
      <c r="J206" s="151" t="s">
        <v>650</v>
      </c>
      <c r="K206" s="152">
        <f>H206-F206</f>
        <v>25.5</v>
      </c>
      <c r="L206" s="153">
        <f>K206/F206</f>
        <v>0.57954545454545459</v>
      </c>
      <c r="M206" s="148" t="s">
        <v>535</v>
      </c>
      <c r="N206" s="154">
        <v>42977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45">
        <v>61</v>
      </c>
      <c r="B207" s="146">
        <v>42549</v>
      </c>
      <c r="C207" s="146"/>
      <c r="D207" s="147" t="s">
        <v>651</v>
      </c>
      <c r="E207" s="148" t="s">
        <v>565</v>
      </c>
      <c r="F207" s="149">
        <v>262.5</v>
      </c>
      <c r="G207" s="148"/>
      <c r="H207" s="148">
        <v>340</v>
      </c>
      <c r="I207" s="150">
        <v>333</v>
      </c>
      <c r="J207" s="151" t="s">
        <v>652</v>
      </c>
      <c r="K207" s="152">
        <v>77.5</v>
      </c>
      <c r="L207" s="153">
        <v>0.29523809523809502</v>
      </c>
      <c r="M207" s="148" t="s">
        <v>535</v>
      </c>
      <c r="N207" s="154">
        <v>43017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45">
        <v>62</v>
      </c>
      <c r="B208" s="146">
        <v>42549</v>
      </c>
      <c r="C208" s="146"/>
      <c r="D208" s="147" t="s">
        <v>653</v>
      </c>
      <c r="E208" s="148" t="s">
        <v>565</v>
      </c>
      <c r="F208" s="149">
        <v>840</v>
      </c>
      <c r="G208" s="148"/>
      <c r="H208" s="148">
        <v>1230</v>
      </c>
      <c r="I208" s="150">
        <v>1230</v>
      </c>
      <c r="J208" s="151" t="s">
        <v>623</v>
      </c>
      <c r="K208" s="152">
        <v>390</v>
      </c>
      <c r="L208" s="153">
        <v>0.46428571428571402</v>
      </c>
      <c r="M208" s="148" t="s">
        <v>535</v>
      </c>
      <c r="N208" s="154">
        <v>42649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68">
        <v>63</v>
      </c>
      <c r="B209" s="169">
        <v>42556</v>
      </c>
      <c r="C209" s="169"/>
      <c r="D209" s="170" t="s">
        <v>654</v>
      </c>
      <c r="E209" s="171" t="s">
        <v>565</v>
      </c>
      <c r="F209" s="171">
        <v>395</v>
      </c>
      <c r="G209" s="172"/>
      <c r="H209" s="172">
        <f>(468.5+342.5)/2</f>
        <v>405.5</v>
      </c>
      <c r="I209" s="172">
        <v>510</v>
      </c>
      <c r="J209" s="173" t="s">
        <v>655</v>
      </c>
      <c r="K209" s="174">
        <f t="shared" ref="K209:K215" si="132">H209-F209</f>
        <v>10.5</v>
      </c>
      <c r="L209" s="175">
        <f t="shared" ref="L209:L215" si="133">K209/F209</f>
        <v>2.6582278481012658E-2</v>
      </c>
      <c r="M209" s="171" t="s">
        <v>656</v>
      </c>
      <c r="N209" s="169">
        <v>43606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55">
        <v>64</v>
      </c>
      <c r="B210" s="156">
        <v>42584</v>
      </c>
      <c r="C210" s="156"/>
      <c r="D210" s="157" t="s">
        <v>657</v>
      </c>
      <c r="E210" s="158" t="s">
        <v>537</v>
      </c>
      <c r="F210" s="159">
        <f>169.5-12.8</f>
        <v>156.69999999999999</v>
      </c>
      <c r="G210" s="159"/>
      <c r="H210" s="160">
        <v>77</v>
      </c>
      <c r="I210" s="160" t="s">
        <v>658</v>
      </c>
      <c r="J210" s="161" t="s">
        <v>659</v>
      </c>
      <c r="K210" s="162">
        <f t="shared" si="132"/>
        <v>-79.699999999999989</v>
      </c>
      <c r="L210" s="163">
        <f t="shared" si="133"/>
        <v>-0.50861518825781749</v>
      </c>
      <c r="M210" s="159" t="s">
        <v>547</v>
      </c>
      <c r="N210" s="156">
        <v>43522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55">
        <v>65</v>
      </c>
      <c r="B211" s="156">
        <v>42586</v>
      </c>
      <c r="C211" s="156"/>
      <c r="D211" s="157" t="s">
        <v>660</v>
      </c>
      <c r="E211" s="158" t="s">
        <v>565</v>
      </c>
      <c r="F211" s="159">
        <v>400</v>
      </c>
      <c r="G211" s="159"/>
      <c r="H211" s="160">
        <v>305</v>
      </c>
      <c r="I211" s="160">
        <v>475</v>
      </c>
      <c r="J211" s="161" t="s">
        <v>661</v>
      </c>
      <c r="K211" s="162">
        <f t="shared" si="132"/>
        <v>-95</v>
      </c>
      <c r="L211" s="163">
        <f t="shared" si="133"/>
        <v>-0.23749999999999999</v>
      </c>
      <c r="M211" s="159" t="s">
        <v>547</v>
      </c>
      <c r="N211" s="156">
        <v>43606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45">
        <v>66</v>
      </c>
      <c r="B212" s="146">
        <v>42593</v>
      </c>
      <c r="C212" s="146"/>
      <c r="D212" s="147" t="s">
        <v>662</v>
      </c>
      <c r="E212" s="148" t="s">
        <v>565</v>
      </c>
      <c r="F212" s="149">
        <v>86.5</v>
      </c>
      <c r="G212" s="148"/>
      <c r="H212" s="148">
        <v>130</v>
      </c>
      <c r="I212" s="150">
        <v>130</v>
      </c>
      <c r="J212" s="151" t="s">
        <v>663</v>
      </c>
      <c r="K212" s="152">
        <f t="shared" si="132"/>
        <v>43.5</v>
      </c>
      <c r="L212" s="153">
        <f t="shared" si="133"/>
        <v>0.50289017341040465</v>
      </c>
      <c r="M212" s="148" t="s">
        <v>535</v>
      </c>
      <c r="N212" s="154">
        <v>43091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55">
        <v>67</v>
      </c>
      <c r="B213" s="156">
        <v>42600</v>
      </c>
      <c r="C213" s="156"/>
      <c r="D213" s="157" t="s">
        <v>109</v>
      </c>
      <c r="E213" s="158" t="s">
        <v>565</v>
      </c>
      <c r="F213" s="159">
        <v>133.5</v>
      </c>
      <c r="G213" s="159"/>
      <c r="H213" s="160">
        <v>126.5</v>
      </c>
      <c r="I213" s="160">
        <v>178</v>
      </c>
      <c r="J213" s="161" t="s">
        <v>664</v>
      </c>
      <c r="K213" s="162">
        <f t="shared" si="132"/>
        <v>-7</v>
      </c>
      <c r="L213" s="163">
        <f t="shared" si="133"/>
        <v>-5.2434456928838954E-2</v>
      </c>
      <c r="M213" s="159" t="s">
        <v>547</v>
      </c>
      <c r="N213" s="156">
        <v>42615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45">
        <v>68</v>
      </c>
      <c r="B214" s="146">
        <v>42613</v>
      </c>
      <c r="C214" s="146"/>
      <c r="D214" s="147" t="s">
        <v>665</v>
      </c>
      <c r="E214" s="148" t="s">
        <v>565</v>
      </c>
      <c r="F214" s="149">
        <v>560</v>
      </c>
      <c r="G214" s="148"/>
      <c r="H214" s="148">
        <v>725</v>
      </c>
      <c r="I214" s="150">
        <v>725</v>
      </c>
      <c r="J214" s="151" t="s">
        <v>567</v>
      </c>
      <c r="K214" s="152">
        <f t="shared" si="132"/>
        <v>165</v>
      </c>
      <c r="L214" s="153">
        <f t="shared" si="133"/>
        <v>0.29464285714285715</v>
      </c>
      <c r="M214" s="148" t="s">
        <v>535</v>
      </c>
      <c r="N214" s="154">
        <v>42456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45">
        <v>69</v>
      </c>
      <c r="B215" s="146">
        <v>42614</v>
      </c>
      <c r="C215" s="146"/>
      <c r="D215" s="147" t="s">
        <v>666</v>
      </c>
      <c r="E215" s="148" t="s">
        <v>565</v>
      </c>
      <c r="F215" s="149">
        <v>160.5</v>
      </c>
      <c r="G215" s="148"/>
      <c r="H215" s="148">
        <v>210</v>
      </c>
      <c r="I215" s="150">
        <v>210</v>
      </c>
      <c r="J215" s="151" t="s">
        <v>567</v>
      </c>
      <c r="K215" s="152">
        <f t="shared" si="132"/>
        <v>49.5</v>
      </c>
      <c r="L215" s="153">
        <f t="shared" si="133"/>
        <v>0.30841121495327101</v>
      </c>
      <c r="M215" s="148" t="s">
        <v>535</v>
      </c>
      <c r="N215" s="154">
        <v>42871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45">
        <v>70</v>
      </c>
      <c r="B216" s="146">
        <v>42646</v>
      </c>
      <c r="C216" s="146"/>
      <c r="D216" s="147" t="s">
        <v>378</v>
      </c>
      <c r="E216" s="148" t="s">
        <v>565</v>
      </c>
      <c r="F216" s="149">
        <v>430</v>
      </c>
      <c r="G216" s="148"/>
      <c r="H216" s="148">
        <v>596</v>
      </c>
      <c r="I216" s="150">
        <v>575</v>
      </c>
      <c r="J216" s="151" t="s">
        <v>667</v>
      </c>
      <c r="K216" s="152">
        <v>166</v>
      </c>
      <c r="L216" s="153">
        <v>0.38604651162790699</v>
      </c>
      <c r="M216" s="148" t="s">
        <v>535</v>
      </c>
      <c r="N216" s="154">
        <v>42769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45">
        <v>71</v>
      </c>
      <c r="B217" s="146">
        <v>42657</v>
      </c>
      <c r="C217" s="146"/>
      <c r="D217" s="147" t="s">
        <v>668</v>
      </c>
      <c r="E217" s="148" t="s">
        <v>565</v>
      </c>
      <c r="F217" s="149">
        <v>280</v>
      </c>
      <c r="G217" s="148"/>
      <c r="H217" s="148">
        <v>345</v>
      </c>
      <c r="I217" s="150">
        <v>345</v>
      </c>
      <c r="J217" s="151" t="s">
        <v>567</v>
      </c>
      <c r="K217" s="152">
        <f t="shared" ref="K217:K222" si="134">H217-F217</f>
        <v>65</v>
      </c>
      <c r="L217" s="153">
        <f>K217/F217</f>
        <v>0.23214285714285715</v>
      </c>
      <c r="M217" s="148" t="s">
        <v>535</v>
      </c>
      <c r="N217" s="154">
        <v>42814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45">
        <v>72</v>
      </c>
      <c r="B218" s="146">
        <v>42657</v>
      </c>
      <c r="C218" s="146"/>
      <c r="D218" s="147" t="s">
        <v>669</v>
      </c>
      <c r="E218" s="148" t="s">
        <v>565</v>
      </c>
      <c r="F218" s="149">
        <v>245</v>
      </c>
      <c r="G218" s="148"/>
      <c r="H218" s="148">
        <v>325.5</v>
      </c>
      <c r="I218" s="150">
        <v>330</v>
      </c>
      <c r="J218" s="151" t="s">
        <v>670</v>
      </c>
      <c r="K218" s="152">
        <f t="shared" si="134"/>
        <v>80.5</v>
      </c>
      <c r="L218" s="153">
        <f>K218/F218</f>
        <v>0.32857142857142857</v>
      </c>
      <c r="M218" s="148" t="s">
        <v>535</v>
      </c>
      <c r="N218" s="154">
        <v>42769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45">
        <v>73</v>
      </c>
      <c r="B219" s="146">
        <v>42660</v>
      </c>
      <c r="C219" s="146"/>
      <c r="D219" s="147" t="s">
        <v>334</v>
      </c>
      <c r="E219" s="148" t="s">
        <v>565</v>
      </c>
      <c r="F219" s="149">
        <v>125</v>
      </c>
      <c r="G219" s="148"/>
      <c r="H219" s="148">
        <v>160</v>
      </c>
      <c r="I219" s="150">
        <v>160</v>
      </c>
      <c r="J219" s="151" t="s">
        <v>623</v>
      </c>
      <c r="K219" s="152">
        <f t="shared" si="134"/>
        <v>35</v>
      </c>
      <c r="L219" s="153">
        <v>0.28000000000000003</v>
      </c>
      <c r="M219" s="148" t="s">
        <v>535</v>
      </c>
      <c r="N219" s="154">
        <v>42803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45">
        <v>74</v>
      </c>
      <c r="B220" s="146">
        <v>42660</v>
      </c>
      <c r="C220" s="146"/>
      <c r="D220" s="147" t="s">
        <v>433</v>
      </c>
      <c r="E220" s="148" t="s">
        <v>565</v>
      </c>
      <c r="F220" s="149">
        <v>114</v>
      </c>
      <c r="G220" s="148"/>
      <c r="H220" s="148">
        <v>145</v>
      </c>
      <c r="I220" s="150">
        <v>145</v>
      </c>
      <c r="J220" s="151" t="s">
        <v>623</v>
      </c>
      <c r="K220" s="152">
        <f t="shared" si="134"/>
        <v>31</v>
      </c>
      <c r="L220" s="153">
        <f>K220/F220</f>
        <v>0.27192982456140352</v>
      </c>
      <c r="M220" s="148" t="s">
        <v>535</v>
      </c>
      <c r="N220" s="154">
        <v>42859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45">
        <v>75</v>
      </c>
      <c r="B221" s="146">
        <v>42660</v>
      </c>
      <c r="C221" s="146"/>
      <c r="D221" s="147" t="s">
        <v>671</v>
      </c>
      <c r="E221" s="148" t="s">
        <v>565</v>
      </c>
      <c r="F221" s="149">
        <v>212</v>
      </c>
      <c r="G221" s="148"/>
      <c r="H221" s="148">
        <v>280</v>
      </c>
      <c r="I221" s="150">
        <v>276</v>
      </c>
      <c r="J221" s="151" t="s">
        <v>672</v>
      </c>
      <c r="K221" s="152">
        <f t="shared" si="134"/>
        <v>68</v>
      </c>
      <c r="L221" s="153">
        <f>K221/F221</f>
        <v>0.32075471698113206</v>
      </c>
      <c r="M221" s="148" t="s">
        <v>535</v>
      </c>
      <c r="N221" s="154">
        <v>42858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45">
        <v>76</v>
      </c>
      <c r="B222" s="146">
        <v>42678</v>
      </c>
      <c r="C222" s="146"/>
      <c r="D222" s="147" t="s">
        <v>424</v>
      </c>
      <c r="E222" s="148" t="s">
        <v>565</v>
      </c>
      <c r="F222" s="149">
        <v>155</v>
      </c>
      <c r="G222" s="148"/>
      <c r="H222" s="148">
        <v>210</v>
      </c>
      <c r="I222" s="150">
        <v>210</v>
      </c>
      <c r="J222" s="151" t="s">
        <v>673</v>
      </c>
      <c r="K222" s="152">
        <f t="shared" si="134"/>
        <v>55</v>
      </c>
      <c r="L222" s="153">
        <f>K222/F222</f>
        <v>0.35483870967741937</v>
      </c>
      <c r="M222" s="148" t="s">
        <v>535</v>
      </c>
      <c r="N222" s="154">
        <v>42944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55">
        <v>77</v>
      </c>
      <c r="B223" s="156">
        <v>42710</v>
      </c>
      <c r="C223" s="156"/>
      <c r="D223" s="157" t="s">
        <v>674</v>
      </c>
      <c r="E223" s="158" t="s">
        <v>565</v>
      </c>
      <c r="F223" s="159">
        <v>150.5</v>
      </c>
      <c r="G223" s="159"/>
      <c r="H223" s="160">
        <v>72.5</v>
      </c>
      <c r="I223" s="160">
        <v>174</v>
      </c>
      <c r="J223" s="161" t="s">
        <v>675</v>
      </c>
      <c r="K223" s="162">
        <v>-78</v>
      </c>
      <c r="L223" s="163">
        <v>-0.51827242524916906</v>
      </c>
      <c r="M223" s="159" t="s">
        <v>547</v>
      </c>
      <c r="N223" s="156">
        <v>43333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45">
        <v>78</v>
      </c>
      <c r="B224" s="146">
        <v>42712</v>
      </c>
      <c r="C224" s="146"/>
      <c r="D224" s="147" t="s">
        <v>676</v>
      </c>
      <c r="E224" s="148" t="s">
        <v>565</v>
      </c>
      <c r="F224" s="149">
        <v>380</v>
      </c>
      <c r="G224" s="148"/>
      <c r="H224" s="148">
        <v>478</v>
      </c>
      <c r="I224" s="150">
        <v>468</v>
      </c>
      <c r="J224" s="151" t="s">
        <v>623</v>
      </c>
      <c r="K224" s="152">
        <f>H224-F224</f>
        <v>98</v>
      </c>
      <c r="L224" s="153">
        <f>K224/F224</f>
        <v>0.25789473684210529</v>
      </c>
      <c r="M224" s="148" t="s">
        <v>535</v>
      </c>
      <c r="N224" s="154">
        <v>43025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45">
        <v>79</v>
      </c>
      <c r="B225" s="146">
        <v>42734</v>
      </c>
      <c r="C225" s="146"/>
      <c r="D225" s="147" t="s">
        <v>108</v>
      </c>
      <c r="E225" s="148" t="s">
        <v>565</v>
      </c>
      <c r="F225" s="149">
        <v>305</v>
      </c>
      <c r="G225" s="148"/>
      <c r="H225" s="148">
        <v>375</v>
      </c>
      <c r="I225" s="150">
        <v>375</v>
      </c>
      <c r="J225" s="151" t="s">
        <v>623</v>
      </c>
      <c r="K225" s="152">
        <f>H225-F225</f>
        <v>70</v>
      </c>
      <c r="L225" s="153">
        <f>K225/F225</f>
        <v>0.22950819672131148</v>
      </c>
      <c r="M225" s="148" t="s">
        <v>535</v>
      </c>
      <c r="N225" s="154">
        <v>42768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45">
        <v>80</v>
      </c>
      <c r="B226" s="146">
        <v>42739</v>
      </c>
      <c r="C226" s="146"/>
      <c r="D226" s="147" t="s">
        <v>94</v>
      </c>
      <c r="E226" s="148" t="s">
        <v>565</v>
      </c>
      <c r="F226" s="149">
        <v>99.5</v>
      </c>
      <c r="G226" s="148"/>
      <c r="H226" s="148">
        <v>158</v>
      </c>
      <c r="I226" s="150">
        <v>158</v>
      </c>
      <c r="J226" s="151" t="s">
        <v>623</v>
      </c>
      <c r="K226" s="152">
        <f>H226-F226</f>
        <v>58.5</v>
      </c>
      <c r="L226" s="153">
        <f>K226/F226</f>
        <v>0.5879396984924623</v>
      </c>
      <c r="M226" s="148" t="s">
        <v>535</v>
      </c>
      <c r="N226" s="154">
        <v>42898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45">
        <v>81</v>
      </c>
      <c r="B227" s="146">
        <v>42739</v>
      </c>
      <c r="C227" s="146"/>
      <c r="D227" s="147" t="s">
        <v>94</v>
      </c>
      <c r="E227" s="148" t="s">
        <v>565</v>
      </c>
      <c r="F227" s="149">
        <v>99.5</v>
      </c>
      <c r="G227" s="148"/>
      <c r="H227" s="148">
        <v>158</v>
      </c>
      <c r="I227" s="150">
        <v>158</v>
      </c>
      <c r="J227" s="151" t="s">
        <v>623</v>
      </c>
      <c r="K227" s="152">
        <v>58.5</v>
      </c>
      <c r="L227" s="153">
        <v>0.58793969849246197</v>
      </c>
      <c r="M227" s="148" t="s">
        <v>535</v>
      </c>
      <c r="N227" s="154">
        <v>42898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45">
        <v>82</v>
      </c>
      <c r="B228" s="146">
        <v>42786</v>
      </c>
      <c r="C228" s="146"/>
      <c r="D228" s="147" t="s">
        <v>182</v>
      </c>
      <c r="E228" s="148" t="s">
        <v>565</v>
      </c>
      <c r="F228" s="149">
        <v>140.5</v>
      </c>
      <c r="G228" s="148"/>
      <c r="H228" s="148">
        <v>220</v>
      </c>
      <c r="I228" s="150">
        <v>220</v>
      </c>
      <c r="J228" s="151" t="s">
        <v>623</v>
      </c>
      <c r="K228" s="152">
        <f>H228-F228</f>
        <v>79.5</v>
      </c>
      <c r="L228" s="153">
        <f>K228/F228</f>
        <v>0.5658362989323843</v>
      </c>
      <c r="M228" s="148" t="s">
        <v>535</v>
      </c>
      <c r="N228" s="154">
        <v>42864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45">
        <v>83</v>
      </c>
      <c r="B229" s="146">
        <v>42786</v>
      </c>
      <c r="C229" s="146"/>
      <c r="D229" s="147" t="s">
        <v>677</v>
      </c>
      <c r="E229" s="148" t="s">
        <v>565</v>
      </c>
      <c r="F229" s="149">
        <v>202.5</v>
      </c>
      <c r="G229" s="148"/>
      <c r="H229" s="148">
        <v>234</v>
      </c>
      <c r="I229" s="150">
        <v>234</v>
      </c>
      <c r="J229" s="151" t="s">
        <v>623</v>
      </c>
      <c r="K229" s="152">
        <v>31.5</v>
      </c>
      <c r="L229" s="153">
        <v>0.155555555555556</v>
      </c>
      <c r="M229" s="148" t="s">
        <v>535</v>
      </c>
      <c r="N229" s="154">
        <v>42836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45">
        <v>84</v>
      </c>
      <c r="B230" s="146">
        <v>42818</v>
      </c>
      <c r="C230" s="146"/>
      <c r="D230" s="147" t="s">
        <v>678</v>
      </c>
      <c r="E230" s="148" t="s">
        <v>565</v>
      </c>
      <c r="F230" s="149">
        <v>300.5</v>
      </c>
      <c r="G230" s="148"/>
      <c r="H230" s="148">
        <v>417.5</v>
      </c>
      <c r="I230" s="150">
        <v>420</v>
      </c>
      <c r="J230" s="151" t="s">
        <v>679</v>
      </c>
      <c r="K230" s="152">
        <f>H230-F230</f>
        <v>117</v>
      </c>
      <c r="L230" s="153">
        <f>K230/F230</f>
        <v>0.38935108153078202</v>
      </c>
      <c r="M230" s="148" t="s">
        <v>535</v>
      </c>
      <c r="N230" s="154">
        <v>43070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45">
        <v>85</v>
      </c>
      <c r="B231" s="146">
        <v>42818</v>
      </c>
      <c r="C231" s="146"/>
      <c r="D231" s="147" t="s">
        <v>653</v>
      </c>
      <c r="E231" s="148" t="s">
        <v>565</v>
      </c>
      <c r="F231" s="149">
        <v>850</v>
      </c>
      <c r="G231" s="148"/>
      <c r="H231" s="148">
        <v>1042.5</v>
      </c>
      <c r="I231" s="150">
        <v>1023</v>
      </c>
      <c r="J231" s="151" t="s">
        <v>680</v>
      </c>
      <c r="K231" s="152">
        <v>192.5</v>
      </c>
      <c r="L231" s="153">
        <v>0.22647058823529401</v>
      </c>
      <c r="M231" s="148" t="s">
        <v>535</v>
      </c>
      <c r="N231" s="154">
        <v>42830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45">
        <v>86</v>
      </c>
      <c r="B232" s="146">
        <v>42830</v>
      </c>
      <c r="C232" s="146"/>
      <c r="D232" s="147" t="s">
        <v>452</v>
      </c>
      <c r="E232" s="148" t="s">
        <v>565</v>
      </c>
      <c r="F232" s="149">
        <v>785</v>
      </c>
      <c r="G232" s="148"/>
      <c r="H232" s="148">
        <v>930</v>
      </c>
      <c r="I232" s="150">
        <v>920</v>
      </c>
      <c r="J232" s="151" t="s">
        <v>681</v>
      </c>
      <c r="K232" s="152">
        <f>H232-F232</f>
        <v>145</v>
      </c>
      <c r="L232" s="153">
        <f>K232/F232</f>
        <v>0.18471337579617833</v>
      </c>
      <c r="M232" s="148" t="s">
        <v>535</v>
      </c>
      <c r="N232" s="154">
        <v>42976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55">
        <v>87</v>
      </c>
      <c r="B233" s="156">
        <v>42831</v>
      </c>
      <c r="C233" s="156"/>
      <c r="D233" s="157" t="s">
        <v>682</v>
      </c>
      <c r="E233" s="158" t="s">
        <v>565</v>
      </c>
      <c r="F233" s="159">
        <v>40</v>
      </c>
      <c r="G233" s="159"/>
      <c r="H233" s="160">
        <v>13.1</v>
      </c>
      <c r="I233" s="160">
        <v>60</v>
      </c>
      <c r="J233" s="161" t="s">
        <v>683</v>
      </c>
      <c r="K233" s="162">
        <v>-26.9</v>
      </c>
      <c r="L233" s="163">
        <v>-0.67249999999999999</v>
      </c>
      <c r="M233" s="159" t="s">
        <v>547</v>
      </c>
      <c r="N233" s="156">
        <v>43138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45">
        <v>88</v>
      </c>
      <c r="B234" s="146">
        <v>42837</v>
      </c>
      <c r="C234" s="146"/>
      <c r="D234" s="147" t="s">
        <v>93</v>
      </c>
      <c r="E234" s="148" t="s">
        <v>565</v>
      </c>
      <c r="F234" s="149">
        <v>289.5</v>
      </c>
      <c r="G234" s="148"/>
      <c r="H234" s="148">
        <v>354</v>
      </c>
      <c r="I234" s="150">
        <v>360</v>
      </c>
      <c r="J234" s="151" t="s">
        <v>684</v>
      </c>
      <c r="K234" s="152">
        <f t="shared" ref="K234:K242" si="135">H234-F234</f>
        <v>64.5</v>
      </c>
      <c r="L234" s="153">
        <f t="shared" ref="L234:L242" si="136">K234/F234</f>
        <v>0.22279792746113988</v>
      </c>
      <c r="M234" s="148" t="s">
        <v>535</v>
      </c>
      <c r="N234" s="154">
        <v>43040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45">
        <v>89</v>
      </c>
      <c r="B235" s="146">
        <v>42845</v>
      </c>
      <c r="C235" s="146"/>
      <c r="D235" s="147" t="s">
        <v>400</v>
      </c>
      <c r="E235" s="148" t="s">
        <v>565</v>
      </c>
      <c r="F235" s="149">
        <v>700</v>
      </c>
      <c r="G235" s="148"/>
      <c r="H235" s="148">
        <v>840</v>
      </c>
      <c r="I235" s="150">
        <v>840</v>
      </c>
      <c r="J235" s="151" t="s">
        <v>685</v>
      </c>
      <c r="K235" s="152">
        <f t="shared" si="135"/>
        <v>140</v>
      </c>
      <c r="L235" s="153">
        <f t="shared" si="136"/>
        <v>0.2</v>
      </c>
      <c r="M235" s="148" t="s">
        <v>535</v>
      </c>
      <c r="N235" s="154">
        <v>42893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45">
        <v>90</v>
      </c>
      <c r="B236" s="146">
        <v>42887</v>
      </c>
      <c r="C236" s="146"/>
      <c r="D236" s="147" t="s">
        <v>686</v>
      </c>
      <c r="E236" s="148" t="s">
        <v>565</v>
      </c>
      <c r="F236" s="149">
        <v>130</v>
      </c>
      <c r="G236" s="148"/>
      <c r="H236" s="148">
        <v>144.25</v>
      </c>
      <c r="I236" s="150">
        <v>170</v>
      </c>
      <c r="J236" s="151" t="s">
        <v>687</v>
      </c>
      <c r="K236" s="152">
        <f t="shared" si="135"/>
        <v>14.25</v>
      </c>
      <c r="L236" s="153">
        <f t="shared" si="136"/>
        <v>0.10961538461538461</v>
      </c>
      <c r="M236" s="148" t="s">
        <v>535</v>
      </c>
      <c r="N236" s="154">
        <v>43675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45">
        <v>91</v>
      </c>
      <c r="B237" s="146">
        <v>42901</v>
      </c>
      <c r="C237" s="146"/>
      <c r="D237" s="147" t="s">
        <v>688</v>
      </c>
      <c r="E237" s="148" t="s">
        <v>565</v>
      </c>
      <c r="F237" s="149">
        <v>214.5</v>
      </c>
      <c r="G237" s="148"/>
      <c r="H237" s="148">
        <v>262</v>
      </c>
      <c r="I237" s="150">
        <v>262</v>
      </c>
      <c r="J237" s="151" t="s">
        <v>689</v>
      </c>
      <c r="K237" s="152">
        <f t="shared" si="135"/>
        <v>47.5</v>
      </c>
      <c r="L237" s="153">
        <f t="shared" si="136"/>
        <v>0.22144522144522144</v>
      </c>
      <c r="M237" s="148" t="s">
        <v>535</v>
      </c>
      <c r="N237" s="154">
        <v>42977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76">
        <v>92</v>
      </c>
      <c r="B238" s="177">
        <v>42933</v>
      </c>
      <c r="C238" s="177"/>
      <c r="D238" s="178" t="s">
        <v>690</v>
      </c>
      <c r="E238" s="179" t="s">
        <v>565</v>
      </c>
      <c r="F238" s="180">
        <v>370</v>
      </c>
      <c r="G238" s="179"/>
      <c r="H238" s="179">
        <v>447.5</v>
      </c>
      <c r="I238" s="181">
        <v>450</v>
      </c>
      <c r="J238" s="182" t="s">
        <v>623</v>
      </c>
      <c r="K238" s="152">
        <f t="shared" si="135"/>
        <v>77.5</v>
      </c>
      <c r="L238" s="183">
        <f t="shared" si="136"/>
        <v>0.20945945945945946</v>
      </c>
      <c r="M238" s="179" t="s">
        <v>535</v>
      </c>
      <c r="N238" s="184">
        <v>43035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76">
        <v>93</v>
      </c>
      <c r="B239" s="177">
        <v>42943</v>
      </c>
      <c r="C239" s="177"/>
      <c r="D239" s="178" t="s">
        <v>180</v>
      </c>
      <c r="E239" s="179" t="s">
        <v>565</v>
      </c>
      <c r="F239" s="180">
        <v>657.5</v>
      </c>
      <c r="G239" s="179"/>
      <c r="H239" s="179">
        <v>825</v>
      </c>
      <c r="I239" s="181">
        <v>820</v>
      </c>
      <c r="J239" s="182" t="s">
        <v>623</v>
      </c>
      <c r="K239" s="152">
        <f t="shared" si="135"/>
        <v>167.5</v>
      </c>
      <c r="L239" s="183">
        <f t="shared" si="136"/>
        <v>0.25475285171102663</v>
      </c>
      <c r="M239" s="179" t="s">
        <v>535</v>
      </c>
      <c r="N239" s="184">
        <v>43090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45">
        <v>94</v>
      </c>
      <c r="B240" s="146">
        <v>42964</v>
      </c>
      <c r="C240" s="146"/>
      <c r="D240" s="147" t="s">
        <v>347</v>
      </c>
      <c r="E240" s="148" t="s">
        <v>565</v>
      </c>
      <c r="F240" s="149">
        <v>605</v>
      </c>
      <c r="G240" s="148"/>
      <c r="H240" s="148">
        <v>750</v>
      </c>
      <c r="I240" s="150">
        <v>750</v>
      </c>
      <c r="J240" s="151" t="s">
        <v>681</v>
      </c>
      <c r="K240" s="152">
        <f t="shared" si="135"/>
        <v>145</v>
      </c>
      <c r="L240" s="153">
        <f t="shared" si="136"/>
        <v>0.23966942148760331</v>
      </c>
      <c r="M240" s="148" t="s">
        <v>535</v>
      </c>
      <c r="N240" s="154">
        <v>43027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55">
        <v>95</v>
      </c>
      <c r="B241" s="156">
        <v>42979</v>
      </c>
      <c r="C241" s="156"/>
      <c r="D241" s="164" t="s">
        <v>691</v>
      </c>
      <c r="E241" s="159" t="s">
        <v>565</v>
      </c>
      <c r="F241" s="159">
        <v>255</v>
      </c>
      <c r="G241" s="160"/>
      <c r="H241" s="160">
        <v>217.25</v>
      </c>
      <c r="I241" s="160">
        <v>320</v>
      </c>
      <c r="J241" s="161" t="s">
        <v>692</v>
      </c>
      <c r="K241" s="162">
        <f t="shared" si="135"/>
        <v>-37.75</v>
      </c>
      <c r="L241" s="165">
        <f t="shared" si="136"/>
        <v>-0.14803921568627451</v>
      </c>
      <c r="M241" s="159" t="s">
        <v>547</v>
      </c>
      <c r="N241" s="156">
        <v>43661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45">
        <v>96</v>
      </c>
      <c r="B242" s="146">
        <v>42997</v>
      </c>
      <c r="C242" s="146"/>
      <c r="D242" s="147" t="s">
        <v>693</v>
      </c>
      <c r="E242" s="148" t="s">
        <v>565</v>
      </c>
      <c r="F242" s="149">
        <v>215</v>
      </c>
      <c r="G242" s="148"/>
      <c r="H242" s="148">
        <v>258</v>
      </c>
      <c r="I242" s="150">
        <v>258</v>
      </c>
      <c r="J242" s="151" t="s">
        <v>623</v>
      </c>
      <c r="K242" s="152">
        <f t="shared" si="135"/>
        <v>43</v>
      </c>
      <c r="L242" s="153">
        <f t="shared" si="136"/>
        <v>0.2</v>
      </c>
      <c r="M242" s="148" t="s">
        <v>535</v>
      </c>
      <c r="N242" s="154">
        <v>43040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45">
        <v>97</v>
      </c>
      <c r="B243" s="146">
        <v>42997</v>
      </c>
      <c r="C243" s="146"/>
      <c r="D243" s="147" t="s">
        <v>693</v>
      </c>
      <c r="E243" s="148" t="s">
        <v>565</v>
      </c>
      <c r="F243" s="149">
        <v>215</v>
      </c>
      <c r="G243" s="148"/>
      <c r="H243" s="148">
        <v>258</v>
      </c>
      <c r="I243" s="150">
        <v>258</v>
      </c>
      <c r="J243" s="182" t="s">
        <v>623</v>
      </c>
      <c r="K243" s="152">
        <v>43</v>
      </c>
      <c r="L243" s="153">
        <v>0.2</v>
      </c>
      <c r="M243" s="148" t="s">
        <v>535</v>
      </c>
      <c r="N243" s="154">
        <v>43040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76">
        <v>98</v>
      </c>
      <c r="B244" s="177">
        <v>42998</v>
      </c>
      <c r="C244" s="177"/>
      <c r="D244" s="178" t="s">
        <v>694</v>
      </c>
      <c r="E244" s="179" t="s">
        <v>565</v>
      </c>
      <c r="F244" s="149">
        <v>75</v>
      </c>
      <c r="G244" s="179"/>
      <c r="H244" s="179">
        <v>90</v>
      </c>
      <c r="I244" s="181">
        <v>90</v>
      </c>
      <c r="J244" s="151" t="s">
        <v>695</v>
      </c>
      <c r="K244" s="152">
        <f t="shared" ref="K244:K249" si="137">H244-F244</f>
        <v>15</v>
      </c>
      <c r="L244" s="153">
        <f t="shared" ref="L244:L249" si="138">K244/F244</f>
        <v>0.2</v>
      </c>
      <c r="M244" s="148" t="s">
        <v>535</v>
      </c>
      <c r="N244" s="154">
        <v>43019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76">
        <v>99</v>
      </c>
      <c r="B245" s="177">
        <v>43011</v>
      </c>
      <c r="C245" s="177"/>
      <c r="D245" s="178" t="s">
        <v>549</v>
      </c>
      <c r="E245" s="179" t="s">
        <v>565</v>
      </c>
      <c r="F245" s="180">
        <v>315</v>
      </c>
      <c r="G245" s="179"/>
      <c r="H245" s="179">
        <v>392</v>
      </c>
      <c r="I245" s="181">
        <v>384</v>
      </c>
      <c r="J245" s="182" t="s">
        <v>696</v>
      </c>
      <c r="K245" s="152">
        <f t="shared" si="137"/>
        <v>77</v>
      </c>
      <c r="L245" s="183">
        <f t="shared" si="138"/>
        <v>0.24444444444444444</v>
      </c>
      <c r="M245" s="179" t="s">
        <v>535</v>
      </c>
      <c r="N245" s="184">
        <v>43017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76">
        <v>100</v>
      </c>
      <c r="B246" s="177">
        <v>43013</v>
      </c>
      <c r="C246" s="177"/>
      <c r="D246" s="178" t="s">
        <v>428</v>
      </c>
      <c r="E246" s="179" t="s">
        <v>565</v>
      </c>
      <c r="F246" s="180">
        <v>145</v>
      </c>
      <c r="G246" s="179"/>
      <c r="H246" s="179">
        <v>179</v>
      </c>
      <c r="I246" s="181">
        <v>180</v>
      </c>
      <c r="J246" s="182" t="s">
        <v>697</v>
      </c>
      <c r="K246" s="152">
        <f t="shared" si="137"/>
        <v>34</v>
      </c>
      <c r="L246" s="183">
        <f t="shared" si="138"/>
        <v>0.23448275862068965</v>
      </c>
      <c r="M246" s="179" t="s">
        <v>535</v>
      </c>
      <c r="N246" s="184">
        <v>43025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76">
        <v>101</v>
      </c>
      <c r="B247" s="177">
        <v>43014</v>
      </c>
      <c r="C247" s="177"/>
      <c r="D247" s="178" t="s">
        <v>324</v>
      </c>
      <c r="E247" s="179" t="s">
        <v>565</v>
      </c>
      <c r="F247" s="180">
        <v>256</v>
      </c>
      <c r="G247" s="179"/>
      <c r="H247" s="179">
        <v>323</v>
      </c>
      <c r="I247" s="181">
        <v>320</v>
      </c>
      <c r="J247" s="182" t="s">
        <v>623</v>
      </c>
      <c r="K247" s="152">
        <f t="shared" si="137"/>
        <v>67</v>
      </c>
      <c r="L247" s="183">
        <f t="shared" si="138"/>
        <v>0.26171875</v>
      </c>
      <c r="M247" s="179" t="s">
        <v>535</v>
      </c>
      <c r="N247" s="184">
        <v>43067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76">
        <v>102</v>
      </c>
      <c r="B248" s="177">
        <v>43017</v>
      </c>
      <c r="C248" s="177"/>
      <c r="D248" s="178" t="s">
        <v>339</v>
      </c>
      <c r="E248" s="179" t="s">
        <v>565</v>
      </c>
      <c r="F248" s="180">
        <v>137.5</v>
      </c>
      <c r="G248" s="179"/>
      <c r="H248" s="179">
        <v>184</v>
      </c>
      <c r="I248" s="181">
        <v>183</v>
      </c>
      <c r="J248" s="182" t="s">
        <v>698</v>
      </c>
      <c r="K248" s="152">
        <f t="shared" si="137"/>
        <v>46.5</v>
      </c>
      <c r="L248" s="183">
        <f t="shared" si="138"/>
        <v>0.33818181818181819</v>
      </c>
      <c r="M248" s="179" t="s">
        <v>535</v>
      </c>
      <c r="N248" s="184">
        <v>43108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76">
        <v>103</v>
      </c>
      <c r="B249" s="177">
        <v>43018</v>
      </c>
      <c r="C249" s="177"/>
      <c r="D249" s="178" t="s">
        <v>699</v>
      </c>
      <c r="E249" s="179" t="s">
        <v>565</v>
      </c>
      <c r="F249" s="180">
        <v>125.5</v>
      </c>
      <c r="G249" s="179"/>
      <c r="H249" s="179">
        <v>158</v>
      </c>
      <c r="I249" s="181">
        <v>155</v>
      </c>
      <c r="J249" s="182" t="s">
        <v>700</v>
      </c>
      <c r="K249" s="152">
        <f t="shared" si="137"/>
        <v>32.5</v>
      </c>
      <c r="L249" s="183">
        <f t="shared" si="138"/>
        <v>0.25896414342629481</v>
      </c>
      <c r="M249" s="179" t="s">
        <v>535</v>
      </c>
      <c r="N249" s="184">
        <v>43067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76">
        <v>104</v>
      </c>
      <c r="B250" s="177">
        <v>43018</v>
      </c>
      <c r="C250" s="177"/>
      <c r="D250" s="178" t="s">
        <v>701</v>
      </c>
      <c r="E250" s="179" t="s">
        <v>565</v>
      </c>
      <c r="F250" s="180">
        <v>895</v>
      </c>
      <c r="G250" s="179"/>
      <c r="H250" s="179">
        <v>1122.5</v>
      </c>
      <c r="I250" s="181">
        <v>1078</v>
      </c>
      <c r="J250" s="182" t="s">
        <v>702</v>
      </c>
      <c r="K250" s="152">
        <v>227.5</v>
      </c>
      <c r="L250" s="183">
        <v>0.25418994413407803</v>
      </c>
      <c r="M250" s="179" t="s">
        <v>535</v>
      </c>
      <c r="N250" s="184">
        <v>43117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76">
        <v>105</v>
      </c>
      <c r="B251" s="177">
        <v>43020</v>
      </c>
      <c r="C251" s="177"/>
      <c r="D251" s="178" t="s">
        <v>333</v>
      </c>
      <c r="E251" s="179" t="s">
        <v>565</v>
      </c>
      <c r="F251" s="180">
        <v>525</v>
      </c>
      <c r="G251" s="179"/>
      <c r="H251" s="179">
        <v>629</v>
      </c>
      <c r="I251" s="181">
        <v>629</v>
      </c>
      <c r="J251" s="182" t="s">
        <v>623</v>
      </c>
      <c r="K251" s="152">
        <v>104</v>
      </c>
      <c r="L251" s="183">
        <v>0.19809523809523799</v>
      </c>
      <c r="M251" s="179" t="s">
        <v>535</v>
      </c>
      <c r="N251" s="184">
        <v>43119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76">
        <v>106</v>
      </c>
      <c r="B252" s="177">
        <v>43046</v>
      </c>
      <c r="C252" s="177"/>
      <c r="D252" s="178" t="s">
        <v>370</v>
      </c>
      <c r="E252" s="179" t="s">
        <v>565</v>
      </c>
      <c r="F252" s="180">
        <v>740</v>
      </c>
      <c r="G252" s="179"/>
      <c r="H252" s="179">
        <v>892.5</v>
      </c>
      <c r="I252" s="181">
        <v>900</v>
      </c>
      <c r="J252" s="182" t="s">
        <v>703</v>
      </c>
      <c r="K252" s="152">
        <f>H252-F252</f>
        <v>152.5</v>
      </c>
      <c r="L252" s="183">
        <f>K252/F252</f>
        <v>0.20608108108108109</v>
      </c>
      <c r="M252" s="179" t="s">
        <v>535</v>
      </c>
      <c r="N252" s="184">
        <v>43052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45">
        <v>107</v>
      </c>
      <c r="B253" s="146">
        <v>43073</v>
      </c>
      <c r="C253" s="146"/>
      <c r="D253" s="147" t="s">
        <v>704</v>
      </c>
      <c r="E253" s="148" t="s">
        <v>565</v>
      </c>
      <c r="F253" s="149">
        <v>118.5</v>
      </c>
      <c r="G253" s="148"/>
      <c r="H253" s="148">
        <v>143.5</v>
      </c>
      <c r="I253" s="150">
        <v>145</v>
      </c>
      <c r="J253" s="151" t="s">
        <v>556</v>
      </c>
      <c r="K253" s="152">
        <f>H253-F253</f>
        <v>25</v>
      </c>
      <c r="L253" s="153">
        <f>K253/F253</f>
        <v>0.2109704641350211</v>
      </c>
      <c r="M253" s="148" t="s">
        <v>535</v>
      </c>
      <c r="N253" s="154">
        <v>43097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55">
        <v>108</v>
      </c>
      <c r="B254" s="156">
        <v>43090</v>
      </c>
      <c r="C254" s="156"/>
      <c r="D254" s="157" t="s">
        <v>405</v>
      </c>
      <c r="E254" s="158" t="s">
        <v>565</v>
      </c>
      <c r="F254" s="159">
        <v>715</v>
      </c>
      <c r="G254" s="159"/>
      <c r="H254" s="160">
        <v>500</v>
      </c>
      <c r="I254" s="160">
        <v>872</v>
      </c>
      <c r="J254" s="161" t="s">
        <v>705</v>
      </c>
      <c r="K254" s="162">
        <f>H254-F254</f>
        <v>-215</v>
      </c>
      <c r="L254" s="163">
        <f>K254/F254</f>
        <v>-0.30069930069930068</v>
      </c>
      <c r="M254" s="159" t="s">
        <v>547</v>
      </c>
      <c r="N254" s="156">
        <v>43670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45">
        <v>109</v>
      </c>
      <c r="B255" s="146">
        <v>43098</v>
      </c>
      <c r="C255" s="146"/>
      <c r="D255" s="147" t="s">
        <v>549</v>
      </c>
      <c r="E255" s="148" t="s">
        <v>565</v>
      </c>
      <c r="F255" s="149">
        <v>435</v>
      </c>
      <c r="G255" s="148"/>
      <c r="H255" s="148">
        <v>542.5</v>
      </c>
      <c r="I255" s="150">
        <v>539</v>
      </c>
      <c r="J255" s="151" t="s">
        <v>623</v>
      </c>
      <c r="K255" s="152">
        <v>107.5</v>
      </c>
      <c r="L255" s="153">
        <v>0.247126436781609</v>
      </c>
      <c r="M255" s="148" t="s">
        <v>535</v>
      </c>
      <c r="N255" s="154">
        <v>43206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45">
        <v>110</v>
      </c>
      <c r="B256" s="146">
        <v>43098</v>
      </c>
      <c r="C256" s="146"/>
      <c r="D256" s="147" t="s">
        <v>507</v>
      </c>
      <c r="E256" s="148" t="s">
        <v>565</v>
      </c>
      <c r="F256" s="149">
        <v>885</v>
      </c>
      <c r="G256" s="148"/>
      <c r="H256" s="148">
        <v>1090</v>
      </c>
      <c r="I256" s="150">
        <v>1084</v>
      </c>
      <c r="J256" s="151" t="s">
        <v>623</v>
      </c>
      <c r="K256" s="152">
        <v>205</v>
      </c>
      <c r="L256" s="153">
        <v>0.23163841807909599</v>
      </c>
      <c r="M256" s="148" t="s">
        <v>535</v>
      </c>
      <c r="N256" s="154">
        <v>43213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85">
        <v>111</v>
      </c>
      <c r="B257" s="186">
        <v>43192</v>
      </c>
      <c r="C257" s="186"/>
      <c r="D257" s="164" t="s">
        <v>706</v>
      </c>
      <c r="E257" s="159" t="s">
        <v>565</v>
      </c>
      <c r="F257" s="187">
        <v>478.5</v>
      </c>
      <c r="G257" s="159"/>
      <c r="H257" s="159">
        <v>442</v>
      </c>
      <c r="I257" s="160">
        <v>613</v>
      </c>
      <c r="J257" s="161" t="s">
        <v>707</v>
      </c>
      <c r="K257" s="162">
        <f>H257-F257</f>
        <v>-36.5</v>
      </c>
      <c r="L257" s="163">
        <f>K257/F257</f>
        <v>-7.6280041797283177E-2</v>
      </c>
      <c r="M257" s="159" t="s">
        <v>547</v>
      </c>
      <c r="N257" s="156">
        <v>43762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55">
        <v>112</v>
      </c>
      <c r="B258" s="156">
        <v>43194</v>
      </c>
      <c r="C258" s="156"/>
      <c r="D258" s="157" t="s">
        <v>708</v>
      </c>
      <c r="E258" s="158" t="s">
        <v>565</v>
      </c>
      <c r="F258" s="159">
        <f>141.5-7.3</f>
        <v>134.19999999999999</v>
      </c>
      <c r="G258" s="159"/>
      <c r="H258" s="160">
        <v>77</v>
      </c>
      <c r="I258" s="160">
        <v>180</v>
      </c>
      <c r="J258" s="161" t="s">
        <v>709</v>
      </c>
      <c r="K258" s="162">
        <f>H258-F258</f>
        <v>-57.199999999999989</v>
      </c>
      <c r="L258" s="163">
        <f>K258/F258</f>
        <v>-0.42622950819672129</v>
      </c>
      <c r="M258" s="159" t="s">
        <v>547</v>
      </c>
      <c r="N258" s="156">
        <v>43522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55">
        <v>113</v>
      </c>
      <c r="B259" s="156">
        <v>43209</v>
      </c>
      <c r="C259" s="156"/>
      <c r="D259" s="157" t="s">
        <v>710</v>
      </c>
      <c r="E259" s="158" t="s">
        <v>565</v>
      </c>
      <c r="F259" s="159">
        <v>430</v>
      </c>
      <c r="G259" s="159"/>
      <c r="H259" s="160">
        <v>220</v>
      </c>
      <c r="I259" s="160">
        <v>537</v>
      </c>
      <c r="J259" s="161" t="s">
        <v>711</v>
      </c>
      <c r="K259" s="162">
        <f>H259-F259</f>
        <v>-210</v>
      </c>
      <c r="L259" s="163">
        <f>K259/F259</f>
        <v>-0.48837209302325579</v>
      </c>
      <c r="M259" s="159" t="s">
        <v>547</v>
      </c>
      <c r="N259" s="156">
        <v>43252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76">
        <v>114</v>
      </c>
      <c r="B260" s="177">
        <v>43220</v>
      </c>
      <c r="C260" s="177"/>
      <c r="D260" s="178" t="s">
        <v>371</v>
      </c>
      <c r="E260" s="179" t="s">
        <v>565</v>
      </c>
      <c r="F260" s="179">
        <v>153.5</v>
      </c>
      <c r="G260" s="179"/>
      <c r="H260" s="179">
        <v>196</v>
      </c>
      <c r="I260" s="181">
        <v>196</v>
      </c>
      <c r="J260" s="151" t="s">
        <v>712</v>
      </c>
      <c r="K260" s="152">
        <f>H260-F260</f>
        <v>42.5</v>
      </c>
      <c r="L260" s="153">
        <f>K260/F260</f>
        <v>0.27687296416938112</v>
      </c>
      <c r="M260" s="148" t="s">
        <v>535</v>
      </c>
      <c r="N260" s="154">
        <v>43605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55">
        <v>115</v>
      </c>
      <c r="B261" s="156">
        <v>43306</v>
      </c>
      <c r="C261" s="156"/>
      <c r="D261" s="157" t="s">
        <v>682</v>
      </c>
      <c r="E261" s="158" t="s">
        <v>565</v>
      </c>
      <c r="F261" s="159">
        <v>27.5</v>
      </c>
      <c r="G261" s="159"/>
      <c r="H261" s="160">
        <v>13.1</v>
      </c>
      <c r="I261" s="160">
        <v>60</v>
      </c>
      <c r="J261" s="161" t="s">
        <v>713</v>
      </c>
      <c r="K261" s="162">
        <v>-14.4</v>
      </c>
      <c r="L261" s="163">
        <v>-0.52363636363636401</v>
      </c>
      <c r="M261" s="159" t="s">
        <v>547</v>
      </c>
      <c r="N261" s="156">
        <v>43138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85">
        <v>116</v>
      </c>
      <c r="B262" s="186">
        <v>43318</v>
      </c>
      <c r="C262" s="186"/>
      <c r="D262" s="164" t="s">
        <v>714</v>
      </c>
      <c r="E262" s="159" t="s">
        <v>565</v>
      </c>
      <c r="F262" s="159">
        <v>148.5</v>
      </c>
      <c r="G262" s="159"/>
      <c r="H262" s="159">
        <v>102</v>
      </c>
      <c r="I262" s="160">
        <v>182</v>
      </c>
      <c r="J262" s="161" t="s">
        <v>715</v>
      </c>
      <c r="K262" s="162">
        <f>H262-F262</f>
        <v>-46.5</v>
      </c>
      <c r="L262" s="163">
        <f>K262/F262</f>
        <v>-0.31313131313131315</v>
      </c>
      <c r="M262" s="159" t="s">
        <v>547</v>
      </c>
      <c r="N262" s="156">
        <v>43661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45">
        <v>117</v>
      </c>
      <c r="B263" s="146">
        <v>43335</v>
      </c>
      <c r="C263" s="146"/>
      <c r="D263" s="147" t="s">
        <v>716</v>
      </c>
      <c r="E263" s="148" t="s">
        <v>565</v>
      </c>
      <c r="F263" s="179">
        <v>285</v>
      </c>
      <c r="G263" s="148"/>
      <c r="H263" s="148">
        <v>355</v>
      </c>
      <c r="I263" s="150">
        <v>364</v>
      </c>
      <c r="J263" s="151" t="s">
        <v>717</v>
      </c>
      <c r="K263" s="152">
        <v>70</v>
      </c>
      <c r="L263" s="153">
        <v>0.24561403508771901</v>
      </c>
      <c r="M263" s="148" t="s">
        <v>535</v>
      </c>
      <c r="N263" s="154">
        <v>43455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45">
        <v>118</v>
      </c>
      <c r="B264" s="146">
        <v>43341</v>
      </c>
      <c r="C264" s="146"/>
      <c r="D264" s="147" t="s">
        <v>359</v>
      </c>
      <c r="E264" s="148" t="s">
        <v>565</v>
      </c>
      <c r="F264" s="179">
        <v>525</v>
      </c>
      <c r="G264" s="148"/>
      <c r="H264" s="148">
        <v>585</v>
      </c>
      <c r="I264" s="150">
        <v>635</v>
      </c>
      <c r="J264" s="151" t="s">
        <v>718</v>
      </c>
      <c r="K264" s="152">
        <f t="shared" ref="K264:K281" si="139">H264-F264</f>
        <v>60</v>
      </c>
      <c r="L264" s="153">
        <f t="shared" ref="L264:L281" si="140">K264/F264</f>
        <v>0.11428571428571428</v>
      </c>
      <c r="M264" s="148" t="s">
        <v>535</v>
      </c>
      <c r="N264" s="154">
        <v>43662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45">
        <v>119</v>
      </c>
      <c r="B265" s="146">
        <v>43395</v>
      </c>
      <c r="C265" s="146"/>
      <c r="D265" s="147" t="s">
        <v>347</v>
      </c>
      <c r="E265" s="148" t="s">
        <v>565</v>
      </c>
      <c r="F265" s="179">
        <v>475</v>
      </c>
      <c r="G265" s="148"/>
      <c r="H265" s="148">
        <v>574</v>
      </c>
      <c r="I265" s="150">
        <v>570</v>
      </c>
      <c r="J265" s="151" t="s">
        <v>623</v>
      </c>
      <c r="K265" s="152">
        <f t="shared" si="139"/>
        <v>99</v>
      </c>
      <c r="L265" s="153">
        <f t="shared" si="140"/>
        <v>0.20842105263157895</v>
      </c>
      <c r="M265" s="148" t="s">
        <v>535</v>
      </c>
      <c r="N265" s="154">
        <v>43403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76">
        <v>120</v>
      </c>
      <c r="B266" s="177">
        <v>43397</v>
      </c>
      <c r="C266" s="177"/>
      <c r="D266" s="178" t="s">
        <v>366</v>
      </c>
      <c r="E266" s="179" t="s">
        <v>565</v>
      </c>
      <c r="F266" s="179">
        <v>707.5</v>
      </c>
      <c r="G266" s="179"/>
      <c r="H266" s="179">
        <v>872</v>
      </c>
      <c r="I266" s="181">
        <v>872</v>
      </c>
      <c r="J266" s="182" t="s">
        <v>623</v>
      </c>
      <c r="K266" s="152">
        <f t="shared" si="139"/>
        <v>164.5</v>
      </c>
      <c r="L266" s="183">
        <f t="shared" si="140"/>
        <v>0.23250883392226149</v>
      </c>
      <c r="M266" s="179" t="s">
        <v>535</v>
      </c>
      <c r="N266" s="184">
        <v>43482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76">
        <v>121</v>
      </c>
      <c r="B267" s="177">
        <v>43398</v>
      </c>
      <c r="C267" s="177"/>
      <c r="D267" s="178" t="s">
        <v>719</v>
      </c>
      <c r="E267" s="179" t="s">
        <v>565</v>
      </c>
      <c r="F267" s="179">
        <v>162</v>
      </c>
      <c r="G267" s="179"/>
      <c r="H267" s="179">
        <v>204</v>
      </c>
      <c r="I267" s="181">
        <v>209</v>
      </c>
      <c r="J267" s="182" t="s">
        <v>720</v>
      </c>
      <c r="K267" s="152">
        <f t="shared" si="139"/>
        <v>42</v>
      </c>
      <c r="L267" s="183">
        <f t="shared" si="140"/>
        <v>0.25925925925925924</v>
      </c>
      <c r="M267" s="179" t="s">
        <v>535</v>
      </c>
      <c r="N267" s="184">
        <v>43539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76">
        <v>122</v>
      </c>
      <c r="B268" s="177">
        <v>43399</v>
      </c>
      <c r="C268" s="177"/>
      <c r="D268" s="178" t="s">
        <v>445</v>
      </c>
      <c r="E268" s="179" t="s">
        <v>565</v>
      </c>
      <c r="F268" s="179">
        <v>240</v>
      </c>
      <c r="G268" s="179"/>
      <c r="H268" s="179">
        <v>297</v>
      </c>
      <c r="I268" s="181">
        <v>297</v>
      </c>
      <c r="J268" s="182" t="s">
        <v>623</v>
      </c>
      <c r="K268" s="188">
        <f t="shared" si="139"/>
        <v>57</v>
      </c>
      <c r="L268" s="183">
        <f t="shared" si="140"/>
        <v>0.23749999999999999</v>
      </c>
      <c r="M268" s="179" t="s">
        <v>535</v>
      </c>
      <c r="N268" s="184">
        <v>43417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45">
        <v>123</v>
      </c>
      <c r="B269" s="146">
        <v>43439</v>
      </c>
      <c r="C269" s="146"/>
      <c r="D269" s="147" t="s">
        <v>721</v>
      </c>
      <c r="E269" s="148" t="s">
        <v>565</v>
      </c>
      <c r="F269" s="148">
        <v>202.5</v>
      </c>
      <c r="G269" s="148"/>
      <c r="H269" s="148">
        <v>255</v>
      </c>
      <c r="I269" s="150">
        <v>252</v>
      </c>
      <c r="J269" s="151" t="s">
        <v>623</v>
      </c>
      <c r="K269" s="152">
        <f t="shared" si="139"/>
        <v>52.5</v>
      </c>
      <c r="L269" s="153">
        <f t="shared" si="140"/>
        <v>0.25925925925925924</v>
      </c>
      <c r="M269" s="148" t="s">
        <v>535</v>
      </c>
      <c r="N269" s="154">
        <v>43542</v>
      </c>
      <c r="O269" s="1"/>
      <c r="P269" s="1"/>
      <c r="Q269" s="1"/>
      <c r="R269" s="6" t="s">
        <v>722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76">
        <v>124</v>
      </c>
      <c r="B270" s="177">
        <v>43465</v>
      </c>
      <c r="C270" s="146"/>
      <c r="D270" s="178" t="s">
        <v>392</v>
      </c>
      <c r="E270" s="179" t="s">
        <v>565</v>
      </c>
      <c r="F270" s="179">
        <v>710</v>
      </c>
      <c r="G270" s="179"/>
      <c r="H270" s="179">
        <v>866</v>
      </c>
      <c r="I270" s="181">
        <v>866</v>
      </c>
      <c r="J270" s="182" t="s">
        <v>623</v>
      </c>
      <c r="K270" s="152">
        <f t="shared" si="139"/>
        <v>156</v>
      </c>
      <c r="L270" s="153">
        <f t="shared" si="140"/>
        <v>0.21971830985915494</v>
      </c>
      <c r="M270" s="148" t="s">
        <v>535</v>
      </c>
      <c r="N270" s="154">
        <v>43553</v>
      </c>
      <c r="O270" s="1"/>
      <c r="P270" s="1"/>
      <c r="Q270" s="1"/>
      <c r="R270" s="6" t="s">
        <v>722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76">
        <v>125</v>
      </c>
      <c r="B271" s="177">
        <v>43522</v>
      </c>
      <c r="C271" s="177"/>
      <c r="D271" s="178" t="s">
        <v>151</v>
      </c>
      <c r="E271" s="179" t="s">
        <v>565</v>
      </c>
      <c r="F271" s="179">
        <v>337.25</v>
      </c>
      <c r="G271" s="179"/>
      <c r="H271" s="179">
        <v>398.5</v>
      </c>
      <c r="I271" s="181">
        <v>411</v>
      </c>
      <c r="J271" s="151" t="s">
        <v>723</v>
      </c>
      <c r="K271" s="152">
        <f t="shared" si="139"/>
        <v>61.25</v>
      </c>
      <c r="L271" s="153">
        <f t="shared" si="140"/>
        <v>0.1816160118606375</v>
      </c>
      <c r="M271" s="148" t="s">
        <v>535</v>
      </c>
      <c r="N271" s="154">
        <v>43760</v>
      </c>
      <c r="O271" s="1"/>
      <c r="P271" s="1"/>
      <c r="Q271" s="1"/>
      <c r="R271" s="6" t="s">
        <v>722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89">
        <v>126</v>
      </c>
      <c r="B272" s="190">
        <v>43559</v>
      </c>
      <c r="C272" s="190"/>
      <c r="D272" s="191" t="s">
        <v>724</v>
      </c>
      <c r="E272" s="192" t="s">
        <v>565</v>
      </c>
      <c r="F272" s="192">
        <v>130</v>
      </c>
      <c r="G272" s="192"/>
      <c r="H272" s="192">
        <v>65</v>
      </c>
      <c r="I272" s="193">
        <v>158</v>
      </c>
      <c r="J272" s="161" t="s">
        <v>725</v>
      </c>
      <c r="K272" s="162">
        <f t="shared" si="139"/>
        <v>-65</v>
      </c>
      <c r="L272" s="163">
        <f t="shared" si="140"/>
        <v>-0.5</v>
      </c>
      <c r="M272" s="159" t="s">
        <v>547</v>
      </c>
      <c r="N272" s="156">
        <v>43726</v>
      </c>
      <c r="O272" s="1"/>
      <c r="P272" s="1"/>
      <c r="Q272" s="1"/>
      <c r="R272" s="6" t="s">
        <v>726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76">
        <v>127</v>
      </c>
      <c r="B273" s="177">
        <v>43017</v>
      </c>
      <c r="C273" s="177"/>
      <c r="D273" s="178" t="s">
        <v>182</v>
      </c>
      <c r="E273" s="179" t="s">
        <v>565</v>
      </c>
      <c r="F273" s="179">
        <v>141.5</v>
      </c>
      <c r="G273" s="179"/>
      <c r="H273" s="179">
        <v>183.5</v>
      </c>
      <c r="I273" s="181">
        <v>210</v>
      </c>
      <c r="J273" s="151" t="s">
        <v>720</v>
      </c>
      <c r="K273" s="152">
        <f t="shared" si="139"/>
        <v>42</v>
      </c>
      <c r="L273" s="153">
        <f t="shared" si="140"/>
        <v>0.29681978798586572</v>
      </c>
      <c r="M273" s="148" t="s">
        <v>535</v>
      </c>
      <c r="N273" s="154">
        <v>43042</v>
      </c>
      <c r="O273" s="1"/>
      <c r="P273" s="1"/>
      <c r="Q273" s="1"/>
      <c r="R273" s="6" t="s">
        <v>726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89">
        <v>128</v>
      </c>
      <c r="B274" s="190">
        <v>43074</v>
      </c>
      <c r="C274" s="190"/>
      <c r="D274" s="191" t="s">
        <v>727</v>
      </c>
      <c r="E274" s="192" t="s">
        <v>565</v>
      </c>
      <c r="F274" s="187">
        <v>172</v>
      </c>
      <c r="G274" s="192"/>
      <c r="H274" s="192">
        <v>155.25</v>
      </c>
      <c r="I274" s="193">
        <v>230</v>
      </c>
      <c r="J274" s="161" t="s">
        <v>728</v>
      </c>
      <c r="K274" s="162">
        <f t="shared" si="139"/>
        <v>-16.75</v>
      </c>
      <c r="L274" s="163">
        <f t="shared" si="140"/>
        <v>-9.7383720930232565E-2</v>
      </c>
      <c r="M274" s="159" t="s">
        <v>547</v>
      </c>
      <c r="N274" s="156">
        <v>43787</v>
      </c>
      <c r="O274" s="1"/>
      <c r="P274" s="1"/>
      <c r="Q274" s="1"/>
      <c r="R274" s="6" t="s">
        <v>726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76">
        <v>129</v>
      </c>
      <c r="B275" s="177">
        <v>43398</v>
      </c>
      <c r="C275" s="177"/>
      <c r="D275" s="178" t="s">
        <v>107</v>
      </c>
      <c r="E275" s="179" t="s">
        <v>565</v>
      </c>
      <c r="F275" s="179">
        <v>698.5</v>
      </c>
      <c r="G275" s="179"/>
      <c r="H275" s="179">
        <v>890</v>
      </c>
      <c r="I275" s="181">
        <v>890</v>
      </c>
      <c r="J275" s="151" t="s">
        <v>788</v>
      </c>
      <c r="K275" s="152">
        <f t="shared" si="139"/>
        <v>191.5</v>
      </c>
      <c r="L275" s="153">
        <f t="shared" si="140"/>
        <v>0.27415891195418757</v>
      </c>
      <c r="M275" s="148" t="s">
        <v>535</v>
      </c>
      <c r="N275" s="154">
        <v>44328</v>
      </c>
      <c r="O275" s="1"/>
      <c r="P275" s="1"/>
      <c r="Q275" s="1"/>
      <c r="R275" s="6" t="s">
        <v>722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76">
        <v>130</v>
      </c>
      <c r="B276" s="177">
        <v>42877</v>
      </c>
      <c r="C276" s="177"/>
      <c r="D276" s="178" t="s">
        <v>358</v>
      </c>
      <c r="E276" s="179" t="s">
        <v>565</v>
      </c>
      <c r="F276" s="179">
        <v>127.6</v>
      </c>
      <c r="G276" s="179"/>
      <c r="H276" s="179">
        <v>138</v>
      </c>
      <c r="I276" s="181">
        <v>190</v>
      </c>
      <c r="J276" s="151" t="s">
        <v>729</v>
      </c>
      <c r="K276" s="152">
        <f t="shared" si="139"/>
        <v>10.400000000000006</v>
      </c>
      <c r="L276" s="153">
        <f t="shared" si="140"/>
        <v>8.1504702194357417E-2</v>
      </c>
      <c r="M276" s="148" t="s">
        <v>535</v>
      </c>
      <c r="N276" s="154">
        <v>43774</v>
      </c>
      <c r="O276" s="1"/>
      <c r="P276" s="1"/>
      <c r="Q276" s="1"/>
      <c r="R276" s="6" t="s">
        <v>726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76">
        <v>131</v>
      </c>
      <c r="B277" s="177">
        <v>43158</v>
      </c>
      <c r="C277" s="177"/>
      <c r="D277" s="178" t="s">
        <v>730</v>
      </c>
      <c r="E277" s="179" t="s">
        <v>565</v>
      </c>
      <c r="F277" s="179">
        <v>317</v>
      </c>
      <c r="G277" s="179"/>
      <c r="H277" s="179">
        <v>382.5</v>
      </c>
      <c r="I277" s="181">
        <v>398</v>
      </c>
      <c r="J277" s="151" t="s">
        <v>731</v>
      </c>
      <c r="K277" s="152">
        <f t="shared" si="139"/>
        <v>65.5</v>
      </c>
      <c r="L277" s="153">
        <f t="shared" si="140"/>
        <v>0.20662460567823343</v>
      </c>
      <c r="M277" s="148" t="s">
        <v>535</v>
      </c>
      <c r="N277" s="154">
        <v>44238</v>
      </c>
      <c r="O277" s="1"/>
      <c r="P277" s="1"/>
      <c r="Q277" s="1"/>
      <c r="R277" s="6" t="s">
        <v>726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89">
        <v>132</v>
      </c>
      <c r="B278" s="190">
        <v>43164</v>
      </c>
      <c r="C278" s="190"/>
      <c r="D278" s="191" t="s">
        <v>144</v>
      </c>
      <c r="E278" s="192" t="s">
        <v>565</v>
      </c>
      <c r="F278" s="187">
        <f>510-14.4</f>
        <v>495.6</v>
      </c>
      <c r="G278" s="192"/>
      <c r="H278" s="192">
        <v>350</v>
      </c>
      <c r="I278" s="193">
        <v>672</v>
      </c>
      <c r="J278" s="161" t="s">
        <v>732</v>
      </c>
      <c r="K278" s="162">
        <f t="shared" si="139"/>
        <v>-145.60000000000002</v>
      </c>
      <c r="L278" s="163">
        <f t="shared" si="140"/>
        <v>-0.29378531073446329</v>
      </c>
      <c r="M278" s="159" t="s">
        <v>547</v>
      </c>
      <c r="N278" s="156">
        <v>43887</v>
      </c>
      <c r="O278" s="1"/>
      <c r="P278" s="1"/>
      <c r="Q278" s="1"/>
      <c r="R278" s="6" t="s">
        <v>722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89">
        <v>133</v>
      </c>
      <c r="B279" s="190">
        <v>43237</v>
      </c>
      <c r="C279" s="190"/>
      <c r="D279" s="191" t="s">
        <v>437</v>
      </c>
      <c r="E279" s="192" t="s">
        <v>565</v>
      </c>
      <c r="F279" s="187">
        <v>230.3</v>
      </c>
      <c r="G279" s="192"/>
      <c r="H279" s="192">
        <v>102.5</v>
      </c>
      <c r="I279" s="193">
        <v>348</v>
      </c>
      <c r="J279" s="161" t="s">
        <v>733</v>
      </c>
      <c r="K279" s="162">
        <f t="shared" si="139"/>
        <v>-127.80000000000001</v>
      </c>
      <c r="L279" s="163">
        <f t="shared" si="140"/>
        <v>-0.55492835432045162</v>
      </c>
      <c r="M279" s="159" t="s">
        <v>547</v>
      </c>
      <c r="N279" s="156">
        <v>43896</v>
      </c>
      <c r="O279" s="1"/>
      <c r="P279" s="1"/>
      <c r="Q279" s="1"/>
      <c r="R279" s="6" t="s">
        <v>722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76">
        <v>134</v>
      </c>
      <c r="B280" s="177">
        <v>43258</v>
      </c>
      <c r="C280" s="177"/>
      <c r="D280" s="178" t="s">
        <v>409</v>
      </c>
      <c r="E280" s="179" t="s">
        <v>565</v>
      </c>
      <c r="F280" s="179">
        <f>342.5-5.1</f>
        <v>337.4</v>
      </c>
      <c r="G280" s="179"/>
      <c r="H280" s="179">
        <v>412.5</v>
      </c>
      <c r="I280" s="181">
        <v>439</v>
      </c>
      <c r="J280" s="151" t="s">
        <v>734</v>
      </c>
      <c r="K280" s="152">
        <f t="shared" si="139"/>
        <v>75.100000000000023</v>
      </c>
      <c r="L280" s="153">
        <f t="shared" si="140"/>
        <v>0.22258446947243635</v>
      </c>
      <c r="M280" s="148" t="s">
        <v>535</v>
      </c>
      <c r="N280" s="154">
        <v>44230</v>
      </c>
      <c r="O280" s="1"/>
      <c r="P280" s="1"/>
      <c r="Q280" s="1"/>
      <c r="R280" s="6" t="s">
        <v>726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70">
        <v>135</v>
      </c>
      <c r="B281" s="169">
        <v>43285</v>
      </c>
      <c r="C281" s="169"/>
      <c r="D281" s="170" t="s">
        <v>55</v>
      </c>
      <c r="E281" s="171" t="s">
        <v>565</v>
      </c>
      <c r="F281" s="171">
        <f>127.5-5.53</f>
        <v>121.97</v>
      </c>
      <c r="G281" s="172"/>
      <c r="H281" s="172">
        <v>122.5</v>
      </c>
      <c r="I281" s="172">
        <v>170</v>
      </c>
      <c r="J281" s="173" t="s">
        <v>761</v>
      </c>
      <c r="K281" s="174">
        <f t="shared" si="139"/>
        <v>0.53000000000000114</v>
      </c>
      <c r="L281" s="175">
        <f t="shared" si="140"/>
        <v>4.3453308190538747E-3</v>
      </c>
      <c r="M281" s="171" t="s">
        <v>656</v>
      </c>
      <c r="N281" s="169">
        <v>44431</v>
      </c>
      <c r="O281" s="1"/>
      <c r="P281" s="1"/>
      <c r="Q281" s="1"/>
      <c r="R281" s="6" t="s">
        <v>722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89">
        <v>136</v>
      </c>
      <c r="B282" s="190">
        <v>43294</v>
      </c>
      <c r="C282" s="190"/>
      <c r="D282" s="191" t="s">
        <v>349</v>
      </c>
      <c r="E282" s="192" t="s">
        <v>565</v>
      </c>
      <c r="F282" s="187">
        <v>46.5</v>
      </c>
      <c r="G282" s="192"/>
      <c r="H282" s="192">
        <v>17</v>
      </c>
      <c r="I282" s="193">
        <v>59</v>
      </c>
      <c r="J282" s="161" t="s">
        <v>735</v>
      </c>
      <c r="K282" s="162">
        <f t="shared" ref="K282:K290" si="141">H282-F282</f>
        <v>-29.5</v>
      </c>
      <c r="L282" s="163">
        <f t="shared" ref="L282:L290" si="142">K282/F282</f>
        <v>-0.63440860215053763</v>
      </c>
      <c r="M282" s="159" t="s">
        <v>547</v>
      </c>
      <c r="N282" s="156">
        <v>43887</v>
      </c>
      <c r="O282" s="1"/>
      <c r="P282" s="1"/>
      <c r="Q282" s="1"/>
      <c r="R282" s="6" t="s">
        <v>722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76">
        <v>137</v>
      </c>
      <c r="B283" s="177">
        <v>43396</v>
      </c>
      <c r="C283" s="177"/>
      <c r="D283" s="178" t="s">
        <v>394</v>
      </c>
      <c r="E283" s="179" t="s">
        <v>565</v>
      </c>
      <c r="F283" s="179">
        <v>156.5</v>
      </c>
      <c r="G283" s="179"/>
      <c r="H283" s="179">
        <v>207.5</v>
      </c>
      <c r="I283" s="181">
        <v>191</v>
      </c>
      <c r="J283" s="151" t="s">
        <v>623</v>
      </c>
      <c r="K283" s="152">
        <f t="shared" si="141"/>
        <v>51</v>
      </c>
      <c r="L283" s="153">
        <f t="shared" si="142"/>
        <v>0.32587859424920129</v>
      </c>
      <c r="M283" s="148" t="s">
        <v>535</v>
      </c>
      <c r="N283" s="154">
        <v>44369</v>
      </c>
      <c r="O283" s="1"/>
      <c r="P283" s="1"/>
      <c r="Q283" s="1"/>
      <c r="R283" s="6" t="s">
        <v>722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76">
        <v>138</v>
      </c>
      <c r="B284" s="177">
        <v>43439</v>
      </c>
      <c r="C284" s="177"/>
      <c r="D284" s="178" t="s">
        <v>314</v>
      </c>
      <c r="E284" s="179" t="s">
        <v>565</v>
      </c>
      <c r="F284" s="179">
        <v>259.5</v>
      </c>
      <c r="G284" s="179"/>
      <c r="H284" s="179">
        <v>320</v>
      </c>
      <c r="I284" s="181">
        <v>320</v>
      </c>
      <c r="J284" s="151" t="s">
        <v>623</v>
      </c>
      <c r="K284" s="152">
        <f t="shared" si="141"/>
        <v>60.5</v>
      </c>
      <c r="L284" s="153">
        <f t="shared" si="142"/>
        <v>0.23314065510597304</v>
      </c>
      <c r="M284" s="148" t="s">
        <v>535</v>
      </c>
      <c r="N284" s="154">
        <v>44323</v>
      </c>
      <c r="O284" s="1"/>
      <c r="P284" s="1"/>
      <c r="Q284" s="1"/>
      <c r="R284" s="6" t="s">
        <v>722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89">
        <v>139</v>
      </c>
      <c r="B285" s="190">
        <v>43439</v>
      </c>
      <c r="C285" s="190"/>
      <c r="D285" s="191" t="s">
        <v>736</v>
      </c>
      <c r="E285" s="192" t="s">
        <v>565</v>
      </c>
      <c r="F285" s="192">
        <v>715</v>
      </c>
      <c r="G285" s="192"/>
      <c r="H285" s="192">
        <v>445</v>
      </c>
      <c r="I285" s="193">
        <v>840</v>
      </c>
      <c r="J285" s="161" t="s">
        <v>737</v>
      </c>
      <c r="K285" s="162">
        <f t="shared" si="141"/>
        <v>-270</v>
      </c>
      <c r="L285" s="163">
        <f t="shared" si="142"/>
        <v>-0.3776223776223776</v>
      </c>
      <c r="M285" s="159" t="s">
        <v>547</v>
      </c>
      <c r="N285" s="156">
        <v>43800</v>
      </c>
      <c r="O285" s="1"/>
      <c r="P285" s="1"/>
      <c r="Q285" s="1"/>
      <c r="R285" s="6" t="s">
        <v>722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76">
        <v>140</v>
      </c>
      <c r="B286" s="177">
        <v>43469</v>
      </c>
      <c r="C286" s="177"/>
      <c r="D286" s="178" t="s">
        <v>156</v>
      </c>
      <c r="E286" s="179" t="s">
        <v>565</v>
      </c>
      <c r="F286" s="179">
        <v>875</v>
      </c>
      <c r="G286" s="179"/>
      <c r="H286" s="179">
        <v>1165</v>
      </c>
      <c r="I286" s="181">
        <v>1185</v>
      </c>
      <c r="J286" s="151" t="s">
        <v>738</v>
      </c>
      <c r="K286" s="152">
        <f t="shared" si="141"/>
        <v>290</v>
      </c>
      <c r="L286" s="153">
        <f t="shared" si="142"/>
        <v>0.33142857142857141</v>
      </c>
      <c r="M286" s="148" t="s">
        <v>535</v>
      </c>
      <c r="N286" s="154">
        <v>43847</v>
      </c>
      <c r="O286" s="1"/>
      <c r="P286" s="1"/>
      <c r="Q286" s="1"/>
      <c r="R286" s="6" t="s">
        <v>722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76">
        <v>141</v>
      </c>
      <c r="B287" s="177">
        <v>43559</v>
      </c>
      <c r="C287" s="177"/>
      <c r="D287" s="178" t="s">
        <v>330</v>
      </c>
      <c r="E287" s="179" t="s">
        <v>565</v>
      </c>
      <c r="F287" s="179">
        <f>387-14.63</f>
        <v>372.37</v>
      </c>
      <c r="G287" s="179"/>
      <c r="H287" s="179">
        <v>490</v>
      </c>
      <c r="I287" s="181">
        <v>490</v>
      </c>
      <c r="J287" s="151" t="s">
        <v>623</v>
      </c>
      <c r="K287" s="152">
        <f t="shared" si="141"/>
        <v>117.63</v>
      </c>
      <c r="L287" s="153">
        <f t="shared" si="142"/>
        <v>0.31589548030185027</v>
      </c>
      <c r="M287" s="148" t="s">
        <v>535</v>
      </c>
      <c r="N287" s="154">
        <v>43850</v>
      </c>
      <c r="O287" s="1"/>
      <c r="P287" s="1"/>
      <c r="Q287" s="1"/>
      <c r="R287" s="6" t="s">
        <v>722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89">
        <v>142</v>
      </c>
      <c r="B288" s="190">
        <v>43578</v>
      </c>
      <c r="C288" s="190"/>
      <c r="D288" s="191" t="s">
        <v>739</v>
      </c>
      <c r="E288" s="192" t="s">
        <v>537</v>
      </c>
      <c r="F288" s="192">
        <v>220</v>
      </c>
      <c r="G288" s="192"/>
      <c r="H288" s="192">
        <v>127.5</v>
      </c>
      <c r="I288" s="193">
        <v>284</v>
      </c>
      <c r="J288" s="161" t="s">
        <v>740</v>
      </c>
      <c r="K288" s="162">
        <f t="shared" si="141"/>
        <v>-92.5</v>
      </c>
      <c r="L288" s="163">
        <f t="shared" si="142"/>
        <v>-0.42045454545454547</v>
      </c>
      <c r="M288" s="159" t="s">
        <v>547</v>
      </c>
      <c r="N288" s="156">
        <v>43896</v>
      </c>
      <c r="O288" s="1"/>
      <c r="P288" s="1"/>
      <c r="Q288" s="1"/>
      <c r="R288" s="6" t="s">
        <v>722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76">
        <v>143</v>
      </c>
      <c r="B289" s="177">
        <v>43622</v>
      </c>
      <c r="C289" s="177"/>
      <c r="D289" s="178" t="s">
        <v>446</v>
      </c>
      <c r="E289" s="179" t="s">
        <v>537</v>
      </c>
      <c r="F289" s="179">
        <v>332.8</v>
      </c>
      <c r="G289" s="179"/>
      <c r="H289" s="179">
        <v>405</v>
      </c>
      <c r="I289" s="181">
        <v>419</v>
      </c>
      <c r="J289" s="151" t="s">
        <v>741</v>
      </c>
      <c r="K289" s="152">
        <f t="shared" si="141"/>
        <v>72.199999999999989</v>
      </c>
      <c r="L289" s="153">
        <f t="shared" si="142"/>
        <v>0.21694711538461534</v>
      </c>
      <c r="M289" s="148" t="s">
        <v>535</v>
      </c>
      <c r="N289" s="154">
        <v>43860</v>
      </c>
      <c r="O289" s="1"/>
      <c r="P289" s="1"/>
      <c r="Q289" s="1"/>
      <c r="R289" s="6" t="s">
        <v>726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70">
        <v>144</v>
      </c>
      <c r="B290" s="169">
        <v>43641</v>
      </c>
      <c r="C290" s="169"/>
      <c r="D290" s="170" t="s">
        <v>149</v>
      </c>
      <c r="E290" s="171" t="s">
        <v>565</v>
      </c>
      <c r="F290" s="171">
        <v>386</v>
      </c>
      <c r="G290" s="172"/>
      <c r="H290" s="172">
        <v>395</v>
      </c>
      <c r="I290" s="172">
        <v>452</v>
      </c>
      <c r="J290" s="173" t="s">
        <v>742</v>
      </c>
      <c r="K290" s="174">
        <f t="shared" si="141"/>
        <v>9</v>
      </c>
      <c r="L290" s="175">
        <f t="shared" si="142"/>
        <v>2.3316062176165803E-2</v>
      </c>
      <c r="M290" s="171" t="s">
        <v>656</v>
      </c>
      <c r="N290" s="169">
        <v>43868</v>
      </c>
      <c r="O290" s="1"/>
      <c r="P290" s="1"/>
      <c r="Q290" s="1"/>
      <c r="R290" s="6" t="s">
        <v>726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70">
        <v>145</v>
      </c>
      <c r="B291" s="169">
        <v>43707</v>
      </c>
      <c r="C291" s="169"/>
      <c r="D291" s="170" t="s">
        <v>130</v>
      </c>
      <c r="E291" s="171" t="s">
        <v>565</v>
      </c>
      <c r="F291" s="171">
        <v>137.5</v>
      </c>
      <c r="G291" s="172"/>
      <c r="H291" s="172">
        <v>138.5</v>
      </c>
      <c r="I291" s="172">
        <v>190</v>
      </c>
      <c r="J291" s="173" t="s">
        <v>760</v>
      </c>
      <c r="K291" s="174">
        <f>H291-F291</f>
        <v>1</v>
      </c>
      <c r="L291" s="175">
        <f>K291/F291</f>
        <v>7.2727272727272727E-3</v>
      </c>
      <c r="M291" s="171" t="s">
        <v>656</v>
      </c>
      <c r="N291" s="169">
        <v>44432</v>
      </c>
      <c r="O291" s="1"/>
      <c r="P291" s="1"/>
      <c r="Q291" s="1"/>
      <c r="R291" s="6" t="s">
        <v>722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76">
        <v>146</v>
      </c>
      <c r="B292" s="177">
        <v>43731</v>
      </c>
      <c r="C292" s="177"/>
      <c r="D292" s="178" t="s">
        <v>402</v>
      </c>
      <c r="E292" s="179" t="s">
        <v>565</v>
      </c>
      <c r="F292" s="179">
        <v>235</v>
      </c>
      <c r="G292" s="179"/>
      <c r="H292" s="179">
        <v>295</v>
      </c>
      <c r="I292" s="181">
        <v>296</v>
      </c>
      <c r="J292" s="151" t="s">
        <v>743</v>
      </c>
      <c r="K292" s="152">
        <f t="shared" ref="K292:K298" si="143">H292-F292</f>
        <v>60</v>
      </c>
      <c r="L292" s="153">
        <f t="shared" ref="L292:L298" si="144">K292/F292</f>
        <v>0.25531914893617019</v>
      </c>
      <c r="M292" s="148" t="s">
        <v>535</v>
      </c>
      <c r="N292" s="154">
        <v>43844</v>
      </c>
      <c r="O292" s="1"/>
      <c r="P292" s="1"/>
      <c r="Q292" s="1"/>
      <c r="R292" s="6" t="s">
        <v>726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76">
        <v>147</v>
      </c>
      <c r="B293" s="177">
        <v>43752</v>
      </c>
      <c r="C293" s="177"/>
      <c r="D293" s="178" t="s">
        <v>744</v>
      </c>
      <c r="E293" s="179" t="s">
        <v>565</v>
      </c>
      <c r="F293" s="179">
        <v>277.5</v>
      </c>
      <c r="G293" s="179"/>
      <c r="H293" s="179">
        <v>333</v>
      </c>
      <c r="I293" s="181">
        <v>333</v>
      </c>
      <c r="J293" s="151" t="s">
        <v>745</v>
      </c>
      <c r="K293" s="152">
        <f t="shared" si="143"/>
        <v>55.5</v>
      </c>
      <c r="L293" s="153">
        <f t="shared" si="144"/>
        <v>0.2</v>
      </c>
      <c r="M293" s="148" t="s">
        <v>535</v>
      </c>
      <c r="N293" s="154">
        <v>43846</v>
      </c>
      <c r="O293" s="1"/>
      <c r="P293" s="1"/>
      <c r="Q293" s="1"/>
      <c r="R293" s="6" t="s">
        <v>722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76">
        <v>148</v>
      </c>
      <c r="B294" s="177">
        <v>43752</v>
      </c>
      <c r="C294" s="177"/>
      <c r="D294" s="178" t="s">
        <v>746</v>
      </c>
      <c r="E294" s="179" t="s">
        <v>565</v>
      </c>
      <c r="F294" s="179">
        <v>930</v>
      </c>
      <c r="G294" s="179"/>
      <c r="H294" s="179">
        <v>1165</v>
      </c>
      <c r="I294" s="181">
        <v>1200</v>
      </c>
      <c r="J294" s="151" t="s">
        <v>747</v>
      </c>
      <c r="K294" s="152">
        <f t="shared" si="143"/>
        <v>235</v>
      </c>
      <c r="L294" s="153">
        <f t="shared" si="144"/>
        <v>0.25268817204301075</v>
      </c>
      <c r="M294" s="148" t="s">
        <v>535</v>
      </c>
      <c r="N294" s="154">
        <v>43847</v>
      </c>
      <c r="O294" s="1"/>
      <c r="P294" s="1"/>
      <c r="Q294" s="1"/>
      <c r="R294" s="6" t="s">
        <v>726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76">
        <v>149</v>
      </c>
      <c r="B295" s="177">
        <v>43753</v>
      </c>
      <c r="C295" s="177"/>
      <c r="D295" s="178" t="s">
        <v>748</v>
      </c>
      <c r="E295" s="179" t="s">
        <v>565</v>
      </c>
      <c r="F295" s="149">
        <v>111</v>
      </c>
      <c r="G295" s="179"/>
      <c r="H295" s="179">
        <v>141</v>
      </c>
      <c r="I295" s="181">
        <v>141</v>
      </c>
      <c r="J295" s="151" t="s">
        <v>550</v>
      </c>
      <c r="K295" s="152">
        <f t="shared" si="143"/>
        <v>30</v>
      </c>
      <c r="L295" s="153">
        <f t="shared" si="144"/>
        <v>0.27027027027027029</v>
      </c>
      <c r="M295" s="148" t="s">
        <v>535</v>
      </c>
      <c r="N295" s="154">
        <v>44328</v>
      </c>
      <c r="O295" s="1"/>
      <c r="P295" s="1"/>
      <c r="Q295" s="1"/>
      <c r="R295" s="6" t="s">
        <v>726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76">
        <v>150</v>
      </c>
      <c r="B296" s="177">
        <v>43753</v>
      </c>
      <c r="C296" s="177"/>
      <c r="D296" s="178" t="s">
        <v>749</v>
      </c>
      <c r="E296" s="179" t="s">
        <v>565</v>
      </c>
      <c r="F296" s="149">
        <v>296</v>
      </c>
      <c r="G296" s="179"/>
      <c r="H296" s="179">
        <v>370</v>
      </c>
      <c r="I296" s="181">
        <v>370</v>
      </c>
      <c r="J296" s="151" t="s">
        <v>623</v>
      </c>
      <c r="K296" s="152">
        <f t="shared" si="143"/>
        <v>74</v>
      </c>
      <c r="L296" s="153">
        <f t="shared" si="144"/>
        <v>0.25</v>
      </c>
      <c r="M296" s="148" t="s">
        <v>535</v>
      </c>
      <c r="N296" s="154">
        <v>43853</v>
      </c>
      <c r="O296" s="1"/>
      <c r="P296" s="1"/>
      <c r="Q296" s="1"/>
      <c r="R296" s="6" t="s">
        <v>726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76">
        <v>151</v>
      </c>
      <c r="B297" s="177">
        <v>43754</v>
      </c>
      <c r="C297" s="177"/>
      <c r="D297" s="178" t="s">
        <v>750</v>
      </c>
      <c r="E297" s="179" t="s">
        <v>565</v>
      </c>
      <c r="F297" s="149">
        <v>300</v>
      </c>
      <c r="G297" s="179"/>
      <c r="H297" s="179">
        <v>382.5</v>
      </c>
      <c r="I297" s="181">
        <v>344</v>
      </c>
      <c r="J297" s="151" t="s">
        <v>791</v>
      </c>
      <c r="K297" s="152">
        <f t="shared" si="143"/>
        <v>82.5</v>
      </c>
      <c r="L297" s="153">
        <f t="shared" si="144"/>
        <v>0.27500000000000002</v>
      </c>
      <c r="M297" s="148" t="s">
        <v>535</v>
      </c>
      <c r="N297" s="154">
        <v>44238</v>
      </c>
      <c r="O297" s="1"/>
      <c r="P297" s="1"/>
      <c r="Q297" s="1"/>
      <c r="R297" s="6" t="s">
        <v>726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76">
        <v>152</v>
      </c>
      <c r="B298" s="177">
        <v>43832</v>
      </c>
      <c r="C298" s="177"/>
      <c r="D298" s="178" t="s">
        <v>751</v>
      </c>
      <c r="E298" s="179" t="s">
        <v>565</v>
      </c>
      <c r="F298" s="149">
        <v>495</v>
      </c>
      <c r="G298" s="179"/>
      <c r="H298" s="179">
        <v>595</v>
      </c>
      <c r="I298" s="181">
        <v>590</v>
      </c>
      <c r="J298" s="151" t="s">
        <v>790</v>
      </c>
      <c r="K298" s="152">
        <f t="shared" si="143"/>
        <v>100</v>
      </c>
      <c r="L298" s="153">
        <f t="shared" si="144"/>
        <v>0.20202020202020202</v>
      </c>
      <c r="M298" s="148" t="s">
        <v>535</v>
      </c>
      <c r="N298" s="154">
        <v>44589</v>
      </c>
      <c r="O298" s="1"/>
      <c r="P298" s="1"/>
      <c r="Q298" s="1"/>
      <c r="R298" s="6" t="s">
        <v>726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76">
        <v>153</v>
      </c>
      <c r="B299" s="177">
        <v>43966</v>
      </c>
      <c r="C299" s="177"/>
      <c r="D299" s="178" t="s">
        <v>71</v>
      </c>
      <c r="E299" s="179" t="s">
        <v>565</v>
      </c>
      <c r="F299" s="149">
        <v>67.5</v>
      </c>
      <c r="G299" s="179"/>
      <c r="H299" s="179">
        <v>86</v>
      </c>
      <c r="I299" s="181">
        <v>86</v>
      </c>
      <c r="J299" s="151" t="s">
        <v>752</v>
      </c>
      <c r="K299" s="152">
        <f t="shared" ref="K299:K307" si="145">H299-F299</f>
        <v>18.5</v>
      </c>
      <c r="L299" s="153">
        <f t="shared" ref="L299:L307" si="146">K299/F299</f>
        <v>0.27407407407407408</v>
      </c>
      <c r="M299" s="148" t="s">
        <v>535</v>
      </c>
      <c r="N299" s="154">
        <v>44008</v>
      </c>
      <c r="O299" s="1"/>
      <c r="P299" s="1"/>
      <c r="Q299" s="1"/>
      <c r="R299" s="6" t="s">
        <v>726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76">
        <v>154</v>
      </c>
      <c r="B300" s="177">
        <v>44035</v>
      </c>
      <c r="C300" s="177"/>
      <c r="D300" s="178" t="s">
        <v>445</v>
      </c>
      <c r="E300" s="179" t="s">
        <v>565</v>
      </c>
      <c r="F300" s="149">
        <v>231</v>
      </c>
      <c r="G300" s="179"/>
      <c r="H300" s="179">
        <v>281</v>
      </c>
      <c r="I300" s="181">
        <v>281</v>
      </c>
      <c r="J300" s="151" t="s">
        <v>623</v>
      </c>
      <c r="K300" s="152">
        <f t="shared" si="145"/>
        <v>50</v>
      </c>
      <c r="L300" s="153">
        <f t="shared" si="146"/>
        <v>0.21645021645021645</v>
      </c>
      <c r="M300" s="148" t="s">
        <v>535</v>
      </c>
      <c r="N300" s="154">
        <v>44358</v>
      </c>
      <c r="O300" s="1"/>
      <c r="P300" s="1"/>
      <c r="Q300" s="1"/>
      <c r="R300" s="6" t="s">
        <v>726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76">
        <v>155</v>
      </c>
      <c r="B301" s="177">
        <v>44092</v>
      </c>
      <c r="C301" s="177"/>
      <c r="D301" s="178" t="s">
        <v>386</v>
      </c>
      <c r="E301" s="179" t="s">
        <v>565</v>
      </c>
      <c r="F301" s="179">
        <v>206</v>
      </c>
      <c r="G301" s="179"/>
      <c r="H301" s="179">
        <v>248</v>
      </c>
      <c r="I301" s="181">
        <v>248</v>
      </c>
      <c r="J301" s="151" t="s">
        <v>623</v>
      </c>
      <c r="K301" s="152">
        <f t="shared" si="145"/>
        <v>42</v>
      </c>
      <c r="L301" s="153">
        <f t="shared" si="146"/>
        <v>0.20388349514563106</v>
      </c>
      <c r="M301" s="148" t="s">
        <v>535</v>
      </c>
      <c r="N301" s="154">
        <v>44214</v>
      </c>
      <c r="O301" s="1"/>
      <c r="P301" s="1"/>
      <c r="Q301" s="1"/>
      <c r="R301" s="6" t="s">
        <v>726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76">
        <v>156</v>
      </c>
      <c r="B302" s="177">
        <v>44140</v>
      </c>
      <c r="C302" s="177"/>
      <c r="D302" s="178" t="s">
        <v>386</v>
      </c>
      <c r="E302" s="179" t="s">
        <v>565</v>
      </c>
      <c r="F302" s="179">
        <v>182.5</v>
      </c>
      <c r="G302" s="179"/>
      <c r="H302" s="179">
        <v>248</v>
      </c>
      <c r="I302" s="181">
        <v>248</v>
      </c>
      <c r="J302" s="151" t="s">
        <v>623</v>
      </c>
      <c r="K302" s="152">
        <f t="shared" si="145"/>
        <v>65.5</v>
      </c>
      <c r="L302" s="153">
        <f t="shared" si="146"/>
        <v>0.35890410958904112</v>
      </c>
      <c r="M302" s="148" t="s">
        <v>535</v>
      </c>
      <c r="N302" s="154">
        <v>44214</v>
      </c>
      <c r="O302" s="1"/>
      <c r="P302" s="1"/>
      <c r="Q302" s="1"/>
      <c r="R302" s="6" t="s">
        <v>726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76">
        <v>157</v>
      </c>
      <c r="B303" s="177">
        <v>44140</v>
      </c>
      <c r="C303" s="177"/>
      <c r="D303" s="178" t="s">
        <v>314</v>
      </c>
      <c r="E303" s="179" t="s">
        <v>565</v>
      </c>
      <c r="F303" s="179">
        <v>247.5</v>
      </c>
      <c r="G303" s="179"/>
      <c r="H303" s="179">
        <v>320</v>
      </c>
      <c r="I303" s="181">
        <v>320</v>
      </c>
      <c r="J303" s="151" t="s">
        <v>623</v>
      </c>
      <c r="K303" s="152">
        <f t="shared" si="145"/>
        <v>72.5</v>
      </c>
      <c r="L303" s="153">
        <f t="shared" si="146"/>
        <v>0.29292929292929293</v>
      </c>
      <c r="M303" s="148" t="s">
        <v>535</v>
      </c>
      <c r="N303" s="154">
        <v>44323</v>
      </c>
      <c r="O303" s="1"/>
      <c r="P303" s="1"/>
      <c r="Q303" s="1"/>
      <c r="R303" s="6" t="s">
        <v>726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76">
        <v>158</v>
      </c>
      <c r="B304" s="177">
        <v>44140</v>
      </c>
      <c r="C304" s="177"/>
      <c r="D304" s="178" t="s">
        <v>267</v>
      </c>
      <c r="E304" s="179" t="s">
        <v>565</v>
      </c>
      <c r="F304" s="149">
        <v>925</v>
      </c>
      <c r="G304" s="179"/>
      <c r="H304" s="179">
        <v>1095</v>
      </c>
      <c r="I304" s="181">
        <v>1093</v>
      </c>
      <c r="J304" s="151" t="s">
        <v>753</v>
      </c>
      <c r="K304" s="152">
        <f t="shared" si="145"/>
        <v>170</v>
      </c>
      <c r="L304" s="153">
        <f t="shared" si="146"/>
        <v>0.18378378378378379</v>
      </c>
      <c r="M304" s="148" t="s">
        <v>535</v>
      </c>
      <c r="N304" s="154">
        <v>44201</v>
      </c>
      <c r="O304" s="1"/>
      <c r="P304" s="1"/>
      <c r="Q304" s="1"/>
      <c r="R304" s="6" t="s">
        <v>726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76">
        <v>159</v>
      </c>
      <c r="B305" s="177">
        <v>44140</v>
      </c>
      <c r="C305" s="177"/>
      <c r="D305" s="178" t="s">
        <v>330</v>
      </c>
      <c r="E305" s="179" t="s">
        <v>565</v>
      </c>
      <c r="F305" s="149">
        <v>332.5</v>
      </c>
      <c r="G305" s="179"/>
      <c r="H305" s="179">
        <v>393</v>
      </c>
      <c r="I305" s="181">
        <v>406</v>
      </c>
      <c r="J305" s="151" t="s">
        <v>754</v>
      </c>
      <c r="K305" s="152">
        <f t="shared" si="145"/>
        <v>60.5</v>
      </c>
      <c r="L305" s="153">
        <f t="shared" si="146"/>
        <v>0.18195488721804512</v>
      </c>
      <c r="M305" s="148" t="s">
        <v>535</v>
      </c>
      <c r="N305" s="154">
        <v>44256</v>
      </c>
      <c r="O305" s="1"/>
      <c r="P305" s="1"/>
      <c r="Q305" s="1"/>
      <c r="R305" s="6" t="s">
        <v>726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76">
        <v>160</v>
      </c>
      <c r="B306" s="177">
        <v>44141</v>
      </c>
      <c r="C306" s="177"/>
      <c r="D306" s="178" t="s">
        <v>445</v>
      </c>
      <c r="E306" s="179" t="s">
        <v>565</v>
      </c>
      <c r="F306" s="149">
        <v>231</v>
      </c>
      <c r="G306" s="179"/>
      <c r="H306" s="179">
        <v>281</v>
      </c>
      <c r="I306" s="181">
        <v>281</v>
      </c>
      <c r="J306" s="151" t="s">
        <v>623</v>
      </c>
      <c r="K306" s="152">
        <f t="shared" si="145"/>
        <v>50</v>
      </c>
      <c r="L306" s="153">
        <f t="shared" si="146"/>
        <v>0.21645021645021645</v>
      </c>
      <c r="M306" s="148" t="s">
        <v>535</v>
      </c>
      <c r="N306" s="154">
        <v>44358</v>
      </c>
      <c r="O306" s="1"/>
      <c r="P306" s="1"/>
      <c r="Q306" s="1"/>
      <c r="R306" s="6" t="s">
        <v>726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76">
        <v>161</v>
      </c>
      <c r="B307" s="177">
        <v>44187</v>
      </c>
      <c r="C307" s="177"/>
      <c r="D307" s="178" t="s">
        <v>421</v>
      </c>
      <c r="E307" s="179" t="s">
        <v>565</v>
      </c>
      <c r="F307" s="149">
        <v>190</v>
      </c>
      <c r="G307" s="179"/>
      <c r="H307" s="179">
        <v>239</v>
      </c>
      <c r="I307" s="181">
        <v>239</v>
      </c>
      <c r="J307" s="151" t="s">
        <v>840</v>
      </c>
      <c r="K307" s="152">
        <f t="shared" si="145"/>
        <v>49</v>
      </c>
      <c r="L307" s="153">
        <f t="shared" si="146"/>
        <v>0.25789473684210529</v>
      </c>
      <c r="M307" s="148" t="s">
        <v>535</v>
      </c>
      <c r="N307" s="154">
        <v>44844</v>
      </c>
      <c r="O307" s="1"/>
      <c r="P307" s="1"/>
      <c r="Q307" s="1"/>
      <c r="R307" s="6" t="s">
        <v>726</v>
      </c>
    </row>
    <row r="308" spans="1:26" ht="12.75" customHeight="1">
      <c r="A308" s="176">
        <v>162</v>
      </c>
      <c r="B308" s="177">
        <v>44258</v>
      </c>
      <c r="C308" s="177"/>
      <c r="D308" s="178" t="s">
        <v>751</v>
      </c>
      <c r="E308" s="179" t="s">
        <v>565</v>
      </c>
      <c r="F308" s="149">
        <v>495</v>
      </c>
      <c r="G308" s="179"/>
      <c r="H308" s="179">
        <v>595</v>
      </c>
      <c r="I308" s="181">
        <v>590</v>
      </c>
      <c r="J308" s="151" t="s">
        <v>790</v>
      </c>
      <c r="K308" s="152">
        <f t="shared" ref="K308:K315" si="147">H308-F308</f>
        <v>100</v>
      </c>
      <c r="L308" s="153">
        <f t="shared" ref="L308:L315" si="148">K308/F308</f>
        <v>0.20202020202020202</v>
      </c>
      <c r="M308" s="148" t="s">
        <v>535</v>
      </c>
      <c r="N308" s="154">
        <v>44589</v>
      </c>
      <c r="O308" s="1"/>
      <c r="P308" s="1"/>
      <c r="R308" s="6" t="s">
        <v>726</v>
      </c>
    </row>
    <row r="309" spans="1:26" ht="12.75" customHeight="1">
      <c r="A309" s="176">
        <v>163</v>
      </c>
      <c r="B309" s="177">
        <v>44274</v>
      </c>
      <c r="C309" s="177"/>
      <c r="D309" s="178" t="s">
        <v>330</v>
      </c>
      <c r="E309" s="179" t="s">
        <v>565</v>
      </c>
      <c r="F309" s="149">
        <v>355</v>
      </c>
      <c r="G309" s="179"/>
      <c r="H309" s="179">
        <v>422.5</v>
      </c>
      <c r="I309" s="181">
        <v>420</v>
      </c>
      <c r="J309" s="151" t="s">
        <v>755</v>
      </c>
      <c r="K309" s="152">
        <f t="shared" si="147"/>
        <v>67.5</v>
      </c>
      <c r="L309" s="153">
        <f t="shared" si="148"/>
        <v>0.19014084507042253</v>
      </c>
      <c r="M309" s="148" t="s">
        <v>535</v>
      </c>
      <c r="N309" s="154">
        <v>44361</v>
      </c>
      <c r="O309" s="1"/>
      <c r="R309" s="194" t="s">
        <v>726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76">
        <v>164</v>
      </c>
      <c r="B310" s="177">
        <v>44295</v>
      </c>
      <c r="C310" s="177"/>
      <c r="D310" s="178" t="s">
        <v>756</v>
      </c>
      <c r="E310" s="179" t="s">
        <v>565</v>
      </c>
      <c r="F310" s="149">
        <v>555</v>
      </c>
      <c r="G310" s="179"/>
      <c r="H310" s="179">
        <v>663</v>
      </c>
      <c r="I310" s="181">
        <v>663</v>
      </c>
      <c r="J310" s="151" t="s">
        <v>757</v>
      </c>
      <c r="K310" s="152">
        <f t="shared" si="147"/>
        <v>108</v>
      </c>
      <c r="L310" s="153">
        <f t="shared" si="148"/>
        <v>0.19459459459459461</v>
      </c>
      <c r="M310" s="148" t="s">
        <v>535</v>
      </c>
      <c r="N310" s="154">
        <v>44321</v>
      </c>
      <c r="O310" s="1"/>
      <c r="P310" s="1"/>
      <c r="Q310" s="1"/>
      <c r="R310" s="194" t="s">
        <v>726</v>
      </c>
    </row>
    <row r="311" spans="1:26" ht="12.75" customHeight="1">
      <c r="A311" s="176">
        <v>165</v>
      </c>
      <c r="B311" s="177">
        <v>44308</v>
      </c>
      <c r="C311" s="177"/>
      <c r="D311" s="178" t="s">
        <v>358</v>
      </c>
      <c r="E311" s="179" t="s">
        <v>565</v>
      </c>
      <c r="F311" s="149">
        <v>126.5</v>
      </c>
      <c r="G311" s="179"/>
      <c r="H311" s="179">
        <v>155</v>
      </c>
      <c r="I311" s="181">
        <v>155</v>
      </c>
      <c r="J311" s="151" t="s">
        <v>623</v>
      </c>
      <c r="K311" s="152">
        <f t="shared" si="147"/>
        <v>28.5</v>
      </c>
      <c r="L311" s="153">
        <f t="shared" si="148"/>
        <v>0.22529644268774704</v>
      </c>
      <c r="M311" s="148" t="s">
        <v>535</v>
      </c>
      <c r="N311" s="154">
        <v>44362</v>
      </c>
      <c r="O311" s="1"/>
      <c r="R311" s="194" t="s">
        <v>726</v>
      </c>
    </row>
    <row r="312" spans="1:26" ht="12.75" customHeight="1">
      <c r="A312" s="220">
        <v>166</v>
      </c>
      <c r="B312" s="221">
        <v>44368</v>
      </c>
      <c r="C312" s="221"/>
      <c r="D312" s="222" t="s">
        <v>375</v>
      </c>
      <c r="E312" s="223" t="s">
        <v>565</v>
      </c>
      <c r="F312" s="224">
        <v>287.5</v>
      </c>
      <c r="G312" s="223"/>
      <c r="H312" s="223">
        <v>245</v>
      </c>
      <c r="I312" s="225">
        <v>344</v>
      </c>
      <c r="J312" s="161" t="s">
        <v>786</v>
      </c>
      <c r="K312" s="162">
        <f t="shared" si="147"/>
        <v>-42.5</v>
      </c>
      <c r="L312" s="163">
        <f t="shared" si="148"/>
        <v>-0.14782608695652175</v>
      </c>
      <c r="M312" s="159" t="s">
        <v>547</v>
      </c>
      <c r="N312" s="156">
        <v>44508</v>
      </c>
      <c r="O312" s="1"/>
      <c r="R312" s="194" t="s">
        <v>726</v>
      </c>
    </row>
    <row r="313" spans="1:26" ht="12.75" customHeight="1">
      <c r="A313" s="176">
        <v>167</v>
      </c>
      <c r="B313" s="177">
        <v>44368</v>
      </c>
      <c r="C313" s="177"/>
      <c r="D313" s="178" t="s">
        <v>445</v>
      </c>
      <c r="E313" s="179" t="s">
        <v>565</v>
      </c>
      <c r="F313" s="149">
        <v>241</v>
      </c>
      <c r="G313" s="179"/>
      <c r="H313" s="179">
        <v>298</v>
      </c>
      <c r="I313" s="181">
        <v>320</v>
      </c>
      <c r="J313" s="151" t="s">
        <v>623</v>
      </c>
      <c r="K313" s="152">
        <f t="shared" si="147"/>
        <v>57</v>
      </c>
      <c r="L313" s="153">
        <f t="shared" si="148"/>
        <v>0.23651452282157676</v>
      </c>
      <c r="M313" s="148" t="s">
        <v>535</v>
      </c>
      <c r="N313" s="154">
        <v>44802</v>
      </c>
      <c r="O313" s="41"/>
      <c r="R313" s="194" t="s">
        <v>726</v>
      </c>
    </row>
    <row r="314" spans="1:26" ht="12.75" customHeight="1">
      <c r="A314" s="176">
        <v>168</v>
      </c>
      <c r="B314" s="177">
        <v>44406</v>
      </c>
      <c r="C314" s="177"/>
      <c r="D314" s="178" t="s">
        <v>358</v>
      </c>
      <c r="E314" s="179" t="s">
        <v>565</v>
      </c>
      <c r="F314" s="149">
        <v>162.5</v>
      </c>
      <c r="G314" s="179"/>
      <c r="H314" s="179">
        <v>200</v>
      </c>
      <c r="I314" s="181">
        <v>200</v>
      </c>
      <c r="J314" s="151" t="s">
        <v>623</v>
      </c>
      <c r="K314" s="152">
        <f t="shared" si="147"/>
        <v>37.5</v>
      </c>
      <c r="L314" s="153">
        <f t="shared" si="148"/>
        <v>0.23076923076923078</v>
      </c>
      <c r="M314" s="148" t="s">
        <v>535</v>
      </c>
      <c r="N314" s="154">
        <v>44802</v>
      </c>
      <c r="O314" s="1"/>
      <c r="R314" s="194" t="s">
        <v>726</v>
      </c>
    </row>
    <row r="315" spans="1:26" ht="12.75" customHeight="1">
      <c r="A315" s="176">
        <v>169</v>
      </c>
      <c r="B315" s="177">
        <v>44462</v>
      </c>
      <c r="C315" s="177"/>
      <c r="D315" s="178" t="s">
        <v>762</v>
      </c>
      <c r="E315" s="179" t="s">
        <v>565</v>
      </c>
      <c r="F315" s="149">
        <v>1235</v>
      </c>
      <c r="G315" s="179"/>
      <c r="H315" s="179">
        <v>1505</v>
      </c>
      <c r="I315" s="181">
        <v>1500</v>
      </c>
      <c r="J315" s="151" t="s">
        <v>623</v>
      </c>
      <c r="K315" s="152">
        <f t="shared" si="147"/>
        <v>270</v>
      </c>
      <c r="L315" s="153">
        <f t="shared" si="148"/>
        <v>0.21862348178137653</v>
      </c>
      <c r="M315" s="148" t="s">
        <v>535</v>
      </c>
      <c r="N315" s="154">
        <v>44564</v>
      </c>
      <c r="O315" s="1"/>
      <c r="R315" s="194" t="s">
        <v>726</v>
      </c>
    </row>
    <row r="316" spans="1:26" ht="12.75" customHeight="1">
      <c r="A316" s="206">
        <v>170</v>
      </c>
      <c r="B316" s="207">
        <v>44480</v>
      </c>
      <c r="C316" s="207"/>
      <c r="D316" s="208" t="s">
        <v>764</v>
      </c>
      <c r="E316" s="209" t="s">
        <v>565</v>
      </c>
      <c r="F316" s="54">
        <v>58.75</v>
      </c>
      <c r="G316" s="209"/>
      <c r="H316" s="209"/>
      <c r="I316" s="54">
        <v>72.5</v>
      </c>
      <c r="J316" s="210" t="s">
        <v>538</v>
      </c>
      <c r="K316" s="206"/>
      <c r="L316" s="207"/>
      <c r="M316" s="207"/>
      <c r="N316" s="208"/>
      <c r="O316" s="41"/>
      <c r="R316" s="194" t="s">
        <v>726</v>
      </c>
    </row>
    <row r="317" spans="1:26" ht="12.75" customHeight="1">
      <c r="A317" s="211">
        <v>171</v>
      </c>
      <c r="B317" s="212">
        <v>44481</v>
      </c>
      <c r="C317" s="212"/>
      <c r="D317" s="213" t="s">
        <v>256</v>
      </c>
      <c r="E317" s="214" t="s">
        <v>565</v>
      </c>
      <c r="F317" s="215" t="s">
        <v>766</v>
      </c>
      <c r="G317" s="214"/>
      <c r="H317" s="214"/>
      <c r="I317" s="214">
        <v>380</v>
      </c>
      <c r="J317" s="216" t="s">
        <v>538</v>
      </c>
      <c r="K317" s="211"/>
      <c r="L317" s="212"/>
      <c r="M317" s="212"/>
      <c r="N317" s="213"/>
      <c r="O317" s="41"/>
      <c r="R317" s="194" t="s">
        <v>726</v>
      </c>
    </row>
    <row r="318" spans="1:26" ht="12.75" customHeight="1">
      <c r="A318" s="176">
        <v>172</v>
      </c>
      <c r="B318" s="177">
        <v>44481</v>
      </c>
      <c r="C318" s="177"/>
      <c r="D318" s="178" t="s">
        <v>381</v>
      </c>
      <c r="E318" s="179" t="s">
        <v>565</v>
      </c>
      <c r="F318" s="149">
        <v>45.5</v>
      </c>
      <c r="G318" s="179"/>
      <c r="H318" s="179">
        <v>56.5</v>
      </c>
      <c r="I318" s="181">
        <v>56</v>
      </c>
      <c r="J318" s="151" t="s">
        <v>864</v>
      </c>
      <c r="K318" s="152">
        <f>H318-F318</f>
        <v>11</v>
      </c>
      <c r="L318" s="153">
        <f>K318/F318</f>
        <v>0.24175824175824176</v>
      </c>
      <c r="M318" s="148" t="s">
        <v>535</v>
      </c>
      <c r="N318" s="154">
        <v>44881</v>
      </c>
      <c r="O318" s="41"/>
      <c r="R318" s="194"/>
    </row>
    <row r="319" spans="1:26" ht="12.75" customHeight="1">
      <c r="A319" s="176">
        <v>173</v>
      </c>
      <c r="B319" s="177">
        <v>44551</v>
      </c>
      <c r="C319" s="177"/>
      <c r="D319" s="178" t="s">
        <v>118</v>
      </c>
      <c r="E319" s="179" t="s">
        <v>565</v>
      </c>
      <c r="F319" s="149">
        <v>2300</v>
      </c>
      <c r="G319" s="179"/>
      <c r="H319" s="179">
        <f>(2820+2200)/2</f>
        <v>2510</v>
      </c>
      <c r="I319" s="181">
        <v>3000</v>
      </c>
      <c r="J319" s="151" t="s">
        <v>798</v>
      </c>
      <c r="K319" s="152">
        <f>H319-F319</f>
        <v>210</v>
      </c>
      <c r="L319" s="153">
        <f>K319/F319</f>
        <v>9.1304347826086957E-2</v>
      </c>
      <c r="M319" s="148" t="s">
        <v>535</v>
      </c>
      <c r="N319" s="154">
        <v>44649</v>
      </c>
      <c r="O319" s="1"/>
      <c r="R319" s="194"/>
    </row>
    <row r="320" spans="1:26" ht="12.75" customHeight="1">
      <c r="A320" s="217">
        <v>174</v>
      </c>
      <c r="B320" s="212">
        <v>44606</v>
      </c>
      <c r="C320" s="217"/>
      <c r="D320" s="217" t="s">
        <v>400</v>
      </c>
      <c r="E320" s="214" t="s">
        <v>565</v>
      </c>
      <c r="F320" s="214" t="s">
        <v>793</v>
      </c>
      <c r="G320" s="214"/>
      <c r="H320" s="214"/>
      <c r="I320" s="214">
        <v>764</v>
      </c>
      <c r="J320" s="214" t="s">
        <v>538</v>
      </c>
      <c r="K320" s="214"/>
      <c r="L320" s="214"/>
      <c r="M320" s="214"/>
      <c r="N320" s="217"/>
      <c r="O320" s="41"/>
      <c r="R320" s="194"/>
    </row>
    <row r="321" spans="1:18" ht="12.75" customHeight="1">
      <c r="A321" s="176">
        <v>175</v>
      </c>
      <c r="B321" s="177">
        <v>44613</v>
      </c>
      <c r="C321" s="177"/>
      <c r="D321" s="178" t="s">
        <v>762</v>
      </c>
      <c r="E321" s="179" t="s">
        <v>565</v>
      </c>
      <c r="F321" s="149">
        <v>1255</v>
      </c>
      <c r="G321" s="179"/>
      <c r="H321" s="179">
        <v>1515</v>
      </c>
      <c r="I321" s="181">
        <v>1510</v>
      </c>
      <c r="J321" s="151" t="s">
        <v>623</v>
      </c>
      <c r="K321" s="152">
        <f>H321-F321</f>
        <v>260</v>
      </c>
      <c r="L321" s="153">
        <f>K321/F321</f>
        <v>0.20717131474103587</v>
      </c>
      <c r="M321" s="148" t="s">
        <v>535</v>
      </c>
      <c r="N321" s="154">
        <v>44834</v>
      </c>
      <c r="O321" s="41"/>
      <c r="R321" s="194"/>
    </row>
    <row r="322" spans="1:18" ht="12.75" customHeight="1">
      <c r="A322">
        <v>176</v>
      </c>
      <c r="B322" s="212">
        <v>44670</v>
      </c>
      <c r="C322" s="212"/>
      <c r="D322" s="217" t="s">
        <v>500</v>
      </c>
      <c r="E322" s="243" t="s">
        <v>565</v>
      </c>
      <c r="F322" s="214" t="s">
        <v>800</v>
      </c>
      <c r="G322" s="214"/>
      <c r="H322" s="214"/>
      <c r="I322" s="214">
        <v>553</v>
      </c>
      <c r="J322" s="214" t="s">
        <v>538</v>
      </c>
      <c r="K322" s="214"/>
      <c r="L322" s="214"/>
      <c r="M322" s="214"/>
      <c r="N322" s="214"/>
      <c r="O322" s="41"/>
      <c r="R322" s="194"/>
    </row>
    <row r="323" spans="1:18" ht="12.75" customHeight="1">
      <c r="A323" s="176">
        <v>177</v>
      </c>
      <c r="B323" s="177">
        <v>44746</v>
      </c>
      <c r="C323" s="177"/>
      <c r="D323" s="178" t="s">
        <v>833</v>
      </c>
      <c r="E323" s="179" t="s">
        <v>565</v>
      </c>
      <c r="F323" s="149">
        <v>207.5</v>
      </c>
      <c r="G323" s="179"/>
      <c r="H323" s="179">
        <v>254</v>
      </c>
      <c r="I323" s="181">
        <v>254</v>
      </c>
      <c r="J323" s="151" t="s">
        <v>623</v>
      </c>
      <c r="K323" s="152">
        <f>H323-F323</f>
        <v>46.5</v>
      </c>
      <c r="L323" s="153">
        <f>K323/F323</f>
        <v>0.22409638554216868</v>
      </c>
      <c r="M323" s="148" t="s">
        <v>535</v>
      </c>
      <c r="N323" s="154">
        <v>44792</v>
      </c>
      <c r="O323" s="1"/>
      <c r="R323" s="194"/>
    </row>
    <row r="324" spans="1:18" ht="12.75" customHeight="1">
      <c r="A324" s="176">
        <v>178</v>
      </c>
      <c r="B324" s="177">
        <v>44775</v>
      </c>
      <c r="C324" s="177"/>
      <c r="D324" s="178" t="s">
        <v>447</v>
      </c>
      <c r="E324" s="179" t="s">
        <v>565</v>
      </c>
      <c r="F324" s="149">
        <v>31.25</v>
      </c>
      <c r="G324" s="179"/>
      <c r="H324" s="179">
        <v>38.75</v>
      </c>
      <c r="I324" s="181">
        <v>38</v>
      </c>
      <c r="J324" s="151" t="s">
        <v>623</v>
      </c>
      <c r="K324" s="152">
        <f t="shared" ref="K324" si="149">H324-F324</f>
        <v>7.5</v>
      </c>
      <c r="L324" s="153">
        <f t="shared" ref="L324" si="150">K324/F324</f>
        <v>0.24</v>
      </c>
      <c r="M324" s="148" t="s">
        <v>535</v>
      </c>
      <c r="N324" s="154">
        <v>44844</v>
      </c>
      <c r="O324" s="41"/>
      <c r="R324" s="54"/>
    </row>
    <row r="325" spans="1:18" ht="12.75" customHeight="1">
      <c r="A325" s="211">
        <v>179</v>
      </c>
      <c r="B325" s="212">
        <v>44841</v>
      </c>
      <c r="C325" s="217"/>
      <c r="D325" s="217" t="s">
        <v>838</v>
      </c>
      <c r="E325" s="243" t="s">
        <v>565</v>
      </c>
      <c r="F325" s="214" t="s">
        <v>839</v>
      </c>
      <c r="G325" s="214"/>
      <c r="H325" s="214"/>
      <c r="I325" s="214">
        <v>840</v>
      </c>
      <c r="J325" s="214" t="s">
        <v>538</v>
      </c>
      <c r="K325" s="214"/>
      <c r="L325" s="214"/>
      <c r="M325" s="214"/>
      <c r="N325" s="214"/>
      <c r="O325" s="41"/>
      <c r="Q325" s="197"/>
      <c r="R325" s="54"/>
    </row>
    <row r="326" spans="1:18" ht="12.75" customHeight="1">
      <c r="A326" s="211">
        <v>180</v>
      </c>
      <c r="B326" s="212">
        <v>44844</v>
      </c>
      <c r="C326" s="217"/>
      <c r="D326" s="217" t="s">
        <v>402</v>
      </c>
      <c r="E326" s="243" t="s">
        <v>565</v>
      </c>
      <c r="F326" s="214" t="s">
        <v>841</v>
      </c>
      <c r="G326" s="214"/>
      <c r="H326" s="214"/>
      <c r="I326" s="214">
        <v>291</v>
      </c>
      <c r="J326" s="214" t="s">
        <v>538</v>
      </c>
      <c r="K326" s="214"/>
      <c r="L326" s="214"/>
      <c r="M326" s="214"/>
      <c r="N326" s="214"/>
      <c r="O326" s="41"/>
      <c r="Q326" s="197"/>
      <c r="R326" s="54"/>
    </row>
    <row r="327" spans="1:18" ht="12.75" customHeight="1">
      <c r="A327" s="211">
        <v>181</v>
      </c>
      <c r="B327" s="212">
        <v>44845</v>
      </c>
      <c r="C327" s="217"/>
      <c r="D327" s="217" t="s">
        <v>400</v>
      </c>
      <c r="E327" s="243" t="s">
        <v>565</v>
      </c>
      <c r="F327" s="214" t="s">
        <v>863</v>
      </c>
      <c r="G327" s="214"/>
      <c r="H327" s="214"/>
      <c r="I327" s="214">
        <v>765</v>
      </c>
      <c r="J327" s="214" t="s">
        <v>538</v>
      </c>
      <c r="K327" s="214"/>
      <c r="L327" s="214"/>
      <c r="M327" s="214"/>
      <c r="N327" s="214"/>
      <c r="O327" s="41"/>
      <c r="Q327" s="197"/>
      <c r="R327" s="54"/>
    </row>
    <row r="328" spans="1:18" ht="12.75" customHeight="1">
      <c r="A328" s="290">
        <v>182</v>
      </c>
      <c r="B328" s="212">
        <v>44981</v>
      </c>
      <c r="C328" s="212"/>
      <c r="D328" s="217" t="s">
        <v>819</v>
      </c>
      <c r="E328" s="243" t="s">
        <v>565</v>
      </c>
      <c r="F328" s="243" t="s">
        <v>893</v>
      </c>
      <c r="G328" s="214"/>
      <c r="H328" s="214"/>
      <c r="I328" s="214">
        <v>2080</v>
      </c>
      <c r="J328" s="214" t="s">
        <v>538</v>
      </c>
      <c r="K328" s="214"/>
      <c r="L328" s="214"/>
      <c r="M328" s="214"/>
      <c r="N328" s="214"/>
      <c r="O328" s="41"/>
      <c r="R328" s="54"/>
    </row>
    <row r="329" spans="1:18" ht="12.75" customHeight="1">
      <c r="A329" s="211">
        <v>183</v>
      </c>
      <c r="B329" s="212">
        <v>44986</v>
      </c>
      <c r="C329" s="217"/>
      <c r="D329" s="217" t="s">
        <v>447</v>
      </c>
      <c r="E329" s="243" t="s">
        <v>565</v>
      </c>
      <c r="F329" s="214" t="s">
        <v>1061</v>
      </c>
      <c r="G329" s="214"/>
      <c r="H329" s="214"/>
      <c r="I329" s="214">
        <v>120</v>
      </c>
      <c r="J329" s="214" t="s">
        <v>538</v>
      </c>
      <c r="K329" s="214"/>
      <c r="L329" s="214"/>
      <c r="M329" s="214"/>
      <c r="N329" s="214"/>
      <c r="O329" s="41"/>
      <c r="R329" s="54"/>
    </row>
    <row r="330" spans="1:18" ht="12.75" customHeight="1">
      <c r="A330" s="290">
        <v>184</v>
      </c>
      <c r="B330" s="212">
        <v>45008</v>
      </c>
      <c r="C330" s="212"/>
      <c r="D330" s="217" t="s">
        <v>460</v>
      </c>
      <c r="E330" s="243" t="s">
        <v>565</v>
      </c>
      <c r="F330" s="243" t="s">
        <v>1071</v>
      </c>
      <c r="G330" s="214"/>
      <c r="H330" s="214"/>
      <c r="I330" s="214">
        <v>3523</v>
      </c>
      <c r="J330" s="214" t="s">
        <v>538</v>
      </c>
      <c r="K330" s="214"/>
      <c r="L330" s="214"/>
      <c r="M330" s="214"/>
      <c r="N330" s="214"/>
      <c r="O330" s="41"/>
      <c r="R330" s="54"/>
    </row>
    <row r="331" spans="1:18" ht="12.75" customHeight="1">
      <c r="A331" s="211"/>
      <c r="B331" s="212"/>
      <c r="C331" s="217"/>
      <c r="D331" s="217"/>
      <c r="E331" s="243"/>
      <c r="F331" s="214"/>
      <c r="G331" s="214"/>
      <c r="H331" s="214"/>
      <c r="I331" s="214"/>
      <c r="J331" s="214"/>
      <c r="K331" s="214"/>
      <c r="L331" s="214"/>
      <c r="M331" s="214"/>
      <c r="N331" s="214"/>
      <c r="O331" s="41"/>
      <c r="R331" s="54"/>
    </row>
    <row r="332" spans="1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1:18" ht="12.75" customHeight="1">
      <c r="B333" s="195" t="s">
        <v>758</v>
      </c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1:18" ht="12.75" customHeight="1">
      <c r="A334" s="196"/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1:18" ht="12.75" customHeight="1">
      <c r="A335" s="196"/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1:18" ht="12.75" customHeight="1">
      <c r="A336" s="53"/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2.7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  <row r="462" spans="6:18" ht="12.75" customHeight="1">
      <c r="F462" s="54"/>
      <c r="G462" s="54"/>
      <c r="H462" s="54"/>
      <c r="I462" s="54"/>
      <c r="J462" s="41"/>
      <c r="K462" s="54"/>
      <c r="L462" s="54"/>
      <c r="M462" s="54"/>
      <c r="O462" s="41"/>
      <c r="R462" s="54"/>
    </row>
    <row r="463" spans="6:18" ht="12.75" customHeight="1">
      <c r="F463" s="54"/>
      <c r="G463" s="54"/>
      <c r="H463" s="54"/>
      <c r="I463" s="54"/>
      <c r="J463" s="41"/>
      <c r="K463" s="54"/>
      <c r="L463" s="54"/>
      <c r="M463" s="54"/>
      <c r="O463" s="41"/>
      <c r="R463" s="54"/>
    </row>
    <row r="464" spans="6:18" ht="12.75" customHeight="1">
      <c r="F464" s="54"/>
      <c r="G464" s="54"/>
      <c r="H464" s="54"/>
      <c r="I464" s="54"/>
      <c r="J464" s="41"/>
      <c r="K464" s="54"/>
      <c r="L464" s="54"/>
      <c r="M464" s="54"/>
      <c r="O464" s="41"/>
      <c r="R464" s="54"/>
    </row>
    <row r="465" spans="6:18" ht="12.75" customHeight="1">
      <c r="F465" s="54"/>
      <c r="G465" s="54"/>
      <c r="H465" s="54"/>
      <c r="I465" s="54"/>
      <c r="J465" s="41"/>
      <c r="K465" s="54"/>
      <c r="L465" s="54"/>
      <c r="M465" s="54"/>
      <c r="O465" s="41"/>
      <c r="R465" s="54"/>
    </row>
    <row r="466" spans="6:18" ht="12.75" customHeight="1">
      <c r="F466" s="54"/>
      <c r="G466" s="54"/>
      <c r="H466" s="54"/>
      <c r="I466" s="54"/>
      <c r="J466" s="41"/>
      <c r="K466" s="54"/>
      <c r="L466" s="54"/>
      <c r="M466" s="54"/>
      <c r="O466" s="41"/>
      <c r="R466" s="54"/>
    </row>
    <row r="467" spans="6:18" ht="12.75" customHeight="1">
      <c r="F467" s="54"/>
      <c r="G467" s="54"/>
      <c r="H467" s="54"/>
      <c r="I467" s="54"/>
      <c r="J467" s="41"/>
      <c r="K467" s="54"/>
      <c r="L467" s="54"/>
      <c r="M467" s="54"/>
      <c r="O467" s="41"/>
      <c r="R467" s="54"/>
    </row>
    <row r="468" spans="6:18" ht="12.75" customHeight="1">
      <c r="F468" s="54"/>
      <c r="G468" s="54"/>
      <c r="H468" s="54"/>
      <c r="I468" s="54"/>
      <c r="J468" s="41"/>
      <c r="K468" s="54"/>
      <c r="L468" s="54"/>
      <c r="M468" s="54"/>
      <c r="O468" s="41"/>
      <c r="R468" s="54"/>
    </row>
    <row r="469" spans="6:18" ht="12.75" customHeight="1">
      <c r="F469" s="54"/>
      <c r="G469" s="54"/>
      <c r="H469" s="54"/>
      <c r="I469" s="54"/>
      <c r="J469" s="41"/>
      <c r="K469" s="54"/>
      <c r="L469" s="54"/>
      <c r="M469" s="54"/>
      <c r="O469" s="41"/>
      <c r="R469" s="54"/>
    </row>
    <row r="470" spans="6:18" ht="12.75" customHeight="1">
      <c r="F470" s="54"/>
      <c r="G470" s="54"/>
      <c r="H470" s="54"/>
      <c r="I470" s="54"/>
      <c r="J470" s="41"/>
      <c r="K470" s="54"/>
      <c r="L470" s="54"/>
      <c r="M470" s="54"/>
      <c r="O470" s="41"/>
      <c r="R470" s="54"/>
    </row>
    <row r="471" spans="6:18" ht="12.75" customHeight="1">
      <c r="F471" s="54"/>
      <c r="G471" s="54"/>
      <c r="H471" s="54"/>
      <c r="I471" s="54"/>
      <c r="J471" s="41"/>
      <c r="K471" s="54"/>
      <c r="L471" s="54"/>
      <c r="M471" s="54"/>
      <c r="O471" s="41"/>
      <c r="R471" s="54"/>
    </row>
    <row r="472" spans="6:18" ht="12.75" customHeight="1">
      <c r="F472" s="54"/>
      <c r="G472" s="54"/>
      <c r="H472" s="54"/>
      <c r="I472" s="54"/>
      <c r="J472" s="41"/>
      <c r="K472" s="54"/>
      <c r="L472" s="54"/>
      <c r="M472" s="54"/>
      <c r="O472" s="41"/>
      <c r="R472" s="54"/>
    </row>
    <row r="473" spans="6:18" ht="12.75" customHeight="1">
      <c r="F473" s="54"/>
      <c r="G473" s="54"/>
      <c r="H473" s="54"/>
      <c r="I473" s="54"/>
      <c r="J473" s="41"/>
      <c r="K473" s="54"/>
      <c r="L473" s="54"/>
      <c r="M473" s="54"/>
      <c r="O473" s="41"/>
      <c r="R473" s="54"/>
    </row>
    <row r="474" spans="6:18" ht="12.75" customHeight="1">
      <c r="F474" s="54"/>
      <c r="G474" s="54"/>
      <c r="H474" s="54"/>
      <c r="I474" s="54"/>
      <c r="J474" s="41"/>
      <c r="K474" s="54"/>
      <c r="L474" s="54"/>
      <c r="M474" s="54"/>
      <c r="O474" s="41"/>
      <c r="R474" s="54"/>
    </row>
    <row r="475" spans="6:18" ht="12.75" customHeight="1">
      <c r="F475" s="54"/>
      <c r="G475" s="54"/>
      <c r="H475" s="54"/>
      <c r="I475" s="54"/>
      <c r="J475" s="41"/>
      <c r="K475" s="54"/>
      <c r="L475" s="54"/>
      <c r="M475" s="54"/>
      <c r="O475" s="41"/>
      <c r="R475" s="54"/>
    </row>
    <row r="476" spans="6:18" ht="12.75" customHeight="1">
      <c r="F476" s="54"/>
      <c r="G476" s="54"/>
      <c r="H476" s="54"/>
      <c r="I476" s="54"/>
      <c r="J476" s="41"/>
      <c r="K476" s="54"/>
      <c r="L476" s="54"/>
      <c r="M476" s="54"/>
      <c r="O476" s="41"/>
      <c r="R476" s="54"/>
    </row>
    <row r="477" spans="6:18" ht="12.75" customHeight="1">
      <c r="F477" s="54"/>
      <c r="G477" s="54"/>
      <c r="H477" s="54"/>
      <c r="I477" s="54"/>
      <c r="J477" s="41"/>
      <c r="K477" s="54"/>
      <c r="L477" s="54"/>
      <c r="M477" s="54"/>
      <c r="O477" s="41"/>
      <c r="R477" s="54"/>
    </row>
    <row r="478" spans="6:18" ht="12.75" customHeight="1">
      <c r="F478" s="54"/>
      <c r="G478" s="54"/>
      <c r="H478" s="54"/>
      <c r="I478" s="54"/>
      <c r="J478" s="41"/>
      <c r="K478" s="54"/>
      <c r="L478" s="54"/>
      <c r="M478" s="54"/>
      <c r="O478" s="41"/>
      <c r="R478" s="54"/>
    </row>
    <row r="479" spans="6:18" ht="12.75" customHeight="1">
      <c r="F479" s="54"/>
      <c r="G479" s="54"/>
      <c r="H479" s="54"/>
      <c r="I479" s="54"/>
      <c r="J479" s="41"/>
      <c r="K479" s="54"/>
      <c r="L479" s="54"/>
      <c r="M479" s="54"/>
      <c r="O479" s="41"/>
      <c r="R479" s="54"/>
    </row>
    <row r="480" spans="6:18" ht="12.75" customHeight="1">
      <c r="F480" s="54"/>
      <c r="G480" s="54"/>
      <c r="H480" s="54"/>
      <c r="I480" s="54"/>
      <c r="J480" s="41"/>
      <c r="K480" s="54"/>
      <c r="L480" s="54"/>
      <c r="M480" s="54"/>
      <c r="O480" s="41"/>
      <c r="R480" s="54"/>
    </row>
    <row r="481" spans="6:18" ht="12.75" customHeight="1">
      <c r="F481" s="54"/>
      <c r="G481" s="54"/>
      <c r="H481" s="54"/>
      <c r="I481" s="54"/>
      <c r="J481" s="41"/>
      <c r="K481" s="54"/>
      <c r="L481" s="54"/>
      <c r="M481" s="54"/>
      <c r="O481" s="41"/>
      <c r="R481" s="54"/>
    </row>
    <row r="482" spans="6:18" ht="12.75" customHeight="1">
      <c r="F482" s="54"/>
      <c r="G482" s="54"/>
      <c r="H482" s="54"/>
      <c r="I482" s="54"/>
      <c r="J482" s="41"/>
      <c r="K482" s="54"/>
      <c r="L482" s="54"/>
      <c r="M482" s="54"/>
      <c r="O482" s="41"/>
      <c r="R482" s="54"/>
    </row>
    <row r="483" spans="6:18" ht="12.75" customHeight="1">
      <c r="F483" s="54"/>
      <c r="G483" s="54"/>
      <c r="H483" s="54"/>
      <c r="I483" s="54"/>
      <c r="J483" s="41"/>
      <c r="K483" s="54"/>
      <c r="L483" s="54"/>
      <c r="M483" s="54"/>
      <c r="O483" s="41"/>
      <c r="R483" s="54"/>
    </row>
    <row r="484" spans="6:18" ht="12.75" customHeight="1">
      <c r="F484" s="54"/>
      <c r="G484" s="54"/>
      <c r="H484" s="54"/>
      <c r="I484" s="54"/>
      <c r="J484" s="41"/>
      <c r="K484" s="54"/>
      <c r="L484" s="54"/>
      <c r="M484" s="54"/>
      <c r="O484" s="41"/>
      <c r="R484" s="54"/>
    </row>
    <row r="485" spans="6:18" ht="12.75" customHeight="1">
      <c r="F485" s="54"/>
      <c r="G485" s="54"/>
      <c r="H485" s="54"/>
      <c r="I485" s="54"/>
      <c r="J485" s="41"/>
      <c r="K485" s="54"/>
      <c r="L485" s="54"/>
      <c r="M485" s="54"/>
      <c r="O485" s="41"/>
      <c r="R485" s="54"/>
    </row>
    <row r="486" spans="6:18" ht="12.75" customHeight="1">
      <c r="F486" s="54"/>
      <c r="G486" s="54"/>
      <c r="H486" s="54"/>
      <c r="I486" s="54"/>
      <c r="J486" s="41"/>
      <c r="K486" s="54"/>
      <c r="L486" s="54"/>
      <c r="M486" s="54"/>
      <c r="O486" s="41"/>
      <c r="R486" s="54"/>
    </row>
    <row r="487" spans="6:18" ht="12.75" customHeight="1">
      <c r="F487" s="54"/>
      <c r="G487" s="54"/>
      <c r="H487" s="54"/>
      <c r="I487" s="54"/>
      <c r="J487" s="41"/>
      <c r="K487" s="54"/>
      <c r="L487" s="54"/>
      <c r="M487" s="54"/>
      <c r="O487" s="41"/>
      <c r="R487" s="54"/>
    </row>
    <row r="488" spans="6:18" ht="12.75" customHeight="1">
      <c r="F488" s="54"/>
      <c r="G488" s="54"/>
      <c r="H488" s="54"/>
      <c r="I488" s="54"/>
      <c r="J488" s="41"/>
      <c r="K488" s="54"/>
      <c r="L488" s="54"/>
      <c r="M488" s="54"/>
      <c r="O488" s="41"/>
      <c r="R488" s="54"/>
    </row>
    <row r="489" spans="6:18" ht="12.75" customHeight="1">
      <c r="F489" s="54"/>
      <c r="G489" s="54"/>
      <c r="H489" s="54"/>
      <c r="I489" s="54"/>
      <c r="J489" s="41"/>
      <c r="K489" s="54"/>
      <c r="L489" s="54"/>
      <c r="M489" s="54"/>
      <c r="O489" s="41"/>
      <c r="R489" s="54"/>
    </row>
    <row r="490" spans="6:18" ht="12.75" customHeight="1">
      <c r="F490" s="54"/>
      <c r="G490" s="54"/>
      <c r="H490" s="54"/>
      <c r="I490" s="54"/>
      <c r="J490" s="41"/>
      <c r="K490" s="54"/>
      <c r="L490" s="54"/>
      <c r="M490" s="54"/>
      <c r="O490" s="41"/>
      <c r="R490" s="54"/>
    </row>
    <row r="491" spans="6:18" ht="12.75" customHeight="1">
      <c r="F491" s="54"/>
      <c r="G491" s="54"/>
      <c r="H491" s="54"/>
      <c r="I491" s="54"/>
      <c r="J491" s="41"/>
      <c r="K491" s="54"/>
      <c r="L491" s="54"/>
      <c r="M491" s="54"/>
      <c r="O491" s="41"/>
      <c r="R491" s="54"/>
    </row>
    <row r="492" spans="6:18" ht="12.75" customHeight="1">
      <c r="F492" s="54"/>
      <c r="G492" s="54"/>
      <c r="H492" s="54"/>
      <c r="I492" s="54"/>
      <c r="J492" s="41"/>
      <c r="K492" s="54"/>
      <c r="L492" s="54"/>
      <c r="M492" s="54"/>
      <c r="O492" s="41"/>
      <c r="R492" s="54"/>
    </row>
    <row r="493" spans="6:18" ht="12.75" customHeight="1">
      <c r="F493" s="54"/>
      <c r="G493" s="54"/>
      <c r="H493" s="54"/>
      <c r="I493" s="54"/>
      <c r="J493" s="41"/>
      <c r="K493" s="54"/>
      <c r="L493" s="54"/>
      <c r="M493" s="54"/>
      <c r="O493" s="41"/>
      <c r="R493" s="54"/>
    </row>
    <row r="494" spans="6:18" ht="12.75" customHeight="1">
      <c r="F494" s="54"/>
      <c r="G494" s="54"/>
      <c r="H494" s="54"/>
      <c r="I494" s="54"/>
      <c r="J494" s="41"/>
      <c r="K494" s="54"/>
      <c r="L494" s="54"/>
      <c r="M494" s="54"/>
      <c r="O494" s="41"/>
      <c r="R494" s="54"/>
    </row>
    <row r="495" spans="6:18" ht="12.75" customHeight="1">
      <c r="F495" s="54"/>
      <c r="G495" s="54"/>
      <c r="H495" s="54"/>
      <c r="I495" s="54"/>
      <c r="J495" s="41"/>
      <c r="K495" s="54"/>
      <c r="L495" s="54"/>
      <c r="M495" s="54"/>
      <c r="O495" s="41"/>
      <c r="R495" s="54"/>
    </row>
    <row r="496" spans="6:18" ht="12.75" customHeight="1">
      <c r="F496" s="54"/>
      <c r="G496" s="54"/>
      <c r="H496" s="54"/>
      <c r="I496" s="54"/>
      <c r="J496" s="41"/>
      <c r="K496" s="54"/>
      <c r="L496" s="54"/>
      <c r="M496" s="54"/>
      <c r="O496" s="41"/>
      <c r="R496" s="54"/>
    </row>
    <row r="497" spans="6:18" ht="12.75" customHeight="1">
      <c r="F497" s="54"/>
      <c r="G497" s="54"/>
      <c r="H497" s="54"/>
      <c r="I497" s="54"/>
      <c r="J497" s="41"/>
      <c r="K497" s="54"/>
      <c r="L497" s="54"/>
      <c r="M497" s="54"/>
      <c r="O497" s="41"/>
      <c r="R497" s="54"/>
    </row>
    <row r="498" spans="6:18" ht="12.75" customHeight="1">
      <c r="F498" s="54"/>
      <c r="G498" s="54"/>
      <c r="H498" s="54"/>
      <c r="I498" s="54"/>
      <c r="J498" s="41"/>
      <c r="K498" s="54"/>
      <c r="L498" s="54"/>
      <c r="M498" s="54"/>
      <c r="O498" s="41"/>
      <c r="R498" s="54"/>
    </row>
    <row r="499" spans="6:18" ht="12.75" customHeight="1">
      <c r="F499" s="54"/>
      <c r="G499" s="54"/>
      <c r="H499" s="54"/>
      <c r="I499" s="54"/>
      <c r="J499" s="41"/>
      <c r="K499" s="54"/>
      <c r="L499" s="54"/>
      <c r="M499" s="54"/>
      <c r="O499" s="41"/>
      <c r="R499" s="54"/>
    </row>
    <row r="500" spans="6:18" ht="12.75" customHeight="1">
      <c r="F500" s="54"/>
      <c r="G500" s="54"/>
      <c r="H500" s="54"/>
      <c r="I500" s="54"/>
      <c r="J500" s="41"/>
      <c r="K500" s="54"/>
      <c r="L500" s="54"/>
      <c r="M500" s="54"/>
      <c r="O500" s="41"/>
      <c r="R500" s="54"/>
    </row>
    <row r="501" spans="6:18" ht="12.75" customHeight="1">
      <c r="F501" s="54"/>
      <c r="G501" s="54"/>
      <c r="H501" s="54"/>
      <c r="I501" s="54"/>
      <c r="J501" s="41"/>
      <c r="K501" s="54"/>
      <c r="L501" s="54"/>
      <c r="M501" s="54"/>
      <c r="O501" s="41"/>
      <c r="R501" s="54"/>
    </row>
    <row r="502" spans="6:18" ht="12.75" customHeight="1">
      <c r="F502" s="54"/>
      <c r="G502" s="54"/>
      <c r="H502" s="54"/>
      <c r="I502" s="54"/>
      <c r="J502" s="41"/>
      <c r="K502" s="54"/>
      <c r="L502" s="54"/>
      <c r="M502" s="54"/>
      <c r="O502" s="41"/>
      <c r="R502" s="54"/>
    </row>
    <row r="503" spans="6:18" ht="12.75" customHeight="1">
      <c r="F503" s="54"/>
      <c r="G503" s="54"/>
      <c r="H503" s="54"/>
      <c r="I503" s="54"/>
      <c r="J503" s="41"/>
      <c r="K503" s="54"/>
      <c r="L503" s="54"/>
      <c r="M503" s="54"/>
      <c r="O503" s="41"/>
      <c r="R503" s="54"/>
    </row>
    <row r="504" spans="6:18" ht="12.75" customHeight="1">
      <c r="F504" s="54"/>
      <c r="G504" s="54"/>
      <c r="H504" s="54"/>
      <c r="I504" s="54"/>
      <c r="J504" s="41"/>
      <c r="K504" s="54"/>
      <c r="L504" s="54"/>
      <c r="M504" s="54"/>
      <c r="O504" s="41"/>
      <c r="R504" s="54"/>
    </row>
    <row r="505" spans="6:18" ht="12.75" customHeight="1">
      <c r="F505" s="54"/>
      <c r="G505" s="54"/>
      <c r="H505" s="54"/>
      <c r="I505" s="54"/>
      <c r="J505" s="41"/>
      <c r="K505" s="54"/>
      <c r="L505" s="54"/>
      <c r="M505" s="54"/>
      <c r="O505" s="41"/>
      <c r="R505" s="54"/>
    </row>
    <row r="506" spans="6:18" ht="12.75" customHeight="1">
      <c r="F506" s="54"/>
      <c r="G506" s="54"/>
      <c r="H506" s="54"/>
      <c r="I506" s="54"/>
      <c r="J506" s="41"/>
      <c r="K506" s="54"/>
      <c r="L506" s="54"/>
      <c r="M506" s="54"/>
      <c r="O506" s="41"/>
      <c r="R506" s="54"/>
    </row>
    <row r="507" spans="6:18" ht="12.75" customHeight="1">
      <c r="F507" s="54"/>
      <c r="G507" s="54"/>
      <c r="H507" s="54"/>
      <c r="I507" s="54"/>
      <c r="J507" s="41"/>
      <c r="K507" s="54"/>
      <c r="L507" s="54"/>
      <c r="M507" s="54"/>
      <c r="O507" s="41"/>
      <c r="R507" s="54"/>
    </row>
    <row r="508" spans="6:18" ht="12.75" customHeight="1">
      <c r="F508" s="54"/>
      <c r="G508" s="54"/>
      <c r="H508" s="54"/>
      <c r="I508" s="54"/>
      <c r="J508" s="41"/>
      <c r="K508" s="54"/>
      <c r="L508" s="54"/>
      <c r="M508" s="54"/>
      <c r="O508" s="41"/>
      <c r="R508" s="54"/>
    </row>
    <row r="509" spans="6:18" ht="15" customHeight="1">
      <c r="F509" s="54"/>
      <c r="G509" s="54"/>
      <c r="H509" s="54"/>
      <c r="I509" s="54"/>
      <c r="J509" s="41"/>
      <c r="K509" s="54"/>
      <c r="L509" s="54"/>
      <c r="M509" s="54"/>
      <c r="O509" s="41"/>
      <c r="R509" s="54"/>
    </row>
  </sheetData>
  <autoFilter ref="R1:R332"/>
  <mergeCells count="10">
    <mergeCell ref="N62:N63"/>
    <mergeCell ref="O62:O63"/>
    <mergeCell ref="P62:P63"/>
    <mergeCell ref="B78:B79"/>
    <mergeCell ref="A78:A79"/>
    <mergeCell ref="J78:J79"/>
    <mergeCell ref="G62:G63"/>
    <mergeCell ref="J62:J63"/>
    <mergeCell ref="B62:B63"/>
    <mergeCell ref="A62:A63"/>
  </mergeCells>
  <hyperlinks>
    <hyperlink ref="M5" location="Main!A1" display="Back To Main Page"/>
  </hyperlinks>
  <pageMargins left="0.7" right="0.7" top="0.75" bottom="0.75" header="0.3" footer="0.3"/>
  <pageSetup orientation="portrait" r:id="rId1"/>
  <ignoredErrors>
    <ignoredError sqref="K63 M6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2023-03-28T02:42:24Z</dcterms:modified>
</cp:coreProperties>
</file>