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80146BBC-0CDA-42A4-988C-EED8B72E9C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F&amp;O)'!$S$1:$S$365</definedName>
  </definedNames>
  <calcPr calcId="181029"/>
</workbook>
</file>

<file path=xl/calcChain.xml><?xml version="1.0" encoding="utf-8"?>
<calcChain xmlns="http://schemas.openxmlformats.org/spreadsheetml/2006/main">
  <c r="K136" i="6" l="1"/>
  <c r="M136" i="6" s="1"/>
  <c r="K135" i="6"/>
  <c r="K134" i="6"/>
  <c r="L30" i="6"/>
  <c r="K30" i="6"/>
  <c r="M30" i="6" s="1"/>
  <c r="K133" i="6"/>
  <c r="K132" i="6"/>
  <c r="K65" i="6" l="1"/>
  <c r="K131" i="6"/>
  <c r="M131" i="6" s="1"/>
  <c r="L66" i="6"/>
  <c r="K66" i="6"/>
  <c r="L65" i="6"/>
  <c r="K130" i="6"/>
  <c r="M130" i="6" s="1"/>
  <c r="L15" i="6"/>
  <c r="K15" i="6"/>
  <c r="M15" i="6" s="1"/>
  <c r="K127" i="6"/>
  <c r="K126" i="6"/>
  <c r="K129" i="6"/>
  <c r="K128" i="6"/>
  <c r="K64" i="6"/>
  <c r="L64" i="6"/>
  <c r="M65" i="6" l="1"/>
  <c r="M66" i="6"/>
  <c r="M64" i="6"/>
  <c r="K125" i="6"/>
  <c r="M125" i="6" s="1"/>
  <c r="L63" i="6"/>
  <c r="K63" i="6"/>
  <c r="K124" i="6"/>
  <c r="M124" i="6" s="1"/>
  <c r="M122" i="6"/>
  <c r="K122" i="6"/>
  <c r="K123" i="6"/>
  <c r="L61" i="6"/>
  <c r="K61" i="6"/>
  <c r="K62" i="6"/>
  <c r="L62" i="6"/>
  <c r="M115" i="6"/>
  <c r="K115" i="6"/>
  <c r="K116" i="6"/>
  <c r="M120" i="6"/>
  <c r="K121" i="6"/>
  <c r="K120" i="6"/>
  <c r="M110" i="6"/>
  <c r="K111" i="6"/>
  <c r="K110" i="6"/>
  <c r="K343" i="6"/>
  <c r="L343" i="6" s="1"/>
  <c r="M61" i="6" l="1"/>
  <c r="M63" i="6"/>
  <c r="M62" i="6"/>
  <c r="K119" i="6"/>
  <c r="M119" i="6" s="1"/>
  <c r="L57" i="6"/>
  <c r="K57" i="6"/>
  <c r="L59" i="6"/>
  <c r="K59" i="6"/>
  <c r="L26" i="6"/>
  <c r="K26" i="6"/>
  <c r="K118" i="6"/>
  <c r="M118" i="6" s="1"/>
  <c r="L60" i="6"/>
  <c r="K60" i="6"/>
  <c r="P29" i="6"/>
  <c r="P28" i="6"/>
  <c r="M59" i="6" l="1"/>
  <c r="M60" i="6"/>
  <c r="M26" i="6"/>
  <c r="M57" i="6"/>
  <c r="K102" i="6"/>
  <c r="K101" i="6"/>
  <c r="M113" i="6"/>
  <c r="K114" i="6"/>
  <c r="K113" i="6"/>
  <c r="L58" i="6"/>
  <c r="K58" i="6"/>
  <c r="K117" i="6"/>
  <c r="M117" i="6" s="1"/>
  <c r="K353" i="6"/>
  <c r="L353" i="6" s="1"/>
  <c r="L56" i="6"/>
  <c r="K56" i="6"/>
  <c r="M56" i="6" s="1"/>
  <c r="K93" i="6"/>
  <c r="K94" i="6"/>
  <c r="M58" i="6" l="1"/>
  <c r="K112" i="6"/>
  <c r="M112" i="6" s="1"/>
  <c r="L52" i="6"/>
  <c r="K52" i="6"/>
  <c r="K109" i="6"/>
  <c r="K108" i="6"/>
  <c r="L55" i="6"/>
  <c r="K55" i="6"/>
  <c r="L48" i="6"/>
  <c r="K48" i="6"/>
  <c r="L53" i="6"/>
  <c r="K53" i="6"/>
  <c r="L54" i="6"/>
  <c r="K54" i="6"/>
  <c r="K104" i="6"/>
  <c r="K103" i="6"/>
  <c r="P27" i="6"/>
  <c r="K107" i="6"/>
  <c r="L142" i="6"/>
  <c r="K142" i="6"/>
  <c r="K46" i="6"/>
  <c r="L46" i="6"/>
  <c r="L20" i="6"/>
  <c r="K20" i="6"/>
  <c r="M48" i="6" l="1"/>
  <c r="M20" i="6"/>
  <c r="M53" i="6"/>
  <c r="M52" i="6"/>
  <c r="M55" i="6"/>
  <c r="M54" i="6"/>
  <c r="M142" i="6"/>
  <c r="M107" i="6"/>
  <c r="M46" i="6"/>
  <c r="L49" i="6"/>
  <c r="K49" i="6"/>
  <c r="K50" i="6"/>
  <c r="K51" i="6"/>
  <c r="L50" i="6"/>
  <c r="M49" i="6" l="1"/>
  <c r="K106" i="6"/>
  <c r="K105" i="6"/>
  <c r="L24" i="6" l="1"/>
  <c r="K24" i="6"/>
  <c r="K47" i="6"/>
  <c r="L47" i="6"/>
  <c r="K100" i="6"/>
  <c r="K99" i="6"/>
  <c r="K96" i="6"/>
  <c r="K95" i="6"/>
  <c r="M24" i="6" l="1"/>
  <c r="M47" i="6"/>
  <c r="K81" i="6"/>
  <c r="K80" i="6"/>
  <c r="K98" i="6"/>
  <c r="K97" i="6"/>
  <c r="K92" i="6"/>
  <c r="K91" i="6"/>
  <c r="P23" i="6"/>
  <c r="P25" i="6"/>
  <c r="L11" i="6"/>
  <c r="K11" i="6"/>
  <c r="L17" i="6"/>
  <c r="K17" i="6"/>
  <c r="M17" i="6" l="1"/>
  <c r="M11" i="6"/>
  <c r="K90" i="6"/>
  <c r="M90" i="6" s="1"/>
  <c r="K45" i="6"/>
  <c r="L45" i="6"/>
  <c r="K88" i="6"/>
  <c r="M88" i="6" s="1"/>
  <c r="L14" i="6"/>
  <c r="K14" i="6"/>
  <c r="M45" i="6" l="1"/>
  <c r="M14" i="6"/>
  <c r="L44" i="6"/>
  <c r="K44" i="6"/>
  <c r="M44" i="6" l="1"/>
  <c r="L10" i="6"/>
  <c r="K10" i="6"/>
  <c r="K359" i="6"/>
  <c r="L359" i="6" s="1"/>
  <c r="M10" i="6" l="1"/>
  <c r="P22" i="6"/>
  <c r="K89" i="6"/>
  <c r="M89" i="6" s="1"/>
  <c r="L141" i="6"/>
  <c r="K141" i="6"/>
  <c r="K43" i="6"/>
  <c r="L43" i="6"/>
  <c r="M141" i="6" l="1"/>
  <c r="M43" i="6"/>
  <c r="L143" i="6"/>
  <c r="K143" i="6"/>
  <c r="K87" i="6"/>
  <c r="K86" i="6"/>
  <c r="M143" i="6" l="1"/>
  <c r="P21" i="6"/>
  <c r="K85" i="6"/>
  <c r="M85" i="6" s="1"/>
  <c r="K84" i="6"/>
  <c r="M84" i="6" s="1"/>
  <c r="K83" i="6"/>
  <c r="M83" i="6" s="1"/>
  <c r="L13" i="6"/>
  <c r="K13" i="6"/>
  <c r="L19" i="6"/>
  <c r="K19" i="6"/>
  <c r="K82" i="6"/>
  <c r="M82" i="6" s="1"/>
  <c r="K79" i="6"/>
  <c r="M79" i="6" s="1"/>
  <c r="K76" i="6"/>
  <c r="M76" i="6" s="1"/>
  <c r="L16" i="6"/>
  <c r="K16" i="6"/>
  <c r="M16" i="6" l="1"/>
  <c r="M19" i="6"/>
  <c r="M13" i="6"/>
  <c r="K77" i="6"/>
  <c r="M77" i="6" s="1"/>
  <c r="K78" i="6"/>
  <c r="M78" i="6" s="1"/>
  <c r="L12" i="6"/>
  <c r="K12" i="6"/>
  <c r="M12" i="6" l="1"/>
  <c r="K327" i="6"/>
  <c r="L327" i="6" s="1"/>
  <c r="P18" i="6" l="1"/>
  <c r="K328" i="6" l="1"/>
  <c r="L328" i="6" s="1"/>
  <c r="K354" i="6" l="1"/>
  <c r="L354" i="6" s="1"/>
  <c r="K346" i="6" l="1"/>
  <c r="L346" i="6" s="1"/>
  <c r="K350" i="6" l="1"/>
  <c r="L350" i="6" s="1"/>
  <c r="K355" i="6" l="1"/>
  <c r="L355" i="6" s="1"/>
  <c r="K347" i="6" l="1"/>
  <c r="L347" i="6" s="1"/>
  <c r="K341" i="6"/>
  <c r="L341" i="6" s="1"/>
  <c r="K349" i="6" l="1"/>
  <c r="L349" i="6" s="1"/>
  <c r="K337" i="6" l="1"/>
  <c r="L337" i="6" s="1"/>
  <c r="K338" i="6" l="1"/>
  <c r="L338" i="6" s="1"/>
  <c r="K331" i="6"/>
  <c r="L331" i="6" s="1"/>
  <c r="K348" i="6" l="1"/>
  <c r="L348" i="6" s="1"/>
  <c r="K342" i="6"/>
  <c r="L342" i="6" s="1"/>
  <c r="K344" i="6" l="1"/>
  <c r="L344" i="6" s="1"/>
  <c r="L6" i="2" l="1"/>
  <c r="K6" i="3"/>
  <c r="D7" i="5" l="1"/>
  <c r="M7" i="6"/>
  <c r="K339" i="6" l="1"/>
  <c r="L339" i="6" s="1"/>
  <c r="K336" i="6" l="1"/>
  <c r="L336" i="6" s="1"/>
  <c r="K340" i="6" l="1"/>
  <c r="L340" i="6" s="1"/>
  <c r="K335" i="6"/>
  <c r="L335" i="6" s="1"/>
  <c r="K334" i="6"/>
  <c r="L334" i="6" s="1"/>
  <c r="K332" i="6"/>
  <c r="L332" i="6" s="1"/>
  <c r="H330" i="6"/>
  <c r="K330" i="6" s="1"/>
  <c r="L330" i="6" s="1"/>
  <c r="K329" i="6"/>
  <c r="L329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F298" i="6"/>
  <c r="K298" i="6" s="1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F292" i="6"/>
  <c r="K292" i="6" s="1"/>
  <c r="L292" i="6" s="1"/>
  <c r="F291" i="6"/>
  <c r="K291" i="6" s="1"/>
  <c r="L291" i="6" s="1"/>
  <c r="K290" i="6"/>
  <c r="L290" i="6" s="1"/>
  <c r="F289" i="6"/>
  <c r="K289" i="6" s="1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3" i="6"/>
  <c r="L273" i="6" s="1"/>
  <c r="K271" i="6"/>
  <c r="L271" i="6" s="1"/>
  <c r="K270" i="6"/>
  <c r="L270" i="6" s="1"/>
  <c r="F269" i="6"/>
  <c r="K269" i="6" s="1"/>
  <c r="L269" i="6" s="1"/>
  <c r="K268" i="6"/>
  <c r="L268" i="6" s="1"/>
  <c r="K265" i="6"/>
  <c r="L265" i="6" s="1"/>
  <c r="K264" i="6"/>
  <c r="L264" i="6" s="1"/>
  <c r="K263" i="6"/>
  <c r="L263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1" i="6"/>
  <c r="L241" i="6" s="1"/>
  <c r="K239" i="6"/>
  <c r="L239" i="6" s="1"/>
  <c r="K237" i="6"/>
  <c r="L237" i="6" s="1"/>
  <c r="K236" i="6"/>
  <c r="L236" i="6" s="1"/>
  <c r="K235" i="6"/>
  <c r="L235" i="6" s="1"/>
  <c r="K233" i="6"/>
  <c r="L233" i="6" s="1"/>
  <c r="K232" i="6"/>
  <c r="L232" i="6" s="1"/>
  <c r="K231" i="6"/>
  <c r="L231" i="6" s="1"/>
  <c r="K230" i="6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H220" i="6"/>
  <c r="K220" i="6" s="1"/>
  <c r="L220" i="6" s="1"/>
  <c r="K217" i="6"/>
  <c r="L217" i="6" s="1"/>
  <c r="K216" i="6"/>
  <c r="L216" i="6" s="1"/>
  <c r="K215" i="6"/>
  <c r="L215" i="6" s="1"/>
  <c r="K214" i="6"/>
  <c r="L214" i="6" s="1"/>
  <c r="K213" i="6"/>
  <c r="L213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H186" i="6"/>
  <c r="K186" i="6" s="1"/>
  <c r="L186" i="6" s="1"/>
  <c r="F185" i="6"/>
  <c r="K185" i="6" s="1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6" i="4"/>
</calcChain>
</file>

<file path=xl/sharedStrings.xml><?xml version="1.0" encoding="utf-8"?>
<sst xmlns="http://schemas.openxmlformats.org/spreadsheetml/2006/main" count="3917" uniqueCount="1363">
  <si>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</si>
  <si>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</si>
  <si>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</si>
  <si>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</si>
  <si>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</si>
  <si>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</si>
  <si>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</si>
  <si>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</si>
  <si>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</si>
  <si>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</si>
  <si>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</si>
  <si>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</si>
  <si>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</si>
  <si>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</si>
  <si>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</si>
  <si>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</si>
  <si>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</si>
  <si>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</si>
  <si>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</si>
  <si>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</si>
  <si>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</si>
  <si>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</si>
  <si>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</si>
  <si>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</si>
  <si>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</si>
  <si>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</si>
  <si>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</si>
  <si>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</si>
  <si>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</si>
  <si>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</si>
  <si>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</si>
  <si>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</si>
  <si>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</si>
  <si>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</si>
  <si>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</si>
  <si>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</si>
  <si>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</si>
  <si>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</si>
  <si>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</si>
  <si>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</si>
  <si>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</si>
  <si>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</si>
  <si>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</si>
  <si>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</si>
  <si>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</si>
  <si>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</si>
  <si>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</si>
  <si>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</si>
  <si>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</si>
  <si>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</si>
  <si>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</si>
  <si>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</si>
  <si>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</si>
  <si>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</si>
  <si>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</si>
  <si>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</si>
  <si>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</si>
  <si>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</si>
  <si>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</si>
  <si>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</si>
  <si>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</si>
  <si>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</si>
  <si>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</si>
  <si>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</si>
  <si>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</si>
  <si>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</si>
  <si>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</si>
  <si>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</si>
  <si>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</si>
  <si>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</si>
  <si>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</si>
  <si>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</si>
  <si>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</si>
  <si>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</si>
  <si>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</si>
  <si>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</si>
  <si>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</si>
  <si>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</si>
  <si>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</si>
  <si>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</si>
  <si>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</si>
  <si>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</si>
  <si>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</si>
  <si>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</si>
  <si>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</si>
  <si>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</si>
  <si>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</si>
  <si>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</si>
  <si>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</si>
  <si>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</si>
  <si>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</si>
  <si>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</si>
  <si>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</si>
  <si>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</si>
  <si>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</si>
  <si>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</si>
  <si>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</si>
  <si>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</si>
  <si>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</si>
  <si>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</si>
  <si>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</si>
  <si>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</si>
  <si>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</si>
  <si>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</si>
  <si>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</si>
  <si>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</si>
  <si>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</si>
  <si>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</si>
  <si>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</si>
  <si>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</si>
  <si>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</si>
  <si>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</si>
  <si>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</si>
  <si>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</si>
  <si>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</si>
  <si>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</si>
  <si>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</si>
  <si>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</si>
  <si>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</si>
  <si>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</si>
  <si>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</si>
  <si>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</si>
  <si>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</si>
  <si>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</si>
  <si>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</si>
  <si>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</si>
  <si>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</si>
  <si>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</si>
  <si>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</si>
  <si>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</si>
  <si>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</si>
  <si>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</si>
  <si>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</si>
  <si>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</si>
  <si>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</si>
  <si>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</si>
  <si>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</si>
  <si>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</si>
  <si>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</si>
  <si>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</si>
  <si>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</si>
  <si>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</si>
  <si>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</si>
  <si>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</si>
  <si>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</si>
  <si>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</si>
  <si>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</si>
  <si>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</si>
  <si>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</si>
  <si>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</si>
  <si>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</si>
  <si>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</si>
  <si>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</si>
  <si>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</si>
  <si>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</si>
  <si>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</si>
  <si>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</si>
  <si>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</si>
  <si>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</si>
  <si>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</si>
  <si>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</si>
  <si>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</si>
  <si>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</si>
  <si>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</si>
  <si>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</si>
  <si>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</si>
  <si>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</si>
  <si>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</si>
  <si>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</si>
  <si>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</si>
  <si>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</si>
  <si>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</si>
  <si>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</si>
  <si>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</si>
  <si>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</si>
  <si>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</si>
  <si>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</si>
  <si>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</si>
  <si>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</si>
  <si>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</si>
  <si>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</si>
  <si>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</si>
  <si>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</si>
  <si>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</si>
  <si>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</si>
  <si>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</si>
  <si>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</si>
  <si>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</si>
  <si>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</si>
  <si>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</si>
  <si>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</si>
  <si>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</si>
  <si>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</si>
  <si>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</si>
  <si>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</si>
  <si>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</si>
  <si>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</si>
  <si>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</si>
  <si>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</si>
  <si>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</si>
  <si>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</si>
  <si>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</si>
  <si>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</si>
  <si>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</si>
  <si>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</si>
  <si>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</si>
  <si>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</si>
  <si>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</si>
  <si>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</si>
  <si>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</si>
  <si>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</si>
  <si>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</si>
  <si>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</si>
  <si>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</si>
  <si>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</si>
  <si>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</si>
  <si>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</si>
  <si>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</si>
  <si>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</si>
  <si>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</si>
  <si>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</si>
  <si>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</si>
  <si>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</si>
  <si>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</si>
  <si>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</si>
  <si>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</si>
  <si>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</si>
  <si>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</si>
  <si>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</si>
  <si>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</si>
  <si>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</si>
  <si>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</si>
  <si>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</si>
  <si>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</si>
  <si>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</si>
  <si>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</si>
  <si>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</si>
  <si>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</si>
  <si>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</si>
  <si>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</si>
  <si>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</si>
  <si>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</si>
  <si>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</si>
  <si>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</si>
  <si>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</si>
  <si>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</si>
  <si>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</si>
  <si>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</si>
  <si>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</si>
  <si>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</si>
  <si>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</si>
  <si>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</si>
  <si>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</si>
  <si>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</si>
  <si>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</si>
  <si>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</si>
  <si>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</si>
  <si>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</si>
  <si>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</si>
  <si>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</si>
  <si>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</si>
  <si>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</si>
  <si>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</si>
  <si>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</si>
  <si>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</si>
  <si>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</si>
  <si>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</si>
  <si>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</si>
  <si>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</si>
  <si>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</si>
  <si>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</si>
  <si>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</si>
  <si>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</si>
  <si>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</si>
  <si>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</si>
  <si>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</si>
  <si>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</si>
  <si>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</si>
  <si>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</si>
  <si>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</si>
  <si>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</si>
  <si>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</si>
  <si>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</si>
  <si>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</si>
  <si>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</si>
  <si>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</si>
  <si>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</si>
  <si>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</si>
  <si>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</si>
  <si>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</si>
  <si>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</si>
  <si>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</si>
  <si>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</si>
  <si>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</si>
  <si>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</si>
  <si>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</si>
  <si>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</si>
  <si>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</si>
  <si>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</si>
  <si>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</si>
  <si>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</si>
  <si>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</si>
  <si>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</si>
  <si>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</si>
  <si>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</si>
  <si>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</si>
  <si>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</si>
  <si>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</si>
  <si>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</si>
  <si>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</si>
  <si>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</si>
  <si>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</si>
  <si>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</si>
  <si>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</si>
  <si>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</si>
  <si>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</si>
  <si>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</si>
  <si>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</si>
  <si>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</si>
  <si>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</si>
  <si>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</si>
  <si>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</si>
  <si>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</si>
  <si>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</si>
  <si>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</si>
  <si>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</si>
  <si>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</si>
  <si>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</si>
  <si>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</si>
  <si>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</si>
  <si>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</si>
  <si>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</si>
  <si>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</si>
  <si>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</si>
  <si>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</si>
  <si>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</si>
  <si>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</si>
  <si>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</si>
  <si>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</si>
  <si>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</si>
  <si>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</si>
  <si>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</si>
  <si>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</si>
  <si>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</si>
  <si>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</si>
  <si>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</si>
  <si>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</si>
  <si>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</si>
  <si>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</si>
  <si>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</si>
  <si>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</si>
  <si>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</si>
  <si>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</si>
  <si>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</si>
  <si>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</si>
  <si>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</si>
  <si>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</si>
  <si>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</si>
  <si>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</si>
  <si>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</si>
  <si>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</si>
  <si>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</si>
  <si>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</si>
  <si>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</si>
  <si>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</si>
  <si>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</si>
  <si>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</si>
  <si>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</si>
  <si>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</si>
  <si>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</si>
  <si>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</si>
  <si>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</si>
  <si>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</si>
  <si>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</si>
  <si>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</si>
  <si>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</si>
  <si>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</si>
  <si>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</si>
  <si>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</si>
  <si>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</si>
  <si>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</si>
  <si>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</si>
  <si>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</si>
  <si>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</si>
  <si>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</si>
  <si>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</si>
  <si>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</si>
  <si>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</si>
  <si>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</si>
  <si>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</si>
  <si>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</si>
  <si>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</si>
  <si>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</si>
  <si>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</si>
  <si>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</si>
  <si>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</si>
  <si>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</si>
  <si>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</si>
  <si>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</si>
  <si>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</si>
  <si>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</si>
  <si>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</si>
  <si>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</si>
  <si>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</si>
  <si>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</si>
  <si>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</si>
  <si>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</si>
  <si>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</si>
  <si>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</si>
  <si>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</si>
  <si>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</si>
  <si>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</si>
  <si>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</si>
  <si>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</si>
  <si>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</si>
  <si>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</si>
  <si>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</si>
  <si>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</si>
  <si>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</si>
  <si>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</si>
  <si>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</si>
  <si>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</si>
  <si>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</si>
  <si>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</si>
  <si>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</si>
  <si>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</si>
  <si>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</si>
  <si>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</si>
  <si>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</si>
  <si>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</si>
  <si>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</si>
  <si>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</si>
  <si>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</si>
  <si>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</si>
  <si>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</si>
  <si>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</si>
  <si>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</si>
  <si>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</si>
  <si>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</si>
  <si>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</si>
  <si>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</si>
  <si>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</si>
  <si>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</si>
  <si>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</si>
  <si>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</si>
  <si>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</si>
  <si>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</si>
  <si>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</si>
  <si>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</si>
  <si>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</si>
  <si>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</si>
  <si>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</si>
  <si>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</si>
  <si>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</si>
  <si>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</si>
  <si>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</si>
  <si>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</si>
  <si>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</si>
  <si>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</si>
  <si>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</si>
  <si>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</si>
  <si>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</si>
  <si>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</si>
  <si>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</si>
  <si>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</si>
  <si>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</si>
  <si>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</si>
  <si>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</si>
  <si>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</si>
  <si>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</si>
  <si>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</si>
  <si>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</si>
  <si>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</si>
  <si>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</si>
  <si>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</si>
  <si>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</si>
  <si>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</si>
  <si>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</si>
  <si>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</si>
  <si>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</si>
  <si>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</si>
  <si>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</si>
  <si>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</si>
  <si>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</si>
  <si>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</si>
  <si>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</si>
  <si>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</si>
  <si>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</si>
  <si>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</si>
  <si>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</si>
  <si>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</si>
  <si>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</si>
  <si>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</si>
  <si>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</si>
  <si>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</si>
  <si>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</si>
  <si>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</si>
  <si>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</si>
  <si>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</si>
  <si>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</si>
  <si>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</si>
  <si>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</si>
  <si>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</si>
  <si>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</si>
  <si>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</si>
  <si>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</si>
  <si>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</si>
  <si>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</si>
  <si>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</si>
  <si>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</si>
  <si>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</si>
  <si>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</si>
  <si>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</si>
  <si>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</si>
  <si>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</si>
  <si>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</si>
  <si>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</si>
  <si>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</si>
  <si>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</si>
  <si>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</si>
  <si>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</si>
  <si>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</si>
  <si>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</si>
  <si>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</si>
  <si>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</si>
  <si>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</si>
  <si>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</si>
  <si>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</si>
  <si>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</si>
  <si>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</si>
  <si>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</si>
  <si>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</si>
  <si>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</si>
  <si>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</si>
  <si>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</si>
  <si>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</si>
  <si>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</si>
  <si>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</si>
  <si>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</si>
  <si>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</si>
  <si>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</si>
  <si>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</si>
  <si>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</si>
  <si>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</si>
  <si>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</si>
  <si>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</si>
  <si>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</si>
  <si>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</si>
  <si>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</si>
  <si>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</si>
  <si>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</si>
  <si>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</si>
  <si>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</si>
  <si>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</si>
  <si>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</si>
  <si>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</si>
  <si>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</si>
  <si>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</si>
  <si>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</si>
  <si>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</si>
  <si>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</si>
  <si>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</si>
  <si>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</si>
  <si>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</si>
  <si>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</si>
  <si>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</si>
  <si>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</si>
  <si>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</si>
  <si>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</si>
  <si>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</si>
  <si>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</si>
  <si>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</si>
  <si>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</si>
  <si>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</si>
  <si>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</si>
  <si>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</si>
  <si>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</si>
  <si>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</si>
  <si>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</si>
  <si>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</si>
  <si>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</si>
  <si>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</si>
  <si>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</si>
  <si>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</si>
  <si>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</si>
  <si>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</si>
  <si>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</si>
  <si>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</si>
  <si>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</si>
  <si>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</si>
  <si>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</si>
  <si>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</si>
  <si>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</si>
  <si>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</si>
  <si>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</si>
  <si>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</si>
  <si>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</si>
  <si>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</si>
  <si>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</si>
  <si>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</si>
  <si>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</si>
  <si>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</si>
  <si>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</si>
  <si>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</si>
  <si>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</si>
  <si>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</si>
  <si>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</si>
  <si>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</si>
  <si>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</si>
  <si>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</si>
  <si>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</si>
  <si>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</si>
  <si>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</si>
  <si>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</si>
  <si>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</si>
  <si>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</si>
  <si>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</si>
  <si>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</si>
  <si>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</si>
  <si>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</si>
  <si>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</si>
  <si>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</si>
  <si>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</si>
  <si>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</si>
  <si>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</si>
  <si>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</si>
  <si>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</si>
  <si>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</si>
  <si>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</si>
  <si>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</si>
  <si>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</si>
  <si>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</si>
  <si>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</si>
  <si>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</si>
  <si>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</si>
  <si>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</si>
  <si>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</si>
  <si>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</si>
  <si>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</si>
  <si>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</si>
  <si>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</si>
  <si>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</si>
  <si>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</si>
  <si>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</si>
  <si>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</si>
  <si>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</si>
  <si>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</si>
  <si>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</si>
  <si>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</si>
  <si>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</si>
  <si>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</si>
  <si>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</si>
  <si>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</si>
  <si>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</si>
  <si>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</si>
  <si>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</si>
  <si>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</si>
  <si>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</si>
  <si>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</si>
  <si>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</si>
  <si>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</si>
  <si>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</si>
  <si>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</si>
  <si>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</si>
  <si>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</si>
  <si>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</si>
  <si>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</si>
  <si>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</si>
  <si>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</si>
  <si>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</si>
  <si>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</si>
  <si>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</si>
  <si>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</si>
  <si>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</si>
  <si>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</si>
  <si>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</si>
  <si>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</si>
  <si>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</si>
  <si>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</si>
  <si>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</si>
  <si>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</si>
  <si>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</si>
  <si>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</si>
  <si>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</si>
  <si>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</si>
  <si>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</si>
  <si>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</si>
  <si>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</si>
  <si>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</si>
  <si>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</si>
  <si>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</si>
  <si>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</si>
  <si>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</si>
  <si>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</si>
  <si>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</si>
  <si>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</si>
  <si>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</si>
  <si>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</si>
  <si>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</si>
  <si>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</si>
  <si>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</si>
  <si>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</si>
  <si>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</si>
  <si>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</si>
  <si>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</si>
  <si>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</si>
  <si>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</si>
  <si>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</si>
  <si>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</si>
  <si>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</si>
  <si>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</si>
  <si>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</si>
  <si>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</si>
  <si>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</si>
  <si>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</si>
  <si>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</si>
  <si>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</si>
  <si>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</si>
  <si>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</si>
  <si>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</si>
  <si>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</si>
  <si>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</si>
  <si>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</si>
  <si>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</si>
  <si>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</si>
  <si>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</si>
  <si>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</si>
  <si>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</si>
  <si>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</si>
  <si>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</si>
  <si>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</si>
  <si>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</si>
  <si>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</si>
  <si>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</si>
  <si>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</si>
  <si>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</si>
  <si>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</si>
  <si>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</si>
  <si>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</si>
  <si>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</si>
  <si>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</si>
  <si>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</si>
  <si>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</si>
  <si>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</si>
  <si>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</si>
  <si>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</si>
  <si>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</si>
  <si>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</si>
  <si>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</si>
  <si>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</si>
  <si>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</si>
  <si>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</si>
  <si>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</si>
  <si>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</si>
  <si>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</si>
  <si>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</si>
  <si>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</si>
  <si>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</si>
  <si>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</si>
  <si>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</si>
  <si>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</si>
  <si>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</si>
  <si>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</si>
  <si>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</si>
  <si>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</si>
  <si>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</si>
  <si>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</si>
  <si>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</si>
  <si>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</si>
  <si>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</si>
  <si>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</si>
  <si>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</si>
  <si>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</si>
  <si>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</si>
  <si>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</si>
  <si>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</si>
  <si>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</si>
  <si>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</si>
  <si>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</si>
  <si>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</si>
  <si>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</si>
  <si>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</si>
  <si>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</si>
  <si>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</si>
  <si>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</si>
  <si>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</si>
  <si>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</si>
  <si>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</si>
  <si>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</si>
  <si>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</si>
  <si>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</si>
  <si>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</si>
  <si>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</si>
  <si>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</si>
  <si>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</si>
  <si>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</si>
  <si>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</si>
  <si>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</si>
  <si>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</si>
  <si>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</si>
  <si>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</si>
  <si>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</si>
  <si>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</si>
  <si>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</si>
  <si>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</si>
  <si>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</si>
  <si>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</si>
  <si>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</si>
  <si>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</si>
  <si>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</si>
  <si>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</si>
  <si>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</si>
  <si>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</si>
  <si>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</si>
  <si>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</si>
  <si>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</si>
  <si>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</si>
  <si>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</si>
  <si>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</si>
  <si>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</si>
  <si>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</si>
  <si>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</si>
  <si>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</si>
  <si>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</si>
  <si>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</si>
  <si>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</si>
  <si>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</si>
  <si>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</si>
  <si>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</si>
  <si>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</si>
  <si>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</si>
  <si>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</si>
  <si>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</si>
  <si>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</si>
  <si>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</si>
  <si>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</si>
  <si>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</si>
  <si>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</si>
  <si>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</si>
  <si>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</si>
  <si>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</si>
  <si>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</si>
  <si>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</si>
  <si>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</si>
  <si>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</si>
  <si>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</si>
  <si>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</si>
  <si>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</si>
  <si>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</si>
  <si>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</si>
  <si>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</si>
  <si>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</si>
  <si>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</si>
  <si>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</si>
  <si>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</si>
  <si>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</si>
  <si>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</si>
  <si>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</si>
  <si>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</si>
  <si>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</si>
  <si>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</si>
  <si>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</si>
  <si>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</si>
  <si>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</si>
  <si>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</si>
  <si>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600-650</t>
  </si>
  <si>
    <t>Sell</t>
  </si>
  <si>
    <t>430-440</t>
  </si>
  <si>
    <t>545-625</t>
  </si>
  <si>
    <t>POWERMECH</t>
  </si>
  <si>
    <t>680-720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</si>
  <si>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</si>
  <si>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</si>
  <si>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</si>
  <si>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</si>
  <si>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</si>
  <si>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</si>
  <si>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</si>
  <si>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</si>
  <si>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</si>
  <si>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305-325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</si>
  <si>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</si>
  <si>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</si>
  <si>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</si>
  <si>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</si>
  <si>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</si>
  <si>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</si>
  <si>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</si>
  <si>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</si>
  <si>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</si>
  <si>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Profit of Rs.472.5/-</t>
  </si>
  <si>
    <t>NIFTY 22500 CE 29 FEB</t>
  </si>
  <si>
    <t>Profit of Rs.35.5/-</t>
  </si>
  <si>
    <t>Retail Research Technical Calls &amp; Fundamental Performance Report for the month of February-2024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</si>
  <si>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</si>
  <si>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</si>
  <si>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</si>
  <si>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</si>
  <si>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</si>
  <si>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</si>
  <si>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</si>
  <si>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</si>
  <si>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</si>
  <si>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</si>
  <si>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</si>
  <si>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</si>
  <si>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</si>
  <si>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</si>
  <si>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</si>
  <si>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</si>
  <si>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</si>
  <si>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</si>
  <si>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</si>
  <si>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</si>
  <si>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</si>
  <si>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</si>
  <si>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</si>
  <si>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</si>
  <si>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</si>
  <si>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</si>
  <si>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</si>
  <si>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</si>
  <si>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</si>
  <si>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</si>
  <si>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</si>
  <si>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</si>
  <si>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</si>
  <si>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</si>
  <si>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</si>
  <si>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</si>
  <si>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</si>
  <si>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</si>
  <si>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</si>
  <si>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</si>
  <si>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</si>
  <si>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</si>
  <si>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</si>
  <si>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</si>
  <si>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</si>
  <si>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</si>
  <si>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</si>
  <si>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</si>
  <si>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</si>
  <si>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</si>
  <si>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</si>
  <si>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</si>
  <si>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</si>
  <si>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HDFCBANK 1460 CE 29 FEB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</si>
  <si>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</si>
  <si>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</si>
  <si>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</si>
  <si>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</si>
  <si>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</si>
  <si>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</si>
  <si>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</si>
  <si>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</si>
  <si>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</si>
  <si>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Profit of Rs.25.5/-</t>
  </si>
  <si>
    <t>PIDILITIND FEB FUT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</si>
  <si>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</si>
  <si>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</si>
  <si>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</si>
  <si>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</si>
  <si>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</si>
  <si>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</si>
  <si>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</si>
  <si>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3000-3200</t>
  </si>
  <si>
    <t>Loss of Rs.19/-</t>
  </si>
  <si>
    <t>BAJFINANCE FEB FUT</t>
  </si>
  <si>
    <t>6720-6820</t>
  </si>
  <si>
    <t>HINDUNILVR FEB FUT</t>
  </si>
  <si>
    <t>2438-2473</t>
  </si>
  <si>
    <t>FINNIFTY 20600 CE 20 FEB</t>
  </si>
  <si>
    <t>FINNIFTY 19800 PE 20 FEB</t>
  </si>
  <si>
    <t>905-975</t>
  </si>
  <si>
    <t>1100-1180</t>
  </si>
  <si>
    <t>SANSERA</t>
  </si>
  <si>
    <t>Loss of Rs.2/-</t>
  </si>
  <si>
    <t>NIFTY 22200 CE 29-FEB</t>
  </si>
  <si>
    <t>NIFTY 21000 PE 29-FEB</t>
  </si>
  <si>
    <t>BANKNIFTY 45700 PE 14-FEB</t>
  </si>
  <si>
    <t>BANKNIFTY 45600 PE 14-FEB</t>
  </si>
  <si>
    <t>NIFTY FUT 29-FEB</t>
  </si>
  <si>
    <t>NIFTY 21900 CE 15-FEB</t>
  </si>
  <si>
    <t>SHREESEC</t>
  </si>
  <si>
    <t>Profit of Rs.61.5/-</t>
  </si>
  <si>
    <t>Loss of Rs.40/-</t>
  </si>
  <si>
    <t>QE SECURITIES LLP</t>
  </si>
  <si>
    <t>Profit of Rs.3/-</t>
  </si>
  <si>
    <t>FINNIFTY 20500 CE 20 FEB</t>
  </si>
  <si>
    <t>150-180</t>
  </si>
  <si>
    <t>Profit of Rs.29/-</t>
  </si>
  <si>
    <t>RELIANCE FEB FUT</t>
  </si>
  <si>
    <t>2975-3017</t>
  </si>
  <si>
    <t>METROPOLIS FEB FUT</t>
  </si>
  <si>
    <t>1805-1832</t>
  </si>
  <si>
    <t>SBILIFE FEB FUT</t>
  </si>
  <si>
    <t>1530-1550</t>
  </si>
  <si>
    <t>FINNIFTY 20300 PE 20 FEB</t>
  </si>
  <si>
    <t>FINNIFTY 20700 CE 20 FEB</t>
  </si>
  <si>
    <t>842-864</t>
  </si>
  <si>
    <t>920-960</t>
  </si>
  <si>
    <t>Loss of Rs.48/-</t>
  </si>
  <si>
    <t>Accu &lt;&gt;</t>
  </si>
  <si>
    <t>NCLRESE</t>
  </si>
  <si>
    <t>VIBRANT SECURITIES PRIVATE LIMITED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</si>
  <si>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</si>
  <si>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</si>
  <si>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</si>
  <si>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</si>
  <si>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</si>
  <si>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</si>
  <si>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</si>
  <si>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</si>
  <si>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</si>
  <si>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</si>
  <si>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</si>
  <si>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</si>
  <si>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</si>
  <si>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</si>
  <si>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</si>
  <si>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</si>
  <si>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</si>
  <si>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Rs.13/-</t>
  </si>
  <si>
    <t>Profit of Rs.22/-</t>
  </si>
  <si>
    <t>Profit of Rs.57.5/-</t>
  </si>
  <si>
    <t>WIPRO FEB FUT</t>
  </si>
  <si>
    <t>545-555</t>
  </si>
  <si>
    <t>Profit of Rs.6/-</t>
  </si>
  <si>
    <t>BAJAJ-AUTO 9200 CE 29 FEB</t>
  </si>
  <si>
    <t>BAJAJ-AUTO 8000 PE 29 FEB</t>
  </si>
  <si>
    <t>LT FEB FUT</t>
  </si>
  <si>
    <t>3380-3400</t>
  </si>
  <si>
    <t>ASIANPAINT FEB FUT</t>
  </si>
  <si>
    <t>3068-3121</t>
  </si>
  <si>
    <t>1478-1494</t>
  </si>
  <si>
    <t>FINNIFTY 20400 PE 20 FEB</t>
  </si>
  <si>
    <t>FINNIFTY 20650 CE 20 FEB</t>
  </si>
  <si>
    <t>ENBETRD</t>
  </si>
  <si>
    <t>Profit of Rs.2/-</t>
  </si>
  <si>
    <t>Profit of Rs.5.5/-</t>
  </si>
  <si>
    <t>NIFTY 22000 PE 29 FEB</t>
  </si>
  <si>
    <t>FINNIFTY 20700 PE 20 FEB</t>
  </si>
  <si>
    <t>BANKNIFTY FEB FUT</t>
  </si>
  <si>
    <t>NIFTY 21800 PE 29 FEB</t>
  </si>
  <si>
    <t>30-40</t>
  </si>
  <si>
    <t>Loss of Rs.14/-</t>
  </si>
  <si>
    <t>Loss of Rs.22.5/-</t>
  </si>
  <si>
    <t>SIEMENS FEB FUT</t>
  </si>
  <si>
    <t>4468-4506</t>
  </si>
  <si>
    <t>BGRENERGY</t>
  </si>
  <si>
    <t>BGR Energy Systems Ltd</t>
  </si>
  <si>
    <t>NK SECURITIES RESEARCH PRIVATE LIMITED</t>
  </si>
  <si>
    <t>Profit of Rs.31/-</t>
  </si>
  <si>
    <t>1242-1282</t>
  </si>
  <si>
    <t>1380-1480</t>
  </si>
  <si>
    <t>171-189</t>
  </si>
  <si>
    <t>215-230</t>
  </si>
  <si>
    <t>Profit of Rs.92.5/-</t>
  </si>
  <si>
    <t>BANKNIFTY 47000 CE 21 FEB</t>
  </si>
  <si>
    <t>200-300</t>
  </si>
  <si>
    <t>Profit of Rs.62.5/-</t>
  </si>
  <si>
    <t>Profit of Rs.172/-</t>
  </si>
  <si>
    <t>3368-3405</t>
  </si>
  <si>
    <t>Profit of Rs.130/-</t>
  </si>
  <si>
    <t>Profit of Rs.4.5/-</t>
  </si>
  <si>
    <t>BANKNIFTY 47000 PE 21 FEB</t>
  </si>
  <si>
    <t>70-100</t>
  </si>
  <si>
    <t>Loss of Rs.31/-</t>
  </si>
  <si>
    <t>ALSTONE</t>
  </si>
  <si>
    <t>MANSI SHARE AND STOCK ADVISORS PVT LTD</t>
  </si>
  <si>
    <t>SASIKALA RAGHUPATHY</t>
  </si>
  <si>
    <t>Profit of Rs.24/-</t>
  </si>
  <si>
    <t>BAJAJ-AUTO 8900 PE 29 FEB</t>
  </si>
  <si>
    <t>BAJAJ-AUTO 8700 CE 29 FEB</t>
  </si>
  <si>
    <t>Profit of Rs.11/-</t>
  </si>
  <si>
    <t>21850-21700</t>
  </si>
  <si>
    <t>Loss of Rs.39.5/-</t>
  </si>
  <si>
    <t>122-130</t>
  </si>
  <si>
    <t>NIFTY 21900 PE 22 FEB</t>
  </si>
  <si>
    <t>FINNIFTY 20650 CE 27 FEB</t>
  </si>
  <si>
    <t>170-200</t>
  </si>
  <si>
    <t>Loss of Rs.34.75/-</t>
  </si>
  <si>
    <t>Profit of Rs.20.5/-</t>
  </si>
  <si>
    <t>Loss of Rs.110/-</t>
  </si>
  <si>
    <t>FABER TREXIM PRIVATE LIMITED</t>
  </si>
  <si>
    <t>VEERHEALTH</t>
  </si>
  <si>
    <t>GLOBALWORTH SECURITIES LIMITED</t>
  </si>
  <si>
    <t>JAINAM BROKING LIMITED</t>
  </si>
  <si>
    <t>SUNDARAM</t>
  </si>
  <si>
    <t>Sundaram Multi Pap Ltd</t>
  </si>
  <si>
    <t>TARMAT</t>
  </si>
  <si>
    <t>Tarmat Limited</t>
  </si>
  <si>
    <t>FINNIFTY 20800 CE 27 FEB</t>
  </si>
  <si>
    <t>130-170</t>
  </si>
  <si>
    <t>266-251.50</t>
  </si>
  <si>
    <t>BAJAJ-AUTO FEB FUT</t>
  </si>
  <si>
    <t>8450-8550</t>
  </si>
  <si>
    <t>COLPAL FEB FUT</t>
  </si>
  <si>
    <t>2590-2620</t>
  </si>
  <si>
    <t>240-220</t>
  </si>
  <si>
    <t>280-320</t>
  </si>
  <si>
    <t>ASTRAL 2100 CE 29 FEB</t>
  </si>
  <si>
    <t>ASTRAL 2160 CE 29 FEB</t>
  </si>
  <si>
    <t>FINNIFTY 20550 PE 27 FEB</t>
  </si>
  <si>
    <t>FINNIFTY 20850 CE 27 FEB</t>
  </si>
  <si>
    <t>2080-2100</t>
  </si>
  <si>
    <t>SAHASTRAA ADVISORS PRIVATE LIMITED</t>
  </si>
  <si>
    <t>TOPGAIN FINANCE PRIVATE LIMITED</t>
  </si>
  <si>
    <t>BRIDGESE</t>
  </si>
  <si>
    <t>HARSHAD AMRUTLAL PANCHAL</t>
  </si>
  <si>
    <t>CRESSAN</t>
  </si>
  <si>
    <t>MANSI SHARE &amp; STOCK ADVISORS PRIVATE LIMITED</t>
  </si>
  <si>
    <t>PRESSURS</t>
  </si>
  <si>
    <t>RGRL</t>
  </si>
  <si>
    <t>HEMA JAYPRAKASH BHAVSAR</t>
  </si>
  <si>
    <t>THINKINK</t>
  </si>
  <si>
    <t>NIKHIL RAJESH SINGH</t>
  </si>
  <si>
    <t>VINEY EQUITY MARKET LLP</t>
  </si>
  <si>
    <t>CITADEL SECURITIES INDIA MARKETS PRIVATE LIMITED</t>
  </si>
  <si>
    <t>YUGA STOCKS AND COMMODITIES PRIVATE LIMITED  .</t>
  </si>
  <si>
    <t>EPITOME TRADING AND INVESTMENTS</t>
  </si>
  <si>
    <t>MOKSH</t>
  </si>
  <si>
    <t>Moksh Ornaments Limited</t>
  </si>
  <si>
    <t>CRONY VYAPAR PVT LTD</t>
  </si>
  <si>
    <t>F3 ADVISORS PRIVATE LIMITED</t>
  </si>
  <si>
    <t>MUDUPULAVEMULA SURENDRANADHA REDDY</t>
  </si>
  <si>
    <t>Profit of Rs.90/-</t>
  </si>
  <si>
    <t>22300-22400</t>
  </si>
  <si>
    <t>FINNIFTY 20700 CE 27 FEB</t>
  </si>
  <si>
    <t>100-130</t>
  </si>
  <si>
    <t>JSWSTEEL MAR FUT</t>
  </si>
  <si>
    <t>811-814</t>
  </si>
  <si>
    <t>831-847</t>
  </si>
  <si>
    <t>BAJAJ-AUTO MAR FUT</t>
  </si>
  <si>
    <t>8290-8310</t>
  </si>
  <si>
    <t>8420-8500</t>
  </si>
  <si>
    <t>Profit of Rs.16.5/-</t>
  </si>
  <si>
    <t>Profit of Rs.200/-</t>
  </si>
  <si>
    <t>Loss of Rs.31.5/-</t>
  </si>
  <si>
    <t>BANKNIFTY 46800 CE 29 FEB</t>
  </si>
  <si>
    <t>470-550</t>
  </si>
  <si>
    <t>ABCGAS</t>
  </si>
  <si>
    <t>SYAMALPRASAD DWARKAPRASAD SHOREWALA</t>
  </si>
  <si>
    <t>SHUBHAM FINANCIAL SERVICES</t>
  </si>
  <si>
    <t>ADJIA</t>
  </si>
  <si>
    <t>SHRENI SHARES LTD</t>
  </si>
  <si>
    <t>FRANKLININD</t>
  </si>
  <si>
    <t>GALAGEX</t>
  </si>
  <si>
    <t>MANUBHAI AMRUTLAL SHAH</t>
  </si>
  <si>
    <t>GANONPRO</t>
  </si>
  <si>
    <t>MIHIKA</t>
  </si>
  <si>
    <t>RACONTEUR</t>
  </si>
  <si>
    <t>ANILKUMAR</t>
  </si>
  <si>
    <t>RGF</t>
  </si>
  <si>
    <t>KARVA AUTOMART LIMITED</t>
  </si>
  <si>
    <t>RISAINTL</t>
  </si>
  <si>
    <t>MANISH GYANDCHAND MEHTA</t>
  </si>
  <si>
    <t>ADROITINFO</t>
  </si>
  <si>
    <t>Adroit Infotech Limited</t>
  </si>
  <si>
    <t>ATALREAL</t>
  </si>
  <si>
    <t>Atal Realtech Limited</t>
  </si>
  <si>
    <t>KAUSHIK MAHESH WAGHELA</t>
  </si>
  <si>
    <t>Easy Trip Planners Ltd</t>
  </si>
  <si>
    <t>HEADSUP</t>
  </si>
  <si>
    <t>Heads UP Ventures Limited</t>
  </si>
  <si>
    <t>SABALE HARSHAWARDHAN HANMANT</t>
  </si>
  <si>
    <t>KELLTONTEC</t>
  </si>
  <si>
    <t>Kellton Tech Sol Ltd</t>
  </si>
  <si>
    <t>JALIYAN COMMODITY</t>
  </si>
  <si>
    <t>CMMIPL</t>
  </si>
  <si>
    <t>CMM Infraprojects Limited</t>
  </si>
  <si>
    <t>SAMTA MUNDRA</t>
  </si>
  <si>
    <t>KANANIIND</t>
  </si>
  <si>
    <t>Kanani Industries Ltd</t>
  </si>
  <si>
    <t>HARSHIL PREMJIBHAI KANANI</t>
  </si>
  <si>
    <t>Profit of Rs.19/-</t>
  </si>
  <si>
    <t>Profit of Rs.6.8/-</t>
  </si>
  <si>
    <t>NIFTY 22300 CE 29 FEB</t>
  </si>
  <si>
    <t>NIFTY  21900 PE 29 FEB</t>
  </si>
  <si>
    <t>Profit of Rs.0.50/-</t>
  </si>
  <si>
    <t>Loss of Rs.23/-</t>
  </si>
  <si>
    <t>ARIHANT</t>
  </si>
  <si>
    <t>AUSTENG</t>
  </si>
  <si>
    <t>MALLIKARJUN YADAV GADDAM</t>
  </si>
  <si>
    <t>BFLAFL</t>
  </si>
  <si>
    <t>PARUL PALIWAL</t>
  </si>
  <si>
    <t>SANJAY SHARMA</t>
  </si>
  <si>
    <t>CHOKSILA</t>
  </si>
  <si>
    <t>RADHIKA RASTOGI</t>
  </si>
  <si>
    <t>CMSINFO</t>
  </si>
  <si>
    <t>SOCIETE GENERALE</t>
  </si>
  <si>
    <t>MATHEW CYRIAC</t>
  </si>
  <si>
    <t>IIFL SECURITIES LIMITED ERROR ACCOUNT</t>
  </si>
  <si>
    <t>MORGAN STANLEY ASIA SINGAPORE PTE</t>
  </si>
  <si>
    <t>SION INVESTMENT HOLDINGS PTE. LIMITED</t>
  </si>
  <si>
    <t>SANATAN FINANCIAL ADVISORY SERVICES PRIVATE LIMITED</t>
  </si>
  <si>
    <t>THINK INDIA OPPORTUNITIES MASTER FUND LP</t>
  </si>
  <si>
    <t>WF ASIAN RECONNAISSANCE FUND LTD</t>
  </si>
  <si>
    <t>INDIA ACORN ICAV</t>
  </si>
  <si>
    <t>ABU DHABI INVESTMENT AUTHORITY - WAY</t>
  </si>
  <si>
    <t>NOMURA FUNDS IRELAND PUBLIC LTD COINDIA EQUITY FUND</t>
  </si>
  <si>
    <t>AIG GLOBAL INVESTMENT CORPORATION (ASIA) A/C AIG GLOBAL FUNDS-AIG INDIA EQ</t>
  </si>
  <si>
    <t>ICICI PRUDENTIAL MUTUAL FUND</t>
  </si>
  <si>
    <t>KOTAK MAHINDRA MUTUAL FUND A/C - KOTAK SMALL CAP FUND</t>
  </si>
  <si>
    <t>COMRADE</t>
  </si>
  <si>
    <t>DIPTI KRUNAL MAHESHWARI</t>
  </si>
  <si>
    <t>NACIO MULTI TRADERS LLP</t>
  </si>
  <si>
    <t>NILESH TRIMBAK HINGE</t>
  </si>
  <si>
    <t>URVASHI UMESHBHAI PATEL</t>
  </si>
  <si>
    <t>BHARTI ENTERPRISES LIMITED</t>
  </si>
  <si>
    <t>ICICI BANK LIMITED</t>
  </si>
  <si>
    <t>ITCONS</t>
  </si>
  <si>
    <t>YUGA STOCKS AND COMMODITIES PRIVATE LIMITED .</t>
  </si>
  <si>
    <t>KDL</t>
  </si>
  <si>
    <t>AMEE TUSHAR SHAH</t>
  </si>
  <si>
    <t>SHEKHAR RAMESHCHANDRA VORA</t>
  </si>
  <si>
    <t>SHOBHABEN MANSUKHBHAI BHUT</t>
  </si>
  <si>
    <t>SURESHKUMAR GHORDHANDAS PATEL</t>
  </si>
  <si>
    <t>HEMALBEN SANJAY SHAH</t>
  </si>
  <si>
    <t>NISHIL FINANCIAL ADVISORS LLP .</t>
  </si>
  <si>
    <t>TUSHAR SHASHIKANT SHAH</t>
  </si>
  <si>
    <t>ARUNABEN VINODCHANDRA DHANDHARA</t>
  </si>
  <si>
    <t>SANJAYKUMAR SEVANTILAL SHAH</t>
  </si>
  <si>
    <t>KANTA DEVI SAMDARIA</t>
  </si>
  <si>
    <t>MAHACORP</t>
  </si>
  <si>
    <t>MAHADEV MANUBHAI MAKVANA</t>
  </si>
  <si>
    <t>BHAVYA DHIMAN</t>
  </si>
  <si>
    <t>DIPAK MATHURBHAI SALVI</t>
  </si>
  <si>
    <t>THAKOR HANSABEN</t>
  </si>
  <si>
    <t>CHIRAG BHIKHALAL SHAH</t>
  </si>
  <si>
    <t>NAKSH</t>
  </si>
  <si>
    <t>APARNA SAMEER GIRI</t>
  </si>
  <si>
    <t>NATHUEC</t>
  </si>
  <si>
    <t>HAL CLYDE DENISON LIMITED</t>
  </si>
  <si>
    <t>OSIAJEE</t>
  </si>
  <si>
    <t>NAVRAAV ELECTRO LIMITED</t>
  </si>
  <si>
    <t>NIDHI SOOD</t>
  </si>
  <si>
    <t>PANKAJPO</t>
  </si>
  <si>
    <t>PAPITA NANDI</t>
  </si>
  <si>
    <t>PRADHIN</t>
  </si>
  <si>
    <t>GUJARAT TOOLROOM LIMITED</t>
  </si>
  <si>
    <t>AJAY CHAUDHARI</t>
  </si>
  <si>
    <t>BIJAL KIRAN PATEL</t>
  </si>
  <si>
    <t>QUASAR</t>
  </si>
  <si>
    <t>MADHESWARAN</t>
  </si>
  <si>
    <t>PRAVINBHAI MANCHHUBHAI PATEL</t>
  </si>
  <si>
    <t>ANNAYA MANAGEMENT CONSULTANCY PRIVATE LIMITED .</t>
  </si>
  <si>
    <t>RAJNISH</t>
  </si>
  <si>
    <t>RFSL</t>
  </si>
  <si>
    <t>AMIT SINGH</t>
  </si>
  <si>
    <t>SUDIP AMAR BHATTACHARYA</t>
  </si>
  <si>
    <t>ABHISHEK BANERJEE</t>
  </si>
  <si>
    <t>SANJAY ARUNKUMAR CHOKSI</t>
  </si>
  <si>
    <t>MANJUDEVIMEENA</t>
  </si>
  <si>
    <t>ROHLTD</t>
  </si>
  <si>
    <t>THE JUPITER GLOBAL FUND-JUPITER INDIA SELECT</t>
  </si>
  <si>
    <t>JUPITER SOUTH ASIA INVESTMENT COMPANY LIMITED</t>
  </si>
  <si>
    <t>SHIVAEXPO</t>
  </si>
  <si>
    <t>LAXMI GUPTA</t>
  </si>
  <si>
    <t>PROFITOUS CAPITAL MARKETS PRIVATE LIMITED</t>
  </si>
  <si>
    <t>BASAVARAJ CHANNAPPA MAHASHETTI</t>
  </si>
  <si>
    <t>HARPREET SINGH GREWAL</t>
  </si>
  <si>
    <t>SPRAYKING</t>
  </si>
  <si>
    <t>BLACKBERRY SAREES PRIVATE LIMITED</t>
  </si>
  <si>
    <t>GEMZAR ENTERPRISES PRIVATE LIMITED</t>
  </si>
  <si>
    <t>SANJAY POPATLAL JAIN</t>
  </si>
  <si>
    <t>SSLFINANCE</t>
  </si>
  <si>
    <t>TIJARIA</t>
  </si>
  <si>
    <t>VISHAL BIPINCHANDRA DOSHI</t>
  </si>
  <si>
    <t>RAMAN CHAWLA &amp; SONS (HUF)</t>
  </si>
  <si>
    <t>MAHALAXMI WOOLEN COMPANY PRIVATE LIMITED</t>
  </si>
  <si>
    <t>DB (INTL) OWN TRADING</t>
  </si>
  <si>
    <t>DINESH KUMAR HUF</t>
  </si>
  <si>
    <t>GREEN PEAKS ENTERPRISES LLP</t>
  </si>
  <si>
    <t>TRANWAY</t>
  </si>
  <si>
    <t>PUSHPA BHAJU</t>
  </si>
  <si>
    <t>SUNIL KUMAR CHHAJER</t>
  </si>
  <si>
    <t>DHWAJA SHARES &amp; SECURITIES PVT LTD</t>
  </si>
  <si>
    <t>AARTECH</t>
  </si>
  <si>
    <t>Aartech Solonics Limited</t>
  </si>
  <si>
    <t>VEENA RAJESH SHAH</t>
  </si>
  <si>
    <t>AILIMITED</t>
  </si>
  <si>
    <t>Abhishek Integrations Ltd</t>
  </si>
  <si>
    <t>SATYA PRAKASH MITTAL</t>
  </si>
  <si>
    <t>AKSHARCHEM</t>
  </si>
  <si>
    <t>AksharChem India Limited</t>
  </si>
  <si>
    <t>SILVER LINE VENTURES PRIVATE LIMITED</t>
  </si>
  <si>
    <t>ANTGRAPHIC</t>
  </si>
  <si>
    <t>Antarctica Graphics Ltd</t>
  </si>
  <si>
    <t>SHREEDA TECHNOLOGY SERVICES PRIVATE LIMITED</t>
  </si>
  <si>
    <t>SANTOSH SRINIVASULU SIDDAM SETTY</t>
  </si>
  <si>
    <t>AVG</t>
  </si>
  <si>
    <t>AVG Logistics Limited</t>
  </si>
  <si>
    <t>AVROIND</t>
  </si>
  <si>
    <t>AVRO INDIA LIMITED</t>
  </si>
  <si>
    <t>SUVRIDHI CAPITAL MARKETS LTD</t>
  </si>
  <si>
    <t>NIKUNJ KAUSHIK SHAH</t>
  </si>
  <si>
    <t>SHARE INDIA SECURITIES LIMITED</t>
  </si>
  <si>
    <t>BLS Intl Servs Ltd</t>
  </si>
  <si>
    <t>COLUMBIA PETRO CHEM PRIVATE LIMITED</t>
  </si>
  <si>
    <t>BTML</t>
  </si>
  <si>
    <t>Bodhi Tree Multimedia Ltd</t>
  </si>
  <si>
    <t>LEADING LIGHT FUND VCC THE TRIUMPH FUND</t>
  </si>
  <si>
    <t>CHAVDA</t>
  </si>
  <si>
    <t>Chavda Infra Limited</t>
  </si>
  <si>
    <t>BIMAN BHANJA</t>
  </si>
  <si>
    <t>GAURAV CHETANKUMAR MANEK</t>
  </si>
  <si>
    <t>CMS Info Systems Limited</t>
  </si>
  <si>
    <t>DEEM</t>
  </si>
  <si>
    <t>Deem Roll Tech Limited</t>
  </si>
  <si>
    <t>JAIN SANJAY POPATLAL</t>
  </si>
  <si>
    <t>GSTL</t>
  </si>
  <si>
    <t>Globesecure Techno Ltd</t>
  </si>
  <si>
    <t>LATABEN NANDLAL VASAVANI</t>
  </si>
  <si>
    <t>IREDA</t>
  </si>
  <si>
    <t>Indian Renewable Energy</t>
  </si>
  <si>
    <t>KNAGRI</t>
  </si>
  <si>
    <t>KN Agri Resources Limited</t>
  </si>
  <si>
    <t>YUGA  DOSHI</t>
  </si>
  <si>
    <t>RAMESH TARSHIBHAI DOBARIYA</t>
  </si>
  <si>
    <t>MTNL</t>
  </si>
  <si>
    <t>Maha Tel Nigam Ltd.</t>
  </si>
  <si>
    <t>RAILTEL</t>
  </si>
  <si>
    <t>Railtel Corp of Ind Ltd</t>
  </si>
  <si>
    <t>SW CAPITAL PRIVATE LIMITED</t>
  </si>
  <si>
    <t>SABAR</t>
  </si>
  <si>
    <t>Sabar Flex India Limited</t>
  </si>
  <si>
    <t>SOMANI VENTURES AND INNOVATIONS LIMITED</t>
  </si>
  <si>
    <t>SOUTHBANK</t>
  </si>
  <si>
    <t>South Indian Bank Ltd.</t>
  </si>
  <si>
    <t>HI GROWTH CORPORATE SERVICES PVT LTD</t>
  </si>
  <si>
    <t>Swan Energy Limited</t>
  </si>
  <si>
    <t>Tijaria Polypipes Ltd</t>
  </si>
  <si>
    <t>SAMEER VASANT MORDE</t>
  </si>
  <si>
    <t>DB INTERNATIONAL STOCK BROKERS LIMITED</t>
  </si>
  <si>
    <t>RAHUL UPPAL</t>
  </si>
  <si>
    <t>TTL</t>
  </si>
  <si>
    <t>T T Limited</t>
  </si>
  <si>
    <t>RAJESH KOLEKAR HUF</t>
  </si>
  <si>
    <t>UMANGDAIRY</t>
  </si>
  <si>
    <t>Umang Dairies Limited</t>
  </si>
  <si>
    <t>VSTL</t>
  </si>
  <si>
    <t>Vibhor Steel Tubes Ltd</t>
  </si>
  <si>
    <t>ZENITHDRUG</t>
  </si>
  <si>
    <t>Zenith Drugs Limited</t>
  </si>
  <si>
    <t>JYOTI KUTHARI</t>
  </si>
  <si>
    <t>YELLOWSTONE VENTURES LLP</t>
  </si>
  <si>
    <t>ARNOLD HOLDINGS LTD</t>
  </si>
  <si>
    <t>MARWADI SHARES AND FINANCE LTD.</t>
  </si>
  <si>
    <t>DAVANGERE</t>
  </si>
  <si>
    <t>Davangere Sugar Company L</t>
  </si>
  <si>
    <t>GANESH S S</t>
  </si>
  <si>
    <t>DRCSYSTEMS</t>
  </si>
  <si>
    <t>DRC Systems India Limited</t>
  </si>
  <si>
    <t>MAYUR MUKUNDBHAI DESAI</t>
  </si>
  <si>
    <t>THAKOR NAYANA CHANDUBHAI</t>
  </si>
  <si>
    <t>Sapphire Foods India Ltd</t>
  </si>
  <si>
    <t>WTCNAM COMMON TRUST FUNDS TRUST EMERGING MARKETS OPPORTUNITIES PORTFOLIO</t>
  </si>
  <si>
    <t>SENCO</t>
  </si>
  <si>
    <t>Senco Gold Limited</t>
  </si>
  <si>
    <t>SAIF PARTNERS INDIA IV LIMITED</t>
  </si>
  <si>
    <t>STATSOL RESEARCH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</si>
</sst>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6" fillId="15" borderId="34" applyNumberFormat="0" applyAlignment="0" applyProtection="0"/>
    <xf numFmtId="0" fontId="47" fillId="16" borderId="35" applyNumberFormat="0" applyAlignment="0" applyProtection="0"/>
    <xf numFmtId="0" fontId="48" fillId="16" borderId="34" applyNumberFormat="0" applyAlignment="0" applyProtection="0"/>
    <xf numFmtId="0" fontId="49" fillId="0" borderId="36" applyNumberFormat="0" applyFill="0" applyAlignment="0" applyProtection="0"/>
    <xf numFmtId="0" fontId="50" fillId="17" borderId="37" applyNumberFormat="0" applyAlignment="0" applyProtection="0"/>
    <xf numFmtId="0" fontId="53" fillId="0" borderId="39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8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2" fillId="18" borderId="38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5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5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7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6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164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6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164" fontId="36" fillId="43" borderId="29" xfId="0" applyNumberFormat="1" applyFont="1" applyFill="1" applyBorder="1" applyAlignment="1">
      <alignment horizontal="center" vertical="top"/>
    </xf>
    <xf numFmtId="0" fontId="36" fillId="44" borderId="29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5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2" fontId="36" fillId="11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6" fillId="46" borderId="29" xfId="0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7" fillId="47" borderId="29" xfId="0" applyFont="1" applyFill="1" applyBorder="1" applyAlignment="1">
      <alignment horizontal="center" vertical="center"/>
    </xf>
    <xf numFmtId="16" fontId="36" fillId="47" borderId="22" xfId="0" applyNumberFormat="1" applyFont="1" applyFill="1" applyBorder="1" applyAlignment="1">
      <alignment horizontal="center" vertical="center"/>
    </xf>
    <xf numFmtId="0" fontId="36" fillId="47" borderId="0" xfId="0" applyFont="1" applyFill="1"/>
    <xf numFmtId="0" fontId="3" fillId="47" borderId="0" xfId="0" applyFont="1" applyFill="1" applyAlignment="1">
      <alignment horizontal="center"/>
    </xf>
    <xf numFmtId="0" fontId="3" fillId="47" borderId="0" xfId="0" applyFont="1" applyFill="1"/>
    <xf numFmtId="0" fontId="36" fillId="47" borderId="0" xfId="0" applyFont="1" applyFill="1" applyAlignment="1">
      <alignment horizontal="center" vertical="center"/>
    </xf>
    <xf numFmtId="166" fontId="36" fillId="47" borderId="0" xfId="0" applyNumberFormat="1" applyFont="1" applyFill="1" applyAlignment="1">
      <alignment horizontal="center" vertical="center"/>
    </xf>
    <xf numFmtId="0" fontId="0" fillId="47" borderId="0" xfId="0" applyFill="1"/>
    <xf numFmtId="2" fontId="37" fillId="47" borderId="29" xfId="0" applyNumberFormat="1" applyFont="1" applyFill="1" applyBorder="1" applyAlignment="1">
      <alignment horizontal="center" vertical="center"/>
    </xf>
    <xf numFmtId="167" fontId="36" fillId="47" borderId="29" xfId="0" applyNumberFormat="1" applyFont="1" applyFill="1" applyBorder="1" applyAlignment="1">
      <alignment horizontal="center" vertical="center"/>
    </xf>
    <xf numFmtId="2" fontId="36" fillId="47" borderId="29" xfId="0" applyNumberFormat="1" applyFont="1" applyFill="1" applyBorder="1" applyAlignment="1">
      <alignment horizontal="center" vertical="center"/>
    </xf>
    <xf numFmtId="0" fontId="36" fillId="44" borderId="27" xfId="0" applyFont="1" applyFill="1" applyBorder="1" applyAlignment="1">
      <alignment horizontal="center" vertical="center"/>
    </xf>
    <xf numFmtId="2" fontId="36" fillId="43" borderId="7" xfId="0" applyNumberFormat="1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center" vertical="center"/>
    </xf>
    <xf numFmtId="0" fontId="36" fillId="11" borderId="40" xfId="0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6" borderId="30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6" borderId="46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16" fontId="36" fillId="45" borderId="46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167" fontId="36" fillId="46" borderId="46" xfId="0" applyNumberFormat="1" applyFont="1" applyFill="1" applyBorder="1" applyAlignment="1">
      <alignment horizontal="center" vertical="center"/>
    </xf>
    <xf numFmtId="167" fontId="36" fillId="46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167" fontId="36" fillId="6" borderId="46" xfId="0" applyNumberFormat="1" applyFont="1" applyFill="1" applyBorder="1" applyAlignment="1">
      <alignment horizontal="center" vertical="center"/>
    </xf>
    <xf numFmtId="167" fontId="36" fillId="6" borderId="25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5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43" borderId="40" xfId="0" applyFont="1" applyFill="1" applyBorder="1" applyAlignment="1">
      <alignment horizontal="center" vertical="center"/>
    </xf>
    <xf numFmtId="167" fontId="36" fillId="44" borderId="7" xfId="0" applyNumberFormat="1" applyFont="1" applyFill="1" applyBorder="1" applyAlignment="1">
      <alignment horizontal="center" vertical="center"/>
    </xf>
    <xf numFmtId="167" fontId="36" fillId="44" borderId="28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5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42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5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0" fontId="0" fillId="11" borderId="40" xfId="0" applyFill="1" applyBorder="1"/>
    <xf numFmtId="0" fontId="37" fillId="6" borderId="4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167" fontId="36" fillId="44" borderId="42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5" xfId="0" applyNumberFormat="1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167" fontId="36" fillId="44" borderId="46" xfId="0" applyNumberFormat="1" applyFont="1" applyFill="1" applyBorder="1" applyAlignment="1">
      <alignment horizontal="center" vertical="center"/>
    </xf>
    <xf numFmtId="0" fontId="37" fillId="46" borderId="4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11" borderId="45" xfId="0" applyFill="1" applyBorder="1"/>
    <xf numFmtId="0" fontId="37" fillId="6" borderId="46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46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16" fontId="36" fillId="11" borderId="52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45350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45350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6" t="s">
        <v>20</v>
      </c>
      <c r="F9" s="26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6"/>
      <c r="N9" s="27"/>
      <c r="O9" s="27"/>
      <c r="P9" s="27"/>
    </row>
    <row r="10" spans="1:16" ht="38.25">
      <c r="A10" s="377"/>
      <c r="B10" s="379"/>
      <c r="C10" s="379"/>
      <c r="D10" s="379"/>
      <c r="E10" s="28" t="s">
        <v>24</v>
      </c>
      <c r="F10" s="28" t="s">
        <v>24</v>
      </c>
      <c r="G10" s="241" t="s">
        <v>25</v>
      </c>
      <c r="H10" s="241" t="s">
        <v>26</v>
      </c>
      <c r="I10" s="241" t="s">
        <v>27</v>
      </c>
      <c r="J10" s="241" t="s">
        <v>28</v>
      </c>
      <c r="K10" s="241" t="s">
        <v>29</v>
      </c>
      <c r="L10" s="241" t="s">
        <v>30</v>
      </c>
      <c r="M10" s="241" t="s">
        <v>31</v>
      </c>
      <c r="N10" s="29" t="s">
        <v>32</v>
      </c>
      <c r="O10" s="29" t="s">
        <v>33</v>
      </c>
      <c r="P10" s="30" t="s">
        <v>841</v>
      </c>
    </row>
    <row r="11" spans="1:16" ht="12.75" customHeight="1">
      <c r="A11" s="248">
        <v>1</v>
      </c>
      <c r="B11" s="261" t="s">
        <v>34</v>
      </c>
      <c r="C11" s="238" t="s">
        <v>35</v>
      </c>
      <c r="D11" s="252">
        <v>45351</v>
      </c>
      <c r="E11" s="238">
        <v>22203.05</v>
      </c>
      <c r="F11" s="238">
        <v>22175.816666666666</v>
      </c>
      <c r="G11" s="237">
        <v>22122.333333333332</v>
      </c>
      <c r="H11" s="237">
        <v>22041.616666666665</v>
      </c>
      <c r="I11" s="237">
        <v>21988.133333333331</v>
      </c>
      <c r="J11" s="237">
        <v>22256.533333333333</v>
      </c>
      <c r="K11" s="237">
        <v>22310.01666666667</v>
      </c>
      <c r="L11" s="237">
        <v>22390.733333333334</v>
      </c>
      <c r="M11" s="236">
        <v>22229.3</v>
      </c>
      <c r="N11" s="236">
        <v>22095.1</v>
      </c>
      <c r="O11" s="236">
        <v>15224650</v>
      </c>
      <c r="P11" s="239">
        <v>2.5933637919648513E-2</v>
      </c>
    </row>
    <row r="12" spans="1:16" ht="12.75" customHeight="1">
      <c r="A12" s="248">
        <v>2</v>
      </c>
      <c r="B12" s="261" t="s">
        <v>34</v>
      </c>
      <c r="C12" s="238" t="s">
        <v>36</v>
      </c>
      <c r="D12" s="252">
        <v>45351</v>
      </c>
      <c r="E12" s="238">
        <v>46587.199999999997</v>
      </c>
      <c r="F12" s="238">
        <v>46547.5</v>
      </c>
      <c r="G12" s="237">
        <v>46350</v>
      </c>
      <c r="H12" s="237">
        <v>46112.800000000003</v>
      </c>
      <c r="I12" s="237">
        <v>45915.3</v>
      </c>
      <c r="J12" s="237">
        <v>46784.7</v>
      </c>
      <c r="K12" s="237">
        <v>46982.2</v>
      </c>
      <c r="L12" s="237">
        <v>47219.399999999994</v>
      </c>
      <c r="M12" s="236">
        <v>46745</v>
      </c>
      <c r="N12" s="236">
        <v>46310.3</v>
      </c>
      <c r="O12" s="236">
        <v>3241995</v>
      </c>
      <c r="P12" s="239">
        <v>3.2326320063047788E-2</v>
      </c>
    </row>
    <row r="13" spans="1:16" ht="12.75" customHeight="1">
      <c r="A13" s="248">
        <v>3</v>
      </c>
      <c r="B13" s="261" t="s">
        <v>34</v>
      </c>
      <c r="C13" s="260" t="s">
        <v>37</v>
      </c>
      <c r="D13" s="254">
        <v>45377</v>
      </c>
      <c r="E13" s="253">
        <v>20682</v>
      </c>
      <c r="F13" s="253">
        <v>20700.350000000002</v>
      </c>
      <c r="G13" s="255">
        <v>20641.650000000005</v>
      </c>
      <c r="H13" s="255">
        <v>20601.300000000003</v>
      </c>
      <c r="I13" s="255">
        <v>20542.600000000006</v>
      </c>
      <c r="J13" s="255">
        <v>20740.700000000004</v>
      </c>
      <c r="K13" s="255">
        <v>20799.400000000001</v>
      </c>
      <c r="L13" s="255">
        <v>20839.750000000004</v>
      </c>
      <c r="M13" s="256">
        <v>20759.05</v>
      </c>
      <c r="N13" s="256">
        <v>20660</v>
      </c>
      <c r="O13" s="256">
        <v>46240</v>
      </c>
      <c r="P13" s="257">
        <v>-0.63498579096937169</v>
      </c>
    </row>
    <row r="14" spans="1:16" ht="12.75" customHeight="1">
      <c r="A14" s="248">
        <v>4</v>
      </c>
      <c r="B14" s="261" t="s">
        <v>34</v>
      </c>
      <c r="C14" s="260" t="s">
        <v>38</v>
      </c>
      <c r="D14" s="254">
        <v>45373</v>
      </c>
      <c r="E14" s="253">
        <v>11049.9</v>
      </c>
      <c r="F14" s="253">
        <v>11037.700000000003</v>
      </c>
      <c r="G14" s="255">
        <v>10980.400000000005</v>
      </c>
      <c r="H14" s="255">
        <v>10910.900000000003</v>
      </c>
      <c r="I14" s="255">
        <v>10853.600000000006</v>
      </c>
      <c r="J14" s="255">
        <v>11107.200000000004</v>
      </c>
      <c r="K14" s="255">
        <v>11164.500000000004</v>
      </c>
      <c r="L14" s="255">
        <v>11234.000000000004</v>
      </c>
      <c r="M14" s="256">
        <v>11095</v>
      </c>
      <c r="N14" s="256">
        <v>10968.2</v>
      </c>
      <c r="O14" s="256">
        <v>747225</v>
      </c>
      <c r="P14" s="257">
        <v>-0.4446797837355777</v>
      </c>
    </row>
    <row r="15" spans="1:16" ht="12.75" customHeight="1">
      <c r="A15" s="248">
        <v>5</v>
      </c>
      <c r="B15" s="261" t="s">
        <v>39</v>
      </c>
      <c r="C15" s="253" t="s">
        <v>40</v>
      </c>
      <c r="D15" s="254">
        <v>45351</v>
      </c>
      <c r="E15" s="253">
        <v>670.15</v>
      </c>
      <c r="F15" s="253">
        <v>672.13333333333333</v>
      </c>
      <c r="G15" s="255">
        <v>665.4666666666667</v>
      </c>
      <c r="H15" s="255">
        <v>660.78333333333342</v>
      </c>
      <c r="I15" s="255">
        <v>654.11666666666679</v>
      </c>
      <c r="J15" s="255">
        <v>676.81666666666661</v>
      </c>
      <c r="K15" s="255">
        <v>683.48333333333335</v>
      </c>
      <c r="L15" s="255">
        <v>688.16666666666652</v>
      </c>
      <c r="M15" s="256">
        <v>678.8</v>
      </c>
      <c r="N15" s="256">
        <v>667.45</v>
      </c>
      <c r="O15" s="256">
        <v>13885000</v>
      </c>
      <c r="P15" s="257">
        <v>-1.3639269730766498E-2</v>
      </c>
    </row>
    <row r="16" spans="1:16" ht="12.75" customHeight="1">
      <c r="A16" s="248">
        <v>6</v>
      </c>
      <c r="B16" s="261" t="s">
        <v>41</v>
      </c>
      <c r="C16" s="258" t="s">
        <v>42</v>
      </c>
      <c r="D16" s="254">
        <v>45351</v>
      </c>
      <c r="E16" s="253">
        <v>5445.5</v>
      </c>
      <c r="F16" s="253">
        <v>5392.7333333333336</v>
      </c>
      <c r="G16" s="255">
        <v>5319.3666666666668</v>
      </c>
      <c r="H16" s="255">
        <v>5193.2333333333336</v>
      </c>
      <c r="I16" s="255">
        <v>5119.8666666666668</v>
      </c>
      <c r="J16" s="255">
        <v>5518.8666666666668</v>
      </c>
      <c r="K16" s="255">
        <v>5592.2333333333336</v>
      </c>
      <c r="L16" s="255">
        <v>5718.3666666666668</v>
      </c>
      <c r="M16" s="256">
        <v>5466.1</v>
      </c>
      <c r="N16" s="256">
        <v>5266.6</v>
      </c>
      <c r="O16" s="256">
        <v>1711250</v>
      </c>
      <c r="P16" s="257">
        <v>-4.3636363636363638E-3</v>
      </c>
    </row>
    <row r="17" spans="1:16" ht="12.75" customHeight="1">
      <c r="A17" s="248">
        <v>7</v>
      </c>
      <c r="B17" s="261" t="s">
        <v>43</v>
      </c>
      <c r="C17" s="258" t="s">
        <v>44</v>
      </c>
      <c r="D17" s="254">
        <v>45351</v>
      </c>
      <c r="E17" s="253">
        <v>28701.3</v>
      </c>
      <c r="F17" s="253">
        <v>28423.466666666664</v>
      </c>
      <c r="G17" s="255">
        <v>28078.033333333326</v>
      </c>
      <c r="H17" s="255">
        <v>27454.766666666663</v>
      </c>
      <c r="I17" s="255">
        <v>27109.333333333325</v>
      </c>
      <c r="J17" s="255">
        <v>29046.733333333326</v>
      </c>
      <c r="K17" s="255">
        <v>29392.166666666668</v>
      </c>
      <c r="L17" s="255">
        <v>30015.433333333327</v>
      </c>
      <c r="M17" s="256">
        <v>28768.9</v>
      </c>
      <c r="N17" s="256">
        <v>27800.2</v>
      </c>
      <c r="O17" s="256">
        <v>198160</v>
      </c>
      <c r="P17" s="257">
        <v>1.5996718621821164E-2</v>
      </c>
    </row>
    <row r="18" spans="1:16" ht="12.75" customHeight="1">
      <c r="A18" s="248">
        <v>8</v>
      </c>
      <c r="B18" s="261" t="s">
        <v>45</v>
      </c>
      <c r="C18" s="259" t="s">
        <v>46</v>
      </c>
      <c r="D18" s="254">
        <v>45351</v>
      </c>
      <c r="E18" s="253">
        <v>188</v>
      </c>
      <c r="F18" s="253">
        <v>189.48333333333335</v>
      </c>
      <c r="G18" s="255">
        <v>185.51666666666671</v>
      </c>
      <c r="H18" s="255">
        <v>183.03333333333336</v>
      </c>
      <c r="I18" s="255">
        <v>179.06666666666672</v>
      </c>
      <c r="J18" s="255">
        <v>191.9666666666667</v>
      </c>
      <c r="K18" s="255">
        <v>195.93333333333334</v>
      </c>
      <c r="L18" s="255">
        <v>198.41666666666669</v>
      </c>
      <c r="M18" s="256">
        <v>193.45</v>
      </c>
      <c r="N18" s="256">
        <v>187</v>
      </c>
      <c r="O18" s="256">
        <v>66673800</v>
      </c>
      <c r="P18" s="257">
        <v>-5.2708301365659044E-2</v>
      </c>
    </row>
    <row r="19" spans="1:16" ht="12.75" customHeight="1">
      <c r="A19" s="248">
        <v>9</v>
      </c>
      <c r="B19" s="261" t="s">
        <v>47</v>
      </c>
      <c r="C19" s="256" t="s">
        <v>48</v>
      </c>
      <c r="D19" s="254">
        <v>45351</v>
      </c>
      <c r="E19" s="253">
        <v>230.2</v>
      </c>
      <c r="F19" s="253">
        <v>228.5333333333333</v>
      </c>
      <c r="G19" s="255">
        <v>225.71666666666661</v>
      </c>
      <c r="H19" s="255">
        <v>221.23333333333332</v>
      </c>
      <c r="I19" s="255">
        <v>218.41666666666663</v>
      </c>
      <c r="J19" s="255">
        <v>233.01666666666659</v>
      </c>
      <c r="K19" s="255">
        <v>235.83333333333331</v>
      </c>
      <c r="L19" s="255">
        <v>240.31666666666658</v>
      </c>
      <c r="M19" s="256">
        <v>231.35</v>
      </c>
      <c r="N19" s="256">
        <v>224.05</v>
      </c>
      <c r="O19" s="256">
        <v>45370000</v>
      </c>
      <c r="P19" s="257">
        <v>-5.9856688755993752E-2</v>
      </c>
    </row>
    <row r="20" spans="1:16" ht="12.75" customHeight="1">
      <c r="A20" s="248">
        <v>10</v>
      </c>
      <c r="B20" s="261" t="s">
        <v>49</v>
      </c>
      <c r="C20" s="253" t="s">
        <v>50</v>
      </c>
      <c r="D20" s="254">
        <v>45351</v>
      </c>
      <c r="E20" s="253">
        <v>2670.15</v>
      </c>
      <c r="F20" s="253">
        <v>2677.0333333333333</v>
      </c>
      <c r="G20" s="255">
        <v>2651.5166666666664</v>
      </c>
      <c r="H20" s="255">
        <v>2632.8833333333332</v>
      </c>
      <c r="I20" s="255">
        <v>2607.3666666666663</v>
      </c>
      <c r="J20" s="255">
        <v>2695.6666666666665</v>
      </c>
      <c r="K20" s="255">
        <v>2721.1833333333338</v>
      </c>
      <c r="L20" s="255">
        <v>2739.8166666666666</v>
      </c>
      <c r="M20" s="256">
        <v>2702.55</v>
      </c>
      <c r="N20" s="256">
        <v>2658.4</v>
      </c>
      <c r="O20" s="256">
        <v>4997700</v>
      </c>
      <c r="P20" s="257">
        <v>-2.6131182041388985E-2</v>
      </c>
    </row>
    <row r="21" spans="1:16" ht="12.75" customHeight="1">
      <c r="A21" s="248">
        <v>11</v>
      </c>
      <c r="B21" s="261" t="s">
        <v>45</v>
      </c>
      <c r="C21" s="253" t="s">
        <v>51</v>
      </c>
      <c r="D21" s="254">
        <v>45351</v>
      </c>
      <c r="E21" s="253">
        <v>3301.35</v>
      </c>
      <c r="F21" s="253">
        <v>3303.9499999999994</v>
      </c>
      <c r="G21" s="255">
        <v>3267.9499999999989</v>
      </c>
      <c r="H21" s="255">
        <v>3234.5499999999997</v>
      </c>
      <c r="I21" s="255">
        <v>3198.5499999999993</v>
      </c>
      <c r="J21" s="255">
        <v>3337.3499999999985</v>
      </c>
      <c r="K21" s="255">
        <v>3373.3499999999995</v>
      </c>
      <c r="L21" s="255">
        <v>3406.7499999999982</v>
      </c>
      <c r="M21" s="256">
        <v>3339.95</v>
      </c>
      <c r="N21" s="256">
        <v>3270.55</v>
      </c>
      <c r="O21" s="256">
        <v>15654900</v>
      </c>
      <c r="P21" s="257">
        <v>-1.9798260608223605E-2</v>
      </c>
    </row>
    <row r="22" spans="1:16" ht="12.75" customHeight="1">
      <c r="A22" s="248">
        <v>12</v>
      </c>
      <c r="B22" s="261" t="s">
        <v>45</v>
      </c>
      <c r="C22" s="253" t="s">
        <v>52</v>
      </c>
      <c r="D22" s="254">
        <v>45351</v>
      </c>
      <c r="E22" s="253">
        <v>1326.75</v>
      </c>
      <c r="F22" s="253">
        <v>1326.05</v>
      </c>
      <c r="G22" s="255">
        <v>1312.1999999999998</v>
      </c>
      <c r="H22" s="255">
        <v>1297.6499999999999</v>
      </c>
      <c r="I22" s="255">
        <v>1283.7999999999997</v>
      </c>
      <c r="J22" s="255">
        <v>1340.6</v>
      </c>
      <c r="K22" s="255">
        <v>1354.4499999999998</v>
      </c>
      <c r="L22" s="255">
        <v>1369</v>
      </c>
      <c r="M22" s="256">
        <v>1339.9</v>
      </c>
      <c r="N22" s="256">
        <v>1311.5</v>
      </c>
      <c r="O22" s="256">
        <v>39099200</v>
      </c>
      <c r="P22" s="257">
        <v>-1.0467494077868438E-2</v>
      </c>
    </row>
    <row r="23" spans="1:16" ht="12.75" customHeight="1">
      <c r="A23" s="248">
        <v>13</v>
      </c>
      <c r="B23" s="261" t="s">
        <v>43</v>
      </c>
      <c r="C23" s="253" t="s">
        <v>53</v>
      </c>
      <c r="D23" s="254">
        <v>45351</v>
      </c>
      <c r="E23" s="253">
        <v>5038.3999999999996</v>
      </c>
      <c r="F23" s="253">
        <v>5026.4999999999991</v>
      </c>
      <c r="G23" s="255">
        <v>4958.2999999999984</v>
      </c>
      <c r="H23" s="255">
        <v>4878.1999999999989</v>
      </c>
      <c r="I23" s="255">
        <v>4809.9999999999982</v>
      </c>
      <c r="J23" s="255">
        <v>5106.5999999999985</v>
      </c>
      <c r="K23" s="255">
        <v>5174.7999999999993</v>
      </c>
      <c r="L23" s="255">
        <v>5254.8999999999987</v>
      </c>
      <c r="M23" s="256">
        <v>5094.7</v>
      </c>
      <c r="N23" s="256">
        <v>4946.3999999999996</v>
      </c>
      <c r="O23" s="256">
        <v>1470000</v>
      </c>
      <c r="P23" s="257">
        <v>-6.6225165562913907E-3</v>
      </c>
    </row>
    <row r="24" spans="1:16" ht="12.75" customHeight="1">
      <c r="A24" s="248">
        <v>14</v>
      </c>
      <c r="B24" s="261" t="s">
        <v>49</v>
      </c>
      <c r="C24" s="253" t="s">
        <v>54</v>
      </c>
      <c r="D24" s="254">
        <v>45351</v>
      </c>
      <c r="E24" s="253">
        <v>603.25</v>
      </c>
      <c r="F24" s="253">
        <v>604.41666666666663</v>
      </c>
      <c r="G24" s="255">
        <v>597.18333333333328</v>
      </c>
      <c r="H24" s="255">
        <v>591.11666666666667</v>
      </c>
      <c r="I24" s="255">
        <v>583.88333333333333</v>
      </c>
      <c r="J24" s="255">
        <v>610.48333333333323</v>
      </c>
      <c r="K24" s="255">
        <v>617.71666666666658</v>
      </c>
      <c r="L24" s="255">
        <v>623.78333333333319</v>
      </c>
      <c r="M24" s="256">
        <v>611.65</v>
      </c>
      <c r="N24" s="256">
        <v>598.35</v>
      </c>
      <c r="O24" s="256">
        <v>52369200</v>
      </c>
      <c r="P24" s="257">
        <v>-4.4375102644112333E-2</v>
      </c>
    </row>
    <row r="25" spans="1:16" ht="12.75" customHeight="1">
      <c r="A25" s="248">
        <v>15</v>
      </c>
      <c r="B25" s="261" t="s">
        <v>45</v>
      </c>
      <c r="C25" s="253" t="s">
        <v>55</v>
      </c>
      <c r="D25" s="254">
        <v>45351</v>
      </c>
      <c r="E25" s="253">
        <v>6630</v>
      </c>
      <c r="F25" s="253">
        <v>6627.3833333333341</v>
      </c>
      <c r="G25" s="255">
        <v>6584.7666666666682</v>
      </c>
      <c r="H25" s="255">
        <v>6539.5333333333338</v>
      </c>
      <c r="I25" s="255">
        <v>6496.9166666666679</v>
      </c>
      <c r="J25" s="255">
        <v>6672.6166666666686</v>
      </c>
      <c r="K25" s="255">
        <v>6715.2333333333354</v>
      </c>
      <c r="L25" s="255">
        <v>6760.466666666669</v>
      </c>
      <c r="M25" s="256">
        <v>6670</v>
      </c>
      <c r="N25" s="256">
        <v>6582.15</v>
      </c>
      <c r="O25" s="256">
        <v>1824250</v>
      </c>
      <c r="P25" s="257">
        <v>-2.8556213805498235E-2</v>
      </c>
    </row>
    <row r="26" spans="1:16" ht="12.75" customHeight="1">
      <c r="A26" s="248">
        <v>16</v>
      </c>
      <c r="B26" s="261" t="s">
        <v>56</v>
      </c>
      <c r="C26" s="253" t="s">
        <v>57</v>
      </c>
      <c r="D26" s="254">
        <v>45351</v>
      </c>
      <c r="E26" s="253">
        <v>517.29999999999995</v>
      </c>
      <c r="F26" s="253">
        <v>519.95000000000005</v>
      </c>
      <c r="G26" s="255">
        <v>512.05000000000007</v>
      </c>
      <c r="H26" s="255">
        <v>506.80000000000007</v>
      </c>
      <c r="I26" s="255">
        <v>498.90000000000009</v>
      </c>
      <c r="J26" s="255">
        <v>525.20000000000005</v>
      </c>
      <c r="K26" s="255">
        <v>533.10000000000014</v>
      </c>
      <c r="L26" s="255">
        <v>538.35</v>
      </c>
      <c r="M26" s="256">
        <v>527.85</v>
      </c>
      <c r="N26" s="256">
        <v>514.70000000000005</v>
      </c>
      <c r="O26" s="256">
        <v>10706600</v>
      </c>
      <c r="P26" s="257">
        <v>3.6025662115479522E-2</v>
      </c>
    </row>
    <row r="27" spans="1:16" ht="12.75" customHeight="1">
      <c r="A27" s="248">
        <v>17</v>
      </c>
      <c r="B27" s="261" t="s">
        <v>56</v>
      </c>
      <c r="C27" s="253" t="s">
        <v>58</v>
      </c>
      <c r="D27" s="254">
        <v>45351</v>
      </c>
      <c r="E27" s="253">
        <v>174.5</v>
      </c>
      <c r="F27" s="253">
        <v>174.20000000000002</v>
      </c>
      <c r="G27" s="255">
        <v>173.10000000000002</v>
      </c>
      <c r="H27" s="255">
        <v>171.70000000000002</v>
      </c>
      <c r="I27" s="255">
        <v>170.60000000000002</v>
      </c>
      <c r="J27" s="255">
        <v>175.60000000000002</v>
      </c>
      <c r="K27" s="255">
        <v>176.7</v>
      </c>
      <c r="L27" s="255">
        <v>178.10000000000002</v>
      </c>
      <c r="M27" s="256">
        <v>175.3</v>
      </c>
      <c r="N27" s="256">
        <v>172.8</v>
      </c>
      <c r="O27" s="256">
        <v>108535000</v>
      </c>
      <c r="P27" s="257">
        <v>1.2547812295923126E-2</v>
      </c>
    </row>
    <row r="28" spans="1:16" ht="12.75" customHeight="1">
      <c r="A28" s="248">
        <v>18</v>
      </c>
      <c r="B28" s="261" t="s">
        <v>59</v>
      </c>
      <c r="C28" s="253" t="s">
        <v>60</v>
      </c>
      <c r="D28" s="254">
        <v>45351</v>
      </c>
      <c r="E28" s="253">
        <v>2861.65</v>
      </c>
      <c r="F28" s="253">
        <v>2859.7000000000003</v>
      </c>
      <c r="G28" s="255">
        <v>2846.9500000000007</v>
      </c>
      <c r="H28" s="255">
        <v>2832.2500000000005</v>
      </c>
      <c r="I28" s="255">
        <v>2819.5000000000009</v>
      </c>
      <c r="J28" s="255">
        <v>2874.4000000000005</v>
      </c>
      <c r="K28" s="255">
        <v>2887.1499999999996</v>
      </c>
      <c r="L28" s="255">
        <v>2901.8500000000004</v>
      </c>
      <c r="M28" s="256">
        <v>2872.45</v>
      </c>
      <c r="N28" s="256">
        <v>2845</v>
      </c>
      <c r="O28" s="256">
        <v>8914800</v>
      </c>
      <c r="P28" s="257">
        <v>-5.7293318951843156E-2</v>
      </c>
    </row>
    <row r="29" spans="1:16" ht="12.75" customHeight="1">
      <c r="A29" s="248">
        <v>19</v>
      </c>
      <c r="B29" s="261" t="s">
        <v>45</v>
      </c>
      <c r="C29" s="253" t="s">
        <v>61</v>
      </c>
      <c r="D29" s="254">
        <v>45351</v>
      </c>
      <c r="E29" s="253">
        <v>2098.0500000000002</v>
      </c>
      <c r="F29" s="253">
        <v>2092.2666666666669</v>
      </c>
      <c r="G29" s="255">
        <v>2053.8333333333339</v>
      </c>
      <c r="H29" s="255">
        <v>2009.6166666666672</v>
      </c>
      <c r="I29" s="255">
        <v>1971.1833333333343</v>
      </c>
      <c r="J29" s="255">
        <v>2136.4833333333336</v>
      </c>
      <c r="K29" s="255">
        <v>2174.916666666667</v>
      </c>
      <c r="L29" s="255">
        <v>2219.1333333333332</v>
      </c>
      <c r="M29" s="256">
        <v>2130.6999999999998</v>
      </c>
      <c r="N29" s="256">
        <v>2048.0500000000002</v>
      </c>
      <c r="O29" s="256">
        <v>3726151</v>
      </c>
      <c r="P29" s="257">
        <v>-6.1558369535077179E-2</v>
      </c>
    </row>
    <row r="30" spans="1:16" ht="12.75" customHeight="1">
      <c r="A30" s="248">
        <v>20</v>
      </c>
      <c r="B30" s="261" t="s">
        <v>45</v>
      </c>
      <c r="C30" s="258" t="s">
        <v>62</v>
      </c>
      <c r="D30" s="254">
        <v>45351</v>
      </c>
      <c r="E30" s="253">
        <v>6233.15</v>
      </c>
      <c r="F30" s="253">
        <v>6252.7166666666662</v>
      </c>
      <c r="G30" s="255">
        <v>6205.4833333333327</v>
      </c>
      <c r="H30" s="255">
        <v>6177.8166666666666</v>
      </c>
      <c r="I30" s="255">
        <v>6130.583333333333</v>
      </c>
      <c r="J30" s="255">
        <v>6280.3833333333323</v>
      </c>
      <c r="K30" s="255">
        <v>6327.6166666666659</v>
      </c>
      <c r="L30" s="255">
        <v>6355.2833333333319</v>
      </c>
      <c r="M30" s="256">
        <v>6299.95</v>
      </c>
      <c r="N30" s="256">
        <v>6225.05</v>
      </c>
      <c r="O30" s="256">
        <v>414825</v>
      </c>
      <c r="P30" s="257">
        <v>6.7142581516496241E-2</v>
      </c>
    </row>
    <row r="31" spans="1:16" ht="12.75" customHeight="1">
      <c r="A31" s="248">
        <v>21</v>
      </c>
      <c r="B31" s="261" t="s">
        <v>63</v>
      </c>
      <c r="C31" s="253" t="s">
        <v>64</v>
      </c>
      <c r="D31" s="254">
        <v>45351</v>
      </c>
      <c r="E31" s="253">
        <v>592</v>
      </c>
      <c r="F31" s="253">
        <v>592.20000000000005</v>
      </c>
      <c r="G31" s="255">
        <v>587.50000000000011</v>
      </c>
      <c r="H31" s="255">
        <v>583.00000000000011</v>
      </c>
      <c r="I31" s="255">
        <v>578.30000000000018</v>
      </c>
      <c r="J31" s="255">
        <v>596.70000000000005</v>
      </c>
      <c r="K31" s="255">
        <v>601.39999999999986</v>
      </c>
      <c r="L31" s="255">
        <v>605.9</v>
      </c>
      <c r="M31" s="256">
        <v>596.9</v>
      </c>
      <c r="N31" s="256">
        <v>587.70000000000005</v>
      </c>
      <c r="O31" s="256">
        <v>24801000</v>
      </c>
      <c r="P31" s="257">
        <v>-6.1634506242905791E-2</v>
      </c>
    </row>
    <row r="32" spans="1:16" ht="12.75" customHeight="1">
      <c r="A32" s="248">
        <v>22</v>
      </c>
      <c r="B32" s="261" t="s">
        <v>43</v>
      </c>
      <c r="C32" s="253" t="s">
        <v>65</v>
      </c>
      <c r="D32" s="254">
        <v>45351</v>
      </c>
      <c r="E32" s="253">
        <v>1044.3499999999999</v>
      </c>
      <c r="F32" s="253">
        <v>1043.1166666666666</v>
      </c>
      <c r="G32" s="255">
        <v>1033.2333333333331</v>
      </c>
      <c r="H32" s="255">
        <v>1022.1166666666666</v>
      </c>
      <c r="I32" s="255">
        <v>1012.2333333333331</v>
      </c>
      <c r="J32" s="255">
        <v>1054.2333333333331</v>
      </c>
      <c r="K32" s="255">
        <v>1064.1166666666668</v>
      </c>
      <c r="L32" s="255">
        <v>1075.2333333333331</v>
      </c>
      <c r="M32" s="256">
        <v>1053</v>
      </c>
      <c r="N32" s="256">
        <v>1032</v>
      </c>
      <c r="O32" s="256">
        <v>21483000</v>
      </c>
      <c r="P32" s="257">
        <v>-1.443278159063383E-2</v>
      </c>
    </row>
    <row r="33" spans="1:16" ht="12.75" customHeight="1">
      <c r="A33" s="248">
        <v>23</v>
      </c>
      <c r="B33" s="261" t="s">
        <v>63</v>
      </c>
      <c r="C33" s="253" t="s">
        <v>66</v>
      </c>
      <c r="D33" s="254">
        <v>45351</v>
      </c>
      <c r="E33" s="253">
        <v>1080.3</v>
      </c>
      <c r="F33" s="253">
        <v>1080.9833333333333</v>
      </c>
      <c r="G33" s="255">
        <v>1072.2166666666667</v>
      </c>
      <c r="H33" s="255">
        <v>1064.1333333333334</v>
      </c>
      <c r="I33" s="255">
        <v>1055.3666666666668</v>
      </c>
      <c r="J33" s="255">
        <v>1089.0666666666666</v>
      </c>
      <c r="K33" s="255">
        <v>1097.8333333333335</v>
      </c>
      <c r="L33" s="255">
        <v>1105.9166666666665</v>
      </c>
      <c r="M33" s="256">
        <v>1089.75</v>
      </c>
      <c r="N33" s="256">
        <v>1072.9000000000001</v>
      </c>
      <c r="O33" s="256">
        <v>48682500</v>
      </c>
      <c r="P33" s="257">
        <v>4.5207519826093959E-2</v>
      </c>
    </row>
    <row r="34" spans="1:16" ht="12.75" customHeight="1">
      <c r="A34" s="248">
        <v>24</v>
      </c>
      <c r="B34" s="261" t="s">
        <v>56</v>
      </c>
      <c r="C34" s="253" t="s">
        <v>67</v>
      </c>
      <c r="D34" s="254">
        <v>45351</v>
      </c>
      <c r="E34" s="253">
        <v>8383.5</v>
      </c>
      <c r="F34" s="253">
        <v>8357.1</v>
      </c>
      <c r="G34" s="255">
        <v>8310.4000000000015</v>
      </c>
      <c r="H34" s="255">
        <v>8237.3000000000011</v>
      </c>
      <c r="I34" s="255">
        <v>8190.6000000000022</v>
      </c>
      <c r="J34" s="255">
        <v>8430.2000000000007</v>
      </c>
      <c r="K34" s="255">
        <v>8476.9000000000015</v>
      </c>
      <c r="L34" s="255">
        <v>8550</v>
      </c>
      <c r="M34" s="256">
        <v>8403.7999999999993</v>
      </c>
      <c r="N34" s="256">
        <v>8284</v>
      </c>
      <c r="O34" s="256">
        <v>2183750</v>
      </c>
      <c r="P34" s="257">
        <v>-2.4022346368715083E-2</v>
      </c>
    </row>
    <row r="35" spans="1:16" ht="12.75" customHeight="1">
      <c r="A35" s="248">
        <v>25</v>
      </c>
      <c r="B35" s="261" t="s">
        <v>68</v>
      </c>
      <c r="C35" s="253" t="s">
        <v>69</v>
      </c>
      <c r="D35" s="254">
        <v>45351</v>
      </c>
      <c r="E35" s="253">
        <v>1597.4</v>
      </c>
      <c r="F35" s="253">
        <v>1604.7166666666665</v>
      </c>
      <c r="G35" s="255">
        <v>1586.6833333333329</v>
      </c>
      <c r="H35" s="255">
        <v>1575.9666666666665</v>
      </c>
      <c r="I35" s="255">
        <v>1557.9333333333329</v>
      </c>
      <c r="J35" s="255">
        <v>1615.4333333333329</v>
      </c>
      <c r="K35" s="255">
        <v>1633.4666666666662</v>
      </c>
      <c r="L35" s="255">
        <v>1644.1833333333329</v>
      </c>
      <c r="M35" s="256">
        <v>1622.75</v>
      </c>
      <c r="N35" s="256">
        <v>1594</v>
      </c>
      <c r="O35" s="256">
        <v>9658000</v>
      </c>
      <c r="P35" s="257">
        <v>1.8830107073157867E-2</v>
      </c>
    </row>
    <row r="36" spans="1:16" ht="12.75" customHeight="1">
      <c r="A36" s="248">
        <v>26</v>
      </c>
      <c r="B36" s="261" t="s">
        <v>68</v>
      </c>
      <c r="C36" s="253" t="s">
        <v>70</v>
      </c>
      <c r="D36" s="254">
        <v>45351</v>
      </c>
      <c r="E36" s="253">
        <v>6549.5</v>
      </c>
      <c r="F36" s="253">
        <v>6557.7166666666672</v>
      </c>
      <c r="G36" s="255">
        <v>6473.8333333333339</v>
      </c>
      <c r="H36" s="255">
        <v>6398.166666666667</v>
      </c>
      <c r="I36" s="255">
        <v>6314.2833333333338</v>
      </c>
      <c r="J36" s="255">
        <v>6633.3833333333341</v>
      </c>
      <c r="K36" s="255">
        <v>6717.2666666666673</v>
      </c>
      <c r="L36" s="255">
        <v>6792.9333333333343</v>
      </c>
      <c r="M36" s="256">
        <v>6641.6</v>
      </c>
      <c r="N36" s="256">
        <v>6482.05</v>
      </c>
      <c r="O36" s="256">
        <v>9545375</v>
      </c>
      <c r="P36" s="257">
        <v>5.1991348551433413E-2</v>
      </c>
    </row>
    <row r="37" spans="1:16" ht="12.75" customHeight="1">
      <c r="A37" s="248">
        <v>27</v>
      </c>
      <c r="B37" s="261" t="s">
        <v>56</v>
      </c>
      <c r="C37" s="253" t="s">
        <v>71</v>
      </c>
      <c r="D37" s="254">
        <v>45351</v>
      </c>
      <c r="E37" s="253">
        <v>2290.6999999999998</v>
      </c>
      <c r="F37" s="253">
        <v>2297.2166666666667</v>
      </c>
      <c r="G37" s="255">
        <v>2270.6333333333332</v>
      </c>
      <c r="H37" s="255">
        <v>2250.5666666666666</v>
      </c>
      <c r="I37" s="255">
        <v>2223.9833333333331</v>
      </c>
      <c r="J37" s="255">
        <v>2317.2833333333333</v>
      </c>
      <c r="K37" s="255">
        <v>2343.8666666666663</v>
      </c>
      <c r="L37" s="255">
        <v>2363.9333333333334</v>
      </c>
      <c r="M37" s="256">
        <v>2323.8000000000002</v>
      </c>
      <c r="N37" s="256">
        <v>2277.15</v>
      </c>
      <c r="O37" s="256">
        <v>2617800</v>
      </c>
      <c r="P37" s="257">
        <v>-6.8712780577187354E-4</v>
      </c>
    </row>
    <row r="38" spans="1:16" ht="12.75" customHeight="1">
      <c r="A38" s="248">
        <v>28</v>
      </c>
      <c r="B38" s="261" t="s">
        <v>45</v>
      </c>
      <c r="C38" s="259" t="s">
        <v>72</v>
      </c>
      <c r="D38" s="254">
        <v>45351</v>
      </c>
      <c r="E38" s="253">
        <v>384.6</v>
      </c>
      <c r="F38" s="253">
        <v>383.38333333333338</v>
      </c>
      <c r="G38" s="255">
        <v>378.76666666666677</v>
      </c>
      <c r="H38" s="255">
        <v>372.93333333333339</v>
      </c>
      <c r="I38" s="255">
        <v>368.31666666666678</v>
      </c>
      <c r="J38" s="255">
        <v>389.21666666666675</v>
      </c>
      <c r="K38" s="255">
        <v>393.83333333333343</v>
      </c>
      <c r="L38" s="255">
        <v>399.66666666666674</v>
      </c>
      <c r="M38" s="256">
        <v>388</v>
      </c>
      <c r="N38" s="256">
        <v>377.55</v>
      </c>
      <c r="O38" s="256">
        <v>11331200</v>
      </c>
      <c r="P38" s="257">
        <v>-6.7421648670002637E-2</v>
      </c>
    </row>
    <row r="39" spans="1:16" ht="12.75" customHeight="1">
      <c r="A39" s="248">
        <v>29</v>
      </c>
      <c r="B39" s="261" t="s">
        <v>63</v>
      </c>
      <c r="C39" s="253" t="s">
        <v>73</v>
      </c>
      <c r="D39" s="254">
        <v>45351</v>
      </c>
      <c r="E39" s="253">
        <v>201.45</v>
      </c>
      <c r="F39" s="253">
        <v>202.23333333333335</v>
      </c>
      <c r="G39" s="255">
        <v>200.2166666666667</v>
      </c>
      <c r="H39" s="255">
        <v>198.98333333333335</v>
      </c>
      <c r="I39" s="255">
        <v>196.9666666666667</v>
      </c>
      <c r="J39" s="255">
        <v>203.4666666666667</v>
      </c>
      <c r="K39" s="255">
        <v>205.48333333333335</v>
      </c>
      <c r="L39" s="255">
        <v>206.7166666666667</v>
      </c>
      <c r="M39" s="256">
        <v>204.25</v>
      </c>
      <c r="N39" s="256">
        <v>201</v>
      </c>
      <c r="O39" s="256">
        <v>106652500</v>
      </c>
      <c r="P39" s="257">
        <v>-3.4106571355152194E-3</v>
      </c>
    </row>
    <row r="40" spans="1:16" ht="12.75" customHeight="1">
      <c r="A40" s="248">
        <v>30</v>
      </c>
      <c r="B40" s="261" t="s">
        <v>63</v>
      </c>
      <c r="C40" s="253" t="s">
        <v>74</v>
      </c>
      <c r="D40" s="254">
        <v>45351</v>
      </c>
      <c r="E40" s="253">
        <v>269.75</v>
      </c>
      <c r="F40" s="253">
        <v>269.81666666666666</v>
      </c>
      <c r="G40" s="255">
        <v>266.88333333333333</v>
      </c>
      <c r="H40" s="255">
        <v>264.01666666666665</v>
      </c>
      <c r="I40" s="255">
        <v>261.08333333333331</v>
      </c>
      <c r="J40" s="255">
        <v>272.68333333333334</v>
      </c>
      <c r="K40" s="255">
        <v>275.61666666666662</v>
      </c>
      <c r="L40" s="255">
        <v>278.48333333333335</v>
      </c>
      <c r="M40" s="256">
        <v>272.75</v>
      </c>
      <c r="N40" s="256">
        <v>266.95</v>
      </c>
      <c r="O40" s="256">
        <v>142435800</v>
      </c>
      <c r="P40" s="257">
        <v>-1.9471236131526487E-2</v>
      </c>
    </row>
    <row r="41" spans="1:16" ht="12.75" customHeight="1">
      <c r="A41" s="248">
        <v>31</v>
      </c>
      <c r="B41" s="261" t="s">
        <v>59</v>
      </c>
      <c r="C41" s="253" t="s">
        <v>75</v>
      </c>
      <c r="D41" s="254">
        <v>45351</v>
      </c>
      <c r="E41" s="253">
        <v>1438.8</v>
      </c>
      <c r="F41" s="253">
        <v>1434.0666666666668</v>
      </c>
      <c r="G41" s="255">
        <v>1423.1333333333337</v>
      </c>
      <c r="H41" s="255">
        <v>1407.4666666666669</v>
      </c>
      <c r="I41" s="255">
        <v>1396.5333333333338</v>
      </c>
      <c r="J41" s="255">
        <v>1449.7333333333336</v>
      </c>
      <c r="K41" s="255">
        <v>1460.6666666666665</v>
      </c>
      <c r="L41" s="255">
        <v>1476.3333333333335</v>
      </c>
      <c r="M41" s="256">
        <v>1445</v>
      </c>
      <c r="N41" s="256">
        <v>1418.4</v>
      </c>
      <c r="O41" s="256">
        <v>2954250</v>
      </c>
      <c r="P41" s="257">
        <v>-0.17012535552512378</v>
      </c>
    </row>
    <row r="42" spans="1:16" ht="12.75" customHeight="1">
      <c r="A42" s="248">
        <v>32</v>
      </c>
      <c r="B42" s="261" t="s">
        <v>41</v>
      </c>
      <c r="C42" s="253" t="s">
        <v>76</v>
      </c>
      <c r="D42" s="254">
        <v>45351</v>
      </c>
      <c r="E42" s="253">
        <v>205.25</v>
      </c>
      <c r="F42" s="253">
        <v>205.81666666666669</v>
      </c>
      <c r="G42" s="255">
        <v>202.73333333333338</v>
      </c>
      <c r="H42" s="255">
        <v>200.2166666666667</v>
      </c>
      <c r="I42" s="255">
        <v>197.13333333333338</v>
      </c>
      <c r="J42" s="255">
        <v>208.33333333333337</v>
      </c>
      <c r="K42" s="255">
        <v>211.41666666666669</v>
      </c>
      <c r="L42" s="255">
        <v>213.93333333333337</v>
      </c>
      <c r="M42" s="256">
        <v>208.9</v>
      </c>
      <c r="N42" s="256">
        <v>203.3</v>
      </c>
      <c r="O42" s="256">
        <v>126135300</v>
      </c>
      <c r="P42" s="257">
        <v>-3.9081158539233142E-2</v>
      </c>
    </row>
    <row r="43" spans="1:16" ht="12.75" customHeight="1">
      <c r="A43" s="248">
        <v>33</v>
      </c>
      <c r="B43" s="261" t="s">
        <v>59</v>
      </c>
      <c r="C43" s="253" t="s">
        <v>77</v>
      </c>
      <c r="D43" s="254">
        <v>45351</v>
      </c>
      <c r="E43" s="253">
        <v>555.75</v>
      </c>
      <c r="F43" s="253">
        <v>558.46666666666658</v>
      </c>
      <c r="G43" s="255">
        <v>549.83333333333314</v>
      </c>
      <c r="H43" s="255">
        <v>543.91666666666652</v>
      </c>
      <c r="I43" s="255">
        <v>535.28333333333308</v>
      </c>
      <c r="J43" s="255">
        <v>564.38333333333321</v>
      </c>
      <c r="K43" s="255">
        <v>573.01666666666665</v>
      </c>
      <c r="L43" s="255">
        <v>578.93333333333328</v>
      </c>
      <c r="M43" s="256">
        <v>567.1</v>
      </c>
      <c r="N43" s="256">
        <v>552.54999999999995</v>
      </c>
      <c r="O43" s="256">
        <v>15671040</v>
      </c>
      <c r="P43" s="257">
        <v>-2.5687320475995076E-2</v>
      </c>
    </row>
    <row r="44" spans="1:16" ht="12.75" customHeight="1">
      <c r="A44" s="248">
        <v>34</v>
      </c>
      <c r="B44" s="261" t="s">
        <v>56</v>
      </c>
      <c r="C44" s="253" t="s">
        <v>78</v>
      </c>
      <c r="D44" s="254">
        <v>45351</v>
      </c>
      <c r="E44" s="253">
        <v>1179.5999999999999</v>
      </c>
      <c r="F44" s="253">
        <v>1181.9166666666667</v>
      </c>
      <c r="G44" s="255">
        <v>1168.4333333333334</v>
      </c>
      <c r="H44" s="255">
        <v>1157.2666666666667</v>
      </c>
      <c r="I44" s="255">
        <v>1143.7833333333333</v>
      </c>
      <c r="J44" s="255">
        <v>1193.0833333333335</v>
      </c>
      <c r="K44" s="255">
        <v>1206.5666666666666</v>
      </c>
      <c r="L44" s="255">
        <v>1217.7333333333336</v>
      </c>
      <c r="M44" s="256">
        <v>1195.4000000000001</v>
      </c>
      <c r="N44" s="256">
        <v>1170.75</v>
      </c>
      <c r="O44" s="256">
        <v>8505000</v>
      </c>
      <c r="P44" s="257">
        <v>-3.724247226624406E-2</v>
      </c>
    </row>
    <row r="45" spans="1:16" ht="12.75" customHeight="1">
      <c r="A45" s="248">
        <v>35</v>
      </c>
      <c r="B45" s="261" t="s">
        <v>79</v>
      </c>
      <c r="C45" s="253" t="s">
        <v>80</v>
      </c>
      <c r="D45" s="254">
        <v>45351</v>
      </c>
      <c r="E45" s="253">
        <v>1127.75</v>
      </c>
      <c r="F45" s="253">
        <v>1121.0166666666667</v>
      </c>
      <c r="G45" s="255">
        <v>1110.5333333333333</v>
      </c>
      <c r="H45" s="255">
        <v>1093.3166666666666</v>
      </c>
      <c r="I45" s="255">
        <v>1082.8333333333333</v>
      </c>
      <c r="J45" s="255">
        <v>1138.2333333333333</v>
      </c>
      <c r="K45" s="255">
        <v>1148.7166666666665</v>
      </c>
      <c r="L45" s="255">
        <v>1165.9333333333334</v>
      </c>
      <c r="M45" s="256">
        <v>1131.5</v>
      </c>
      <c r="N45" s="256">
        <v>1103.8</v>
      </c>
      <c r="O45" s="256">
        <v>36473350</v>
      </c>
      <c r="P45" s="257">
        <v>3.3403316106804477E-2</v>
      </c>
    </row>
    <row r="46" spans="1:16" ht="12.75" customHeight="1">
      <c r="A46" s="248">
        <v>36</v>
      </c>
      <c r="B46" s="261" t="s">
        <v>41</v>
      </c>
      <c r="C46" s="253" t="s">
        <v>81</v>
      </c>
      <c r="D46" s="254">
        <v>45351</v>
      </c>
      <c r="E46" s="253">
        <v>223.4</v>
      </c>
      <c r="F46" s="253">
        <v>224.48333333333335</v>
      </c>
      <c r="G46" s="255">
        <v>220.91666666666669</v>
      </c>
      <c r="H46" s="255">
        <v>218.43333333333334</v>
      </c>
      <c r="I46" s="255">
        <v>214.86666666666667</v>
      </c>
      <c r="J46" s="255">
        <v>226.9666666666667</v>
      </c>
      <c r="K46" s="255">
        <v>230.53333333333336</v>
      </c>
      <c r="L46" s="255">
        <v>233.01666666666671</v>
      </c>
      <c r="M46" s="256">
        <v>228.05</v>
      </c>
      <c r="N46" s="256">
        <v>222</v>
      </c>
      <c r="O46" s="256">
        <v>103687500</v>
      </c>
      <c r="P46" s="257">
        <v>4.0569020021074813E-2</v>
      </c>
    </row>
    <row r="47" spans="1:16" ht="12.75" customHeight="1">
      <c r="A47" s="248">
        <v>37</v>
      </c>
      <c r="B47" s="261" t="s">
        <v>43</v>
      </c>
      <c r="C47" s="253" t="s">
        <v>82</v>
      </c>
      <c r="D47" s="254">
        <v>45351</v>
      </c>
      <c r="E47" s="253">
        <v>276.5</v>
      </c>
      <c r="F47" s="253">
        <v>277.53333333333336</v>
      </c>
      <c r="G47" s="255">
        <v>272.86666666666673</v>
      </c>
      <c r="H47" s="255">
        <v>269.23333333333335</v>
      </c>
      <c r="I47" s="255">
        <v>264.56666666666672</v>
      </c>
      <c r="J47" s="255">
        <v>281.16666666666674</v>
      </c>
      <c r="K47" s="255">
        <v>285.83333333333337</v>
      </c>
      <c r="L47" s="255">
        <v>289.46666666666675</v>
      </c>
      <c r="M47" s="256">
        <v>282.2</v>
      </c>
      <c r="N47" s="256">
        <v>273.89999999999998</v>
      </c>
      <c r="O47" s="256">
        <v>42390000</v>
      </c>
      <c r="P47" s="257">
        <v>6.7489297406194915E-2</v>
      </c>
    </row>
    <row r="48" spans="1:16" ht="12.75" customHeight="1">
      <c r="A48" s="248">
        <v>38</v>
      </c>
      <c r="B48" s="261" t="s">
        <v>56</v>
      </c>
      <c r="C48" s="253" t="s">
        <v>83</v>
      </c>
      <c r="D48" s="254">
        <v>45351</v>
      </c>
      <c r="E48" s="253">
        <v>28889.599999999999</v>
      </c>
      <c r="F48" s="253">
        <v>28947.466666666664</v>
      </c>
      <c r="G48" s="255">
        <v>28592.133333333328</v>
      </c>
      <c r="H48" s="255">
        <v>28294.666666666664</v>
      </c>
      <c r="I48" s="255">
        <v>27939.333333333328</v>
      </c>
      <c r="J48" s="255">
        <v>29244.933333333327</v>
      </c>
      <c r="K48" s="255">
        <v>29600.266666666663</v>
      </c>
      <c r="L48" s="255">
        <v>29897.733333333326</v>
      </c>
      <c r="M48" s="256">
        <v>29302.799999999999</v>
      </c>
      <c r="N48" s="256">
        <v>28650</v>
      </c>
      <c r="O48" s="256">
        <v>266600</v>
      </c>
      <c r="P48" s="257">
        <v>3.8161993769470402E-2</v>
      </c>
    </row>
    <row r="49" spans="1:16" ht="12.75" customHeight="1">
      <c r="A49" s="248">
        <v>39</v>
      </c>
      <c r="B49" s="261" t="s">
        <v>84</v>
      </c>
      <c r="C49" s="253" t="s">
        <v>85</v>
      </c>
      <c r="D49" s="254">
        <v>45351</v>
      </c>
      <c r="E49" s="253">
        <v>624.20000000000005</v>
      </c>
      <c r="F49" s="253">
        <v>624.2166666666667</v>
      </c>
      <c r="G49" s="255">
        <v>615.73333333333335</v>
      </c>
      <c r="H49" s="255">
        <v>607.26666666666665</v>
      </c>
      <c r="I49" s="255">
        <v>598.7833333333333</v>
      </c>
      <c r="J49" s="255">
        <v>632.68333333333339</v>
      </c>
      <c r="K49" s="255">
        <v>641.16666666666674</v>
      </c>
      <c r="L49" s="255">
        <v>649.63333333333344</v>
      </c>
      <c r="M49" s="256">
        <v>632.70000000000005</v>
      </c>
      <c r="N49" s="256">
        <v>615.75</v>
      </c>
      <c r="O49" s="256">
        <v>37461600</v>
      </c>
      <c r="P49" s="257">
        <v>-3.0105322024419796E-2</v>
      </c>
    </row>
    <row r="50" spans="1:16" ht="12.75" customHeight="1">
      <c r="A50" s="248">
        <v>40</v>
      </c>
      <c r="B50" s="261" t="s">
        <v>59</v>
      </c>
      <c r="C50" s="253" t="s">
        <v>86</v>
      </c>
      <c r="D50" s="254">
        <v>45351</v>
      </c>
      <c r="E50" s="253">
        <v>4916.3999999999996</v>
      </c>
      <c r="F50" s="253">
        <v>4915.7</v>
      </c>
      <c r="G50" s="255">
        <v>4896.3999999999996</v>
      </c>
      <c r="H50" s="255">
        <v>4876.3999999999996</v>
      </c>
      <c r="I50" s="255">
        <v>4857.0999999999995</v>
      </c>
      <c r="J50" s="255">
        <v>4935.7</v>
      </c>
      <c r="K50" s="255">
        <v>4955.0000000000009</v>
      </c>
      <c r="L50" s="255">
        <v>4975</v>
      </c>
      <c r="M50" s="256">
        <v>4935</v>
      </c>
      <c r="N50" s="256">
        <v>4895.7</v>
      </c>
      <c r="O50" s="256">
        <v>2485600</v>
      </c>
      <c r="P50" s="257">
        <v>-5.7600000000000004E-3</v>
      </c>
    </row>
    <row r="51" spans="1:16" ht="12.75" customHeight="1">
      <c r="A51" s="248">
        <v>41</v>
      </c>
      <c r="B51" s="261" t="s">
        <v>87</v>
      </c>
      <c r="C51" s="258" t="s">
        <v>88</v>
      </c>
      <c r="D51" s="254">
        <v>45351</v>
      </c>
      <c r="E51" s="253">
        <v>797.25</v>
      </c>
      <c r="F51" s="253">
        <v>792.2166666666667</v>
      </c>
      <c r="G51" s="255">
        <v>785.73333333333335</v>
      </c>
      <c r="H51" s="255">
        <v>774.2166666666667</v>
      </c>
      <c r="I51" s="255">
        <v>767.73333333333335</v>
      </c>
      <c r="J51" s="255">
        <v>803.73333333333335</v>
      </c>
      <c r="K51" s="255">
        <v>810.2166666666667</v>
      </c>
      <c r="L51" s="255">
        <v>821.73333333333335</v>
      </c>
      <c r="M51" s="256">
        <v>798.7</v>
      </c>
      <c r="N51" s="256">
        <v>780.7</v>
      </c>
      <c r="O51" s="256">
        <v>8010000</v>
      </c>
      <c r="P51" s="257">
        <v>-3.5288449957846559E-2</v>
      </c>
    </row>
    <row r="52" spans="1:16" ht="12.75" customHeight="1">
      <c r="A52" s="248">
        <v>42</v>
      </c>
      <c r="B52" s="261" t="s">
        <v>63</v>
      </c>
      <c r="C52" s="253" t="s">
        <v>89</v>
      </c>
      <c r="D52" s="254">
        <v>45351</v>
      </c>
      <c r="E52" s="253">
        <v>570.9</v>
      </c>
      <c r="F52" s="253">
        <v>573.11666666666667</v>
      </c>
      <c r="G52" s="255">
        <v>563.83333333333337</v>
      </c>
      <c r="H52" s="255">
        <v>556.76666666666665</v>
      </c>
      <c r="I52" s="255">
        <v>547.48333333333335</v>
      </c>
      <c r="J52" s="255">
        <v>580.18333333333339</v>
      </c>
      <c r="K52" s="255">
        <v>589.4666666666667</v>
      </c>
      <c r="L52" s="255">
        <v>596.53333333333342</v>
      </c>
      <c r="M52" s="256">
        <v>582.4</v>
      </c>
      <c r="N52" s="256">
        <v>566.04999999999995</v>
      </c>
      <c r="O52" s="256">
        <v>47306700</v>
      </c>
      <c r="P52" s="257">
        <v>-6.6542354821523708E-2</v>
      </c>
    </row>
    <row r="53" spans="1:16" ht="12.75" customHeight="1">
      <c r="A53" s="248">
        <v>43</v>
      </c>
      <c r="B53" s="261" t="s">
        <v>68</v>
      </c>
      <c r="C53" s="260" t="s">
        <v>90</v>
      </c>
      <c r="D53" s="254">
        <v>45351</v>
      </c>
      <c r="E53" s="253">
        <v>790.25</v>
      </c>
      <c r="F53" s="253">
        <v>793.33333333333337</v>
      </c>
      <c r="G53" s="255">
        <v>781.9666666666667</v>
      </c>
      <c r="H53" s="255">
        <v>773.68333333333328</v>
      </c>
      <c r="I53" s="255">
        <v>762.31666666666661</v>
      </c>
      <c r="J53" s="255">
        <v>801.61666666666679</v>
      </c>
      <c r="K53" s="255">
        <v>812.98333333333335</v>
      </c>
      <c r="L53" s="255">
        <v>821.26666666666688</v>
      </c>
      <c r="M53" s="256">
        <v>804.7</v>
      </c>
      <c r="N53" s="256">
        <v>785.05</v>
      </c>
      <c r="O53" s="256">
        <v>4293900</v>
      </c>
      <c r="P53" s="257">
        <v>-5.6959314775160599E-2</v>
      </c>
    </row>
    <row r="54" spans="1:16" ht="12.75" customHeight="1">
      <c r="A54" s="248">
        <v>44</v>
      </c>
      <c r="B54" s="261" t="s">
        <v>45</v>
      </c>
      <c r="C54" s="258" t="s">
        <v>91</v>
      </c>
      <c r="D54" s="254">
        <v>45351</v>
      </c>
      <c r="E54" s="253">
        <v>354.65</v>
      </c>
      <c r="F54" s="253">
        <v>356.13333333333338</v>
      </c>
      <c r="G54" s="255">
        <v>352.26666666666677</v>
      </c>
      <c r="H54" s="255">
        <v>349.88333333333338</v>
      </c>
      <c r="I54" s="255">
        <v>346.01666666666677</v>
      </c>
      <c r="J54" s="255">
        <v>358.51666666666677</v>
      </c>
      <c r="K54" s="255">
        <v>362.38333333333344</v>
      </c>
      <c r="L54" s="255">
        <v>364.76666666666677</v>
      </c>
      <c r="M54" s="256">
        <v>360</v>
      </c>
      <c r="N54" s="256">
        <v>353.75</v>
      </c>
      <c r="O54" s="256">
        <v>9310000</v>
      </c>
      <c r="P54" s="257">
        <v>1.0517632501546711E-2</v>
      </c>
    </row>
    <row r="55" spans="1:16" ht="12.75" customHeight="1">
      <c r="A55" s="248">
        <v>45</v>
      </c>
      <c r="B55" s="261" t="s">
        <v>68</v>
      </c>
      <c r="C55" s="253" t="s">
        <v>92</v>
      </c>
      <c r="D55" s="254">
        <v>45351</v>
      </c>
      <c r="E55" s="253">
        <v>1097.4000000000001</v>
      </c>
      <c r="F55" s="253">
        <v>1101.8000000000002</v>
      </c>
      <c r="G55" s="255">
        <v>1078.6500000000003</v>
      </c>
      <c r="H55" s="255">
        <v>1059.9000000000001</v>
      </c>
      <c r="I55" s="255">
        <v>1036.7500000000002</v>
      </c>
      <c r="J55" s="255">
        <v>1120.5500000000004</v>
      </c>
      <c r="K55" s="255">
        <v>1143.7</v>
      </c>
      <c r="L55" s="255">
        <v>1162.4500000000005</v>
      </c>
      <c r="M55" s="256">
        <v>1124.95</v>
      </c>
      <c r="N55" s="256">
        <v>1083.05</v>
      </c>
      <c r="O55" s="256">
        <v>15340000</v>
      </c>
      <c r="P55" s="257">
        <v>-5.7775730354332221E-2</v>
      </c>
    </row>
    <row r="56" spans="1:16" ht="12.75" customHeight="1">
      <c r="A56" s="248">
        <v>46</v>
      </c>
      <c r="B56" s="261" t="s">
        <v>43</v>
      </c>
      <c r="C56" s="253" t="s">
        <v>93</v>
      </c>
      <c r="D56" s="254">
        <v>45351</v>
      </c>
      <c r="E56" s="253">
        <v>1484.35</v>
      </c>
      <c r="F56" s="253">
        <v>1480.2833333333335</v>
      </c>
      <c r="G56" s="255">
        <v>1471.666666666667</v>
      </c>
      <c r="H56" s="255">
        <v>1458.9833333333333</v>
      </c>
      <c r="I56" s="255">
        <v>1450.3666666666668</v>
      </c>
      <c r="J56" s="255">
        <v>1492.9666666666672</v>
      </c>
      <c r="K56" s="255">
        <v>1501.5833333333335</v>
      </c>
      <c r="L56" s="255">
        <v>1514.2666666666673</v>
      </c>
      <c r="M56" s="256">
        <v>1488.9</v>
      </c>
      <c r="N56" s="256">
        <v>1467.6</v>
      </c>
      <c r="O56" s="256">
        <v>9958650</v>
      </c>
      <c r="P56" s="257">
        <v>7.1848465055519264E-4</v>
      </c>
    </row>
    <row r="57" spans="1:16" ht="12.75" customHeight="1">
      <c r="A57" s="248">
        <v>47</v>
      </c>
      <c r="B57" s="261" t="s">
        <v>45</v>
      </c>
      <c r="C57" s="253" t="s">
        <v>94</v>
      </c>
      <c r="D57" s="254">
        <v>45351</v>
      </c>
      <c r="E57" s="253">
        <v>440.75</v>
      </c>
      <c r="F57" s="253">
        <v>440.13333333333338</v>
      </c>
      <c r="G57" s="255">
        <v>434.96666666666675</v>
      </c>
      <c r="H57" s="255">
        <v>429.18333333333339</v>
      </c>
      <c r="I57" s="255">
        <v>424.01666666666677</v>
      </c>
      <c r="J57" s="255">
        <v>445.91666666666674</v>
      </c>
      <c r="K57" s="255">
        <v>451.08333333333337</v>
      </c>
      <c r="L57" s="255">
        <v>456.86666666666673</v>
      </c>
      <c r="M57" s="256">
        <v>445.3</v>
      </c>
      <c r="N57" s="256">
        <v>434.35</v>
      </c>
      <c r="O57" s="256">
        <v>65473800</v>
      </c>
      <c r="P57" s="257">
        <v>-1.15088297771155E-2</v>
      </c>
    </row>
    <row r="58" spans="1:16" ht="12.75" customHeight="1">
      <c r="A58" s="248">
        <v>48</v>
      </c>
      <c r="B58" s="261" t="s">
        <v>87</v>
      </c>
      <c r="C58" s="253" t="s">
        <v>95</v>
      </c>
      <c r="D58" s="254">
        <v>45351</v>
      </c>
      <c r="E58" s="253">
        <v>6568.95</v>
      </c>
      <c r="F58" s="253">
        <v>6584.4000000000005</v>
      </c>
      <c r="G58" s="255">
        <v>6516.2500000000009</v>
      </c>
      <c r="H58" s="255">
        <v>6463.55</v>
      </c>
      <c r="I58" s="255">
        <v>6395.4000000000005</v>
      </c>
      <c r="J58" s="255">
        <v>6637.1000000000013</v>
      </c>
      <c r="K58" s="255">
        <v>6705.2500000000009</v>
      </c>
      <c r="L58" s="255">
        <v>6757.9500000000016</v>
      </c>
      <c r="M58" s="256">
        <v>6652.55</v>
      </c>
      <c r="N58" s="256">
        <v>6531.7</v>
      </c>
      <c r="O58" s="256">
        <v>1434150</v>
      </c>
      <c r="P58" s="257">
        <v>1.615474545647784E-2</v>
      </c>
    </row>
    <row r="59" spans="1:16" ht="12.75" customHeight="1">
      <c r="A59" s="248">
        <v>49</v>
      </c>
      <c r="B59" s="261" t="s">
        <v>59</v>
      </c>
      <c r="C59" s="253" t="s">
        <v>96</v>
      </c>
      <c r="D59" s="254">
        <v>45351</v>
      </c>
      <c r="E59" s="253">
        <v>2539.0500000000002</v>
      </c>
      <c r="F59" s="253">
        <v>2540.7166666666667</v>
      </c>
      <c r="G59" s="255">
        <v>2519.4333333333334</v>
      </c>
      <c r="H59" s="255">
        <v>2499.8166666666666</v>
      </c>
      <c r="I59" s="255">
        <v>2478.5333333333333</v>
      </c>
      <c r="J59" s="255">
        <v>2560.3333333333335</v>
      </c>
      <c r="K59" s="255">
        <v>2581.6166666666672</v>
      </c>
      <c r="L59" s="255">
        <v>2601.2333333333336</v>
      </c>
      <c r="M59" s="256">
        <v>2562</v>
      </c>
      <c r="N59" s="256">
        <v>2521.1</v>
      </c>
      <c r="O59" s="256">
        <v>3715250</v>
      </c>
      <c r="P59" s="257">
        <v>4.5092054740573005E-2</v>
      </c>
    </row>
    <row r="60" spans="1:16" ht="12.75" customHeight="1">
      <c r="A60" s="248">
        <v>50</v>
      </c>
      <c r="B60" s="261" t="s">
        <v>45</v>
      </c>
      <c r="C60" s="253" t="s">
        <v>97</v>
      </c>
      <c r="D60" s="254">
        <v>45351</v>
      </c>
      <c r="E60" s="253">
        <v>973.3</v>
      </c>
      <c r="F60" s="253">
        <v>979.26666666666677</v>
      </c>
      <c r="G60" s="255">
        <v>960.03333333333353</v>
      </c>
      <c r="H60" s="255">
        <v>946.76666666666677</v>
      </c>
      <c r="I60" s="255">
        <v>927.53333333333353</v>
      </c>
      <c r="J60" s="255">
        <v>992.53333333333353</v>
      </c>
      <c r="K60" s="255">
        <v>1011.7666666666669</v>
      </c>
      <c r="L60" s="255">
        <v>1025.0333333333335</v>
      </c>
      <c r="M60" s="256">
        <v>998.5</v>
      </c>
      <c r="N60" s="256">
        <v>966</v>
      </c>
      <c r="O60" s="256">
        <v>17904000</v>
      </c>
      <c r="P60" s="257">
        <v>-9.5153795087408715E-3</v>
      </c>
    </row>
    <row r="61" spans="1:16" ht="12.75" customHeight="1">
      <c r="A61" s="248">
        <v>51</v>
      </c>
      <c r="B61" s="261" t="s">
        <v>45</v>
      </c>
      <c r="C61" s="260" t="s">
        <v>98</v>
      </c>
      <c r="D61" s="254">
        <v>45351</v>
      </c>
      <c r="E61" s="253">
        <v>1040.9000000000001</v>
      </c>
      <c r="F61" s="253">
        <v>1043.5999999999999</v>
      </c>
      <c r="G61" s="255">
        <v>1024.8999999999999</v>
      </c>
      <c r="H61" s="255">
        <v>1008.8999999999999</v>
      </c>
      <c r="I61" s="255">
        <v>990.19999999999982</v>
      </c>
      <c r="J61" s="255">
        <v>1059.5999999999999</v>
      </c>
      <c r="K61" s="255">
        <v>1078.2999999999997</v>
      </c>
      <c r="L61" s="255">
        <v>1094.3</v>
      </c>
      <c r="M61" s="256">
        <v>1062.3</v>
      </c>
      <c r="N61" s="256">
        <v>1027.5999999999999</v>
      </c>
      <c r="O61" s="256">
        <v>1816500</v>
      </c>
      <c r="P61" s="257">
        <v>4.5949214026602174E-2</v>
      </c>
    </row>
    <row r="62" spans="1:16" ht="12.75" customHeight="1">
      <c r="A62" s="248">
        <v>52</v>
      </c>
      <c r="B62" s="261" t="s">
        <v>41</v>
      </c>
      <c r="C62" s="258" t="s">
        <v>99</v>
      </c>
      <c r="D62" s="254">
        <v>45351</v>
      </c>
      <c r="E62" s="253">
        <v>291.05</v>
      </c>
      <c r="F62" s="253">
        <v>292.5333333333333</v>
      </c>
      <c r="G62" s="255">
        <v>288.31666666666661</v>
      </c>
      <c r="H62" s="255">
        <v>285.58333333333331</v>
      </c>
      <c r="I62" s="255">
        <v>281.36666666666662</v>
      </c>
      <c r="J62" s="255">
        <v>295.26666666666659</v>
      </c>
      <c r="K62" s="255">
        <v>299.48333333333329</v>
      </c>
      <c r="L62" s="255">
        <v>302.21666666666658</v>
      </c>
      <c r="M62" s="256">
        <v>296.75</v>
      </c>
      <c r="N62" s="256">
        <v>289.8</v>
      </c>
      <c r="O62" s="256">
        <v>18468000</v>
      </c>
      <c r="P62" s="257">
        <v>4.0251444793673326E-2</v>
      </c>
    </row>
    <row r="63" spans="1:16" ht="12.75" customHeight="1">
      <c r="A63" s="248">
        <v>53</v>
      </c>
      <c r="B63" s="261" t="s">
        <v>63</v>
      </c>
      <c r="C63" s="253" t="s">
        <v>100</v>
      </c>
      <c r="D63" s="254">
        <v>45351</v>
      </c>
      <c r="E63" s="253">
        <v>136.05000000000001</v>
      </c>
      <c r="F63" s="253">
        <v>135.63333333333333</v>
      </c>
      <c r="G63" s="255">
        <v>134.76666666666665</v>
      </c>
      <c r="H63" s="255">
        <v>133.48333333333332</v>
      </c>
      <c r="I63" s="255">
        <v>132.61666666666665</v>
      </c>
      <c r="J63" s="255">
        <v>136.91666666666666</v>
      </c>
      <c r="K63" s="255">
        <v>137.78333333333333</v>
      </c>
      <c r="L63" s="255">
        <v>139.06666666666666</v>
      </c>
      <c r="M63" s="256">
        <v>136.5</v>
      </c>
      <c r="N63" s="256">
        <v>134.35</v>
      </c>
      <c r="O63" s="256">
        <v>42500000</v>
      </c>
      <c r="P63" s="257">
        <v>-3.4639409426462237E-2</v>
      </c>
    </row>
    <row r="64" spans="1:16" ht="12.75" customHeight="1">
      <c r="A64" s="248">
        <v>54</v>
      </c>
      <c r="B64" s="261" t="s">
        <v>41</v>
      </c>
      <c r="C64" s="253" t="s">
        <v>101</v>
      </c>
      <c r="D64" s="254">
        <v>45351</v>
      </c>
      <c r="E64" s="253">
        <v>2758</v>
      </c>
      <c r="F64" s="253">
        <v>2762.0166666666664</v>
      </c>
      <c r="G64" s="255">
        <v>2723.083333333333</v>
      </c>
      <c r="H64" s="255">
        <v>2688.1666666666665</v>
      </c>
      <c r="I64" s="255">
        <v>2649.2333333333331</v>
      </c>
      <c r="J64" s="255">
        <v>2796.9333333333329</v>
      </c>
      <c r="K64" s="255">
        <v>2835.8666666666663</v>
      </c>
      <c r="L64" s="255">
        <v>2870.7833333333328</v>
      </c>
      <c r="M64" s="256">
        <v>2800.95</v>
      </c>
      <c r="N64" s="256">
        <v>2727.1</v>
      </c>
      <c r="O64" s="256">
        <v>4188900</v>
      </c>
      <c r="P64" s="257">
        <v>-3.7698139214334944E-2</v>
      </c>
    </row>
    <row r="65" spans="1:16" ht="12.75" customHeight="1">
      <c r="A65" s="248">
        <v>55</v>
      </c>
      <c r="B65" s="261" t="s">
        <v>59</v>
      </c>
      <c r="C65" s="253" t="s">
        <v>102</v>
      </c>
      <c r="D65" s="254">
        <v>45351</v>
      </c>
      <c r="E65" s="253">
        <v>534.70000000000005</v>
      </c>
      <c r="F65" s="253">
        <v>533.4</v>
      </c>
      <c r="G65" s="255">
        <v>528.29999999999995</v>
      </c>
      <c r="H65" s="255">
        <v>521.9</v>
      </c>
      <c r="I65" s="255">
        <v>516.79999999999995</v>
      </c>
      <c r="J65" s="255">
        <v>539.79999999999995</v>
      </c>
      <c r="K65" s="255">
        <v>544.90000000000009</v>
      </c>
      <c r="L65" s="255">
        <v>551.29999999999995</v>
      </c>
      <c r="M65" s="256">
        <v>538.5</v>
      </c>
      <c r="N65" s="256">
        <v>527</v>
      </c>
      <c r="O65" s="256">
        <v>22966250</v>
      </c>
      <c r="P65" s="257">
        <v>-1.0608508346795907E-2</v>
      </c>
    </row>
    <row r="66" spans="1:16" ht="12.75" customHeight="1">
      <c r="A66" s="248">
        <v>56</v>
      </c>
      <c r="B66" s="261" t="s">
        <v>49</v>
      </c>
      <c r="C66" s="258" t="s">
        <v>103</v>
      </c>
      <c r="D66" s="254">
        <v>45351</v>
      </c>
      <c r="E66" s="253">
        <v>2068.4</v>
      </c>
      <c r="F66" s="253">
        <v>2080.9500000000003</v>
      </c>
      <c r="G66" s="255">
        <v>2050.2000000000007</v>
      </c>
      <c r="H66" s="255">
        <v>2032.0000000000005</v>
      </c>
      <c r="I66" s="255">
        <v>2001.2500000000009</v>
      </c>
      <c r="J66" s="255">
        <v>2099.1500000000005</v>
      </c>
      <c r="K66" s="255">
        <v>2129.8999999999996</v>
      </c>
      <c r="L66" s="255">
        <v>2148.1000000000004</v>
      </c>
      <c r="M66" s="256">
        <v>2111.6999999999998</v>
      </c>
      <c r="N66" s="256">
        <v>2062.75</v>
      </c>
      <c r="O66" s="256">
        <v>3171250</v>
      </c>
      <c r="P66" s="257">
        <v>-3.7118566874146046E-2</v>
      </c>
    </row>
    <row r="67" spans="1:16" ht="12.75" customHeight="1">
      <c r="A67" s="248">
        <v>57</v>
      </c>
      <c r="B67" s="261" t="s">
        <v>39</v>
      </c>
      <c r="C67" s="253" t="s">
        <v>104</v>
      </c>
      <c r="D67" s="254">
        <v>45351</v>
      </c>
      <c r="E67" s="253">
        <v>2260.15</v>
      </c>
      <c r="F67" s="253">
        <v>2273.8666666666663</v>
      </c>
      <c r="G67" s="255">
        <v>2238.7333333333327</v>
      </c>
      <c r="H67" s="255">
        <v>2217.3166666666662</v>
      </c>
      <c r="I67" s="255">
        <v>2182.1833333333325</v>
      </c>
      <c r="J67" s="255">
        <v>2295.2833333333328</v>
      </c>
      <c r="K67" s="255">
        <v>2330.416666666667</v>
      </c>
      <c r="L67" s="255">
        <v>2351.833333333333</v>
      </c>
      <c r="M67" s="256">
        <v>2309</v>
      </c>
      <c r="N67" s="256">
        <v>2252.4499999999998</v>
      </c>
      <c r="O67" s="256">
        <v>2984100</v>
      </c>
      <c r="P67" s="257">
        <v>-1.1429139336116081E-2</v>
      </c>
    </row>
    <row r="68" spans="1:16" ht="12.75" customHeight="1">
      <c r="A68" s="248">
        <v>58</v>
      </c>
      <c r="B68" s="261" t="s">
        <v>45</v>
      </c>
      <c r="C68" s="258" t="s">
        <v>105</v>
      </c>
      <c r="D68" s="254">
        <v>45351</v>
      </c>
      <c r="E68" s="253">
        <v>146.5</v>
      </c>
      <c r="F68" s="253">
        <v>148.1</v>
      </c>
      <c r="G68" s="255">
        <v>144.44999999999999</v>
      </c>
      <c r="H68" s="255">
        <v>142.4</v>
      </c>
      <c r="I68" s="255">
        <v>138.75</v>
      </c>
      <c r="J68" s="255">
        <v>150.14999999999998</v>
      </c>
      <c r="K68" s="255">
        <v>153.80000000000001</v>
      </c>
      <c r="L68" s="255">
        <v>155.84999999999997</v>
      </c>
      <c r="M68" s="256">
        <v>151.75</v>
      </c>
      <c r="N68" s="256">
        <v>146.05000000000001</v>
      </c>
      <c r="O68" s="256">
        <v>10356000</v>
      </c>
      <c r="P68" s="257">
        <v>-0.1501723289020187</v>
      </c>
    </row>
    <row r="69" spans="1:16" ht="12.75" customHeight="1">
      <c r="A69" s="248">
        <v>59</v>
      </c>
      <c r="B69" s="261" t="s">
        <v>43</v>
      </c>
      <c r="C69" s="253" t="s">
        <v>106</v>
      </c>
      <c r="D69" s="254">
        <v>45351</v>
      </c>
      <c r="E69" s="253">
        <v>3538.3</v>
      </c>
      <c r="F69" s="253">
        <v>3549.1333333333332</v>
      </c>
      <c r="G69" s="255">
        <v>3503.8166666666666</v>
      </c>
      <c r="H69" s="255">
        <v>3469.3333333333335</v>
      </c>
      <c r="I69" s="255">
        <v>3424.0166666666669</v>
      </c>
      <c r="J69" s="255">
        <v>3583.6166666666663</v>
      </c>
      <c r="K69" s="255">
        <v>3628.9333333333329</v>
      </c>
      <c r="L69" s="255">
        <v>3663.4166666666661</v>
      </c>
      <c r="M69" s="256">
        <v>3594.45</v>
      </c>
      <c r="N69" s="256">
        <v>3514.65</v>
      </c>
      <c r="O69" s="256">
        <v>4234600</v>
      </c>
      <c r="P69" s="257">
        <v>3.3636008592071859E-2</v>
      </c>
    </row>
    <row r="70" spans="1:16" ht="12.75" customHeight="1">
      <c r="A70" s="248">
        <v>60</v>
      </c>
      <c r="B70" s="261" t="s">
        <v>45</v>
      </c>
      <c r="C70" s="260" t="s">
        <v>107</v>
      </c>
      <c r="D70" s="254">
        <v>45351</v>
      </c>
      <c r="E70" s="253">
        <v>6775.5</v>
      </c>
      <c r="F70" s="253">
        <v>6752.6833333333334</v>
      </c>
      <c r="G70" s="255">
        <v>6610.4666666666672</v>
      </c>
      <c r="H70" s="255">
        <v>6445.4333333333334</v>
      </c>
      <c r="I70" s="255">
        <v>6303.2166666666672</v>
      </c>
      <c r="J70" s="255">
        <v>6917.7166666666672</v>
      </c>
      <c r="K70" s="255">
        <v>7059.9333333333325</v>
      </c>
      <c r="L70" s="255">
        <v>7224.9666666666672</v>
      </c>
      <c r="M70" s="256">
        <v>6894.9</v>
      </c>
      <c r="N70" s="256">
        <v>6587.65</v>
      </c>
      <c r="O70" s="256">
        <v>1505900</v>
      </c>
      <c r="P70" s="257">
        <v>-3.3192090395480225E-2</v>
      </c>
    </row>
    <row r="71" spans="1:16" ht="12.75" customHeight="1">
      <c r="A71" s="248">
        <v>61</v>
      </c>
      <c r="B71" s="261" t="s">
        <v>108</v>
      </c>
      <c r="C71" s="253" t="s">
        <v>109</v>
      </c>
      <c r="D71" s="254">
        <v>45351</v>
      </c>
      <c r="E71" s="253">
        <v>914.65</v>
      </c>
      <c r="F71" s="253">
        <v>909.76666666666677</v>
      </c>
      <c r="G71" s="255">
        <v>902.83333333333348</v>
      </c>
      <c r="H71" s="255">
        <v>891.01666666666677</v>
      </c>
      <c r="I71" s="255">
        <v>884.08333333333348</v>
      </c>
      <c r="J71" s="255">
        <v>921.58333333333348</v>
      </c>
      <c r="K71" s="255">
        <v>928.51666666666665</v>
      </c>
      <c r="L71" s="255">
        <v>940.33333333333348</v>
      </c>
      <c r="M71" s="256">
        <v>916.7</v>
      </c>
      <c r="N71" s="256">
        <v>897.95</v>
      </c>
      <c r="O71" s="256">
        <v>35262150</v>
      </c>
      <c r="P71" s="257">
        <v>-1.2704425759955651E-2</v>
      </c>
    </row>
    <row r="72" spans="1:16" ht="12.75" customHeight="1">
      <c r="A72" s="248">
        <v>62</v>
      </c>
      <c r="B72" s="261" t="s">
        <v>43</v>
      </c>
      <c r="C72" s="253" t="s">
        <v>110</v>
      </c>
      <c r="D72" s="254">
        <v>45351</v>
      </c>
      <c r="E72" s="253">
        <v>6428.2</v>
      </c>
      <c r="F72" s="253">
        <v>6411.3666666666659</v>
      </c>
      <c r="G72" s="255">
        <v>6383.4833333333318</v>
      </c>
      <c r="H72" s="255">
        <v>6338.7666666666655</v>
      </c>
      <c r="I72" s="255">
        <v>6310.8833333333314</v>
      </c>
      <c r="J72" s="255">
        <v>6456.0833333333321</v>
      </c>
      <c r="K72" s="255">
        <v>6483.9666666666653</v>
      </c>
      <c r="L72" s="255">
        <v>6528.6833333333325</v>
      </c>
      <c r="M72" s="256">
        <v>6439.25</v>
      </c>
      <c r="N72" s="256">
        <v>6366.65</v>
      </c>
      <c r="O72" s="256">
        <v>2246375</v>
      </c>
      <c r="P72" s="257">
        <v>3.3172358284465908E-2</v>
      </c>
    </row>
    <row r="73" spans="1:16" ht="12.75" customHeight="1">
      <c r="A73" s="248">
        <v>63</v>
      </c>
      <c r="B73" s="261" t="s">
        <v>56</v>
      </c>
      <c r="C73" s="253" t="s">
        <v>111</v>
      </c>
      <c r="D73" s="254">
        <v>45351</v>
      </c>
      <c r="E73" s="253">
        <v>3998.45</v>
      </c>
      <c r="F73" s="253">
        <v>3986.3333333333335</v>
      </c>
      <c r="G73" s="255">
        <v>3964.416666666667</v>
      </c>
      <c r="H73" s="255">
        <v>3930.3833333333337</v>
      </c>
      <c r="I73" s="255">
        <v>3908.4666666666672</v>
      </c>
      <c r="J73" s="255">
        <v>4020.3666666666668</v>
      </c>
      <c r="K73" s="255">
        <v>4042.2833333333338</v>
      </c>
      <c r="L73" s="255">
        <v>4076.3166666666666</v>
      </c>
      <c r="M73" s="256">
        <v>4008.25</v>
      </c>
      <c r="N73" s="256">
        <v>3952.3</v>
      </c>
      <c r="O73" s="256">
        <v>3884650</v>
      </c>
      <c r="P73" s="257">
        <v>1.9408711351839314E-3</v>
      </c>
    </row>
    <row r="74" spans="1:16" ht="12.75" customHeight="1">
      <c r="A74" s="248">
        <v>64</v>
      </c>
      <c r="B74" s="261" t="s">
        <v>56</v>
      </c>
      <c r="C74" s="253" t="s">
        <v>112</v>
      </c>
      <c r="D74" s="254">
        <v>45351</v>
      </c>
      <c r="E74" s="253">
        <v>2856.05</v>
      </c>
      <c r="F74" s="253">
        <v>2872.4333333333329</v>
      </c>
      <c r="G74" s="255">
        <v>2834.9166666666661</v>
      </c>
      <c r="H74" s="255">
        <v>2813.7833333333333</v>
      </c>
      <c r="I74" s="255">
        <v>2776.2666666666664</v>
      </c>
      <c r="J74" s="255">
        <v>2893.5666666666657</v>
      </c>
      <c r="K74" s="255">
        <v>2931.083333333333</v>
      </c>
      <c r="L74" s="255">
        <v>2952.2166666666653</v>
      </c>
      <c r="M74" s="256">
        <v>2909.95</v>
      </c>
      <c r="N74" s="256">
        <v>2851.3</v>
      </c>
      <c r="O74" s="256">
        <v>2489025</v>
      </c>
      <c r="P74" s="257">
        <v>-1.3729977116704805E-2</v>
      </c>
    </row>
    <row r="75" spans="1:16" ht="12.75" customHeight="1">
      <c r="A75" s="248">
        <v>65</v>
      </c>
      <c r="B75" s="261" t="s">
        <v>56</v>
      </c>
      <c r="C75" s="253" t="s">
        <v>113</v>
      </c>
      <c r="D75" s="254">
        <v>45351</v>
      </c>
      <c r="E75" s="253">
        <v>326.75</v>
      </c>
      <c r="F75" s="253">
        <v>327.2</v>
      </c>
      <c r="G75" s="255">
        <v>324.7</v>
      </c>
      <c r="H75" s="255">
        <v>322.64999999999998</v>
      </c>
      <c r="I75" s="255">
        <v>320.14999999999998</v>
      </c>
      <c r="J75" s="255">
        <v>329.25</v>
      </c>
      <c r="K75" s="255">
        <v>331.75</v>
      </c>
      <c r="L75" s="255">
        <v>333.8</v>
      </c>
      <c r="M75" s="256">
        <v>329.7</v>
      </c>
      <c r="N75" s="256">
        <v>325.14999999999998</v>
      </c>
      <c r="O75" s="256">
        <v>19411200</v>
      </c>
      <c r="P75" s="257">
        <v>-2.9866858582223821E-2</v>
      </c>
    </row>
    <row r="76" spans="1:16" ht="12.75" customHeight="1">
      <c r="A76" s="248">
        <v>66</v>
      </c>
      <c r="B76" s="261" t="s">
        <v>63</v>
      </c>
      <c r="C76" s="253" t="s">
        <v>114</v>
      </c>
      <c r="D76" s="254">
        <v>45351</v>
      </c>
      <c r="E76" s="253">
        <v>154.30000000000001</v>
      </c>
      <c r="F76" s="253">
        <v>153.36666666666667</v>
      </c>
      <c r="G76" s="255">
        <v>152.03333333333336</v>
      </c>
      <c r="H76" s="255">
        <v>149.76666666666668</v>
      </c>
      <c r="I76" s="255">
        <v>148.43333333333337</v>
      </c>
      <c r="J76" s="255">
        <v>155.63333333333335</v>
      </c>
      <c r="K76" s="255">
        <v>156.96666666666667</v>
      </c>
      <c r="L76" s="255">
        <v>159.23333333333335</v>
      </c>
      <c r="M76" s="256">
        <v>154.69999999999999</v>
      </c>
      <c r="N76" s="256">
        <v>151.1</v>
      </c>
      <c r="O76" s="256">
        <v>98065000</v>
      </c>
      <c r="P76" s="257">
        <v>-1.8466619957962165E-2</v>
      </c>
    </row>
    <row r="77" spans="1:16" ht="12.75" customHeight="1">
      <c r="A77" s="248">
        <v>67</v>
      </c>
      <c r="B77" s="261" t="s">
        <v>84</v>
      </c>
      <c r="C77" s="253" t="s">
        <v>115</v>
      </c>
      <c r="D77" s="254">
        <v>45351</v>
      </c>
      <c r="E77" s="253">
        <v>180.85</v>
      </c>
      <c r="F77" s="253">
        <v>180.80000000000004</v>
      </c>
      <c r="G77" s="255">
        <v>178.60000000000008</v>
      </c>
      <c r="H77" s="255">
        <v>176.35000000000005</v>
      </c>
      <c r="I77" s="255">
        <v>174.15000000000009</v>
      </c>
      <c r="J77" s="255">
        <v>183.05000000000007</v>
      </c>
      <c r="K77" s="255">
        <v>185.25000000000006</v>
      </c>
      <c r="L77" s="255">
        <v>187.50000000000006</v>
      </c>
      <c r="M77" s="256">
        <v>183</v>
      </c>
      <c r="N77" s="256">
        <v>178.55</v>
      </c>
      <c r="O77" s="256">
        <v>137771550</v>
      </c>
      <c r="P77" s="257">
        <v>-8.4946661398656656E-3</v>
      </c>
    </row>
    <row r="78" spans="1:16" ht="12.75" customHeight="1">
      <c r="A78" s="248">
        <v>68</v>
      </c>
      <c r="B78" s="261" t="s">
        <v>43</v>
      </c>
      <c r="C78" s="253" t="s">
        <v>116</v>
      </c>
      <c r="D78" s="254">
        <v>45351</v>
      </c>
      <c r="E78" s="253">
        <v>925.4</v>
      </c>
      <c r="F78" s="253">
        <v>926.7166666666667</v>
      </c>
      <c r="G78" s="255">
        <v>916.43333333333339</v>
      </c>
      <c r="H78" s="255">
        <v>907.4666666666667</v>
      </c>
      <c r="I78" s="255">
        <v>897.18333333333339</v>
      </c>
      <c r="J78" s="255">
        <v>935.68333333333339</v>
      </c>
      <c r="K78" s="255">
        <v>945.9666666666667</v>
      </c>
      <c r="L78" s="255">
        <v>954.93333333333339</v>
      </c>
      <c r="M78" s="256">
        <v>937</v>
      </c>
      <c r="N78" s="256">
        <v>917.75</v>
      </c>
      <c r="O78" s="256">
        <v>16245800</v>
      </c>
      <c r="P78" s="257">
        <v>-2.7641570839661532E-2</v>
      </c>
    </row>
    <row r="79" spans="1:16" ht="12.75" customHeight="1">
      <c r="A79" s="248">
        <v>69</v>
      </c>
      <c r="B79" s="261" t="s">
        <v>117</v>
      </c>
      <c r="C79" s="253" t="s">
        <v>118</v>
      </c>
      <c r="D79" s="254">
        <v>45351</v>
      </c>
      <c r="E79" s="253">
        <v>85.75</v>
      </c>
      <c r="F79" s="253">
        <v>86.616666666666674</v>
      </c>
      <c r="G79" s="255">
        <v>84.633333333333354</v>
      </c>
      <c r="H79" s="255">
        <v>83.51666666666668</v>
      </c>
      <c r="I79" s="255">
        <v>81.53333333333336</v>
      </c>
      <c r="J79" s="255">
        <v>87.733333333333348</v>
      </c>
      <c r="K79" s="255">
        <v>89.716666666666669</v>
      </c>
      <c r="L79" s="255">
        <v>90.833333333333343</v>
      </c>
      <c r="M79" s="256">
        <v>88.6</v>
      </c>
      <c r="N79" s="256">
        <v>85.5</v>
      </c>
      <c r="O79" s="256">
        <v>247815000</v>
      </c>
      <c r="P79" s="257">
        <v>0.13692903225806452</v>
      </c>
    </row>
    <row r="80" spans="1:16" ht="12.75" customHeight="1">
      <c r="A80" s="248">
        <v>70</v>
      </c>
      <c r="B80" s="261" t="s">
        <v>45</v>
      </c>
      <c r="C80" s="259" t="s">
        <v>119</v>
      </c>
      <c r="D80" s="254">
        <v>45351</v>
      </c>
      <c r="E80" s="253">
        <v>666.05</v>
      </c>
      <c r="F80" s="253">
        <v>672.5</v>
      </c>
      <c r="G80" s="255">
        <v>657.55</v>
      </c>
      <c r="H80" s="255">
        <v>649.04999999999995</v>
      </c>
      <c r="I80" s="255">
        <v>634.09999999999991</v>
      </c>
      <c r="J80" s="255">
        <v>681</v>
      </c>
      <c r="K80" s="255">
        <v>695.95</v>
      </c>
      <c r="L80" s="255">
        <v>704.45</v>
      </c>
      <c r="M80" s="256">
        <v>687.45</v>
      </c>
      <c r="N80" s="256">
        <v>664</v>
      </c>
      <c r="O80" s="256">
        <v>7853300</v>
      </c>
      <c r="P80" s="257">
        <v>-1.1454753722794959E-2</v>
      </c>
    </row>
    <row r="81" spans="1:16" ht="12.75" customHeight="1">
      <c r="A81" s="248">
        <v>71</v>
      </c>
      <c r="B81" s="261" t="s">
        <v>59</v>
      </c>
      <c r="C81" s="253" t="s">
        <v>120</v>
      </c>
      <c r="D81" s="254">
        <v>45351</v>
      </c>
      <c r="E81" s="253">
        <v>1263.8</v>
      </c>
      <c r="F81" s="253">
        <v>1258.25</v>
      </c>
      <c r="G81" s="255">
        <v>1248.7</v>
      </c>
      <c r="H81" s="255">
        <v>1233.6000000000001</v>
      </c>
      <c r="I81" s="255">
        <v>1224.0500000000002</v>
      </c>
      <c r="J81" s="255">
        <v>1273.3499999999999</v>
      </c>
      <c r="K81" s="255">
        <v>1282.9000000000001</v>
      </c>
      <c r="L81" s="255">
        <v>1297.9999999999998</v>
      </c>
      <c r="M81" s="256">
        <v>1267.8</v>
      </c>
      <c r="N81" s="256">
        <v>1243.1500000000001</v>
      </c>
      <c r="O81" s="256">
        <v>6354000</v>
      </c>
      <c r="P81" s="257">
        <v>9.3725178713264488E-3</v>
      </c>
    </row>
    <row r="82" spans="1:16" ht="12.75" customHeight="1">
      <c r="A82" s="248">
        <v>72</v>
      </c>
      <c r="B82" s="261" t="s">
        <v>108</v>
      </c>
      <c r="C82" s="253" t="s">
        <v>121</v>
      </c>
      <c r="D82" s="254">
        <v>45351</v>
      </c>
      <c r="E82" s="253">
        <v>2498.85</v>
      </c>
      <c r="F82" s="253">
        <v>2496.3833333333337</v>
      </c>
      <c r="G82" s="255">
        <v>2474.2666666666673</v>
      </c>
      <c r="H82" s="255">
        <v>2449.6833333333338</v>
      </c>
      <c r="I82" s="255">
        <v>2427.5666666666675</v>
      </c>
      <c r="J82" s="255">
        <v>2520.9666666666672</v>
      </c>
      <c r="K82" s="255">
        <v>2543.083333333333</v>
      </c>
      <c r="L82" s="255">
        <v>2567.666666666667</v>
      </c>
      <c r="M82" s="256">
        <v>2518.5</v>
      </c>
      <c r="N82" s="256">
        <v>2471.8000000000002</v>
      </c>
      <c r="O82" s="256">
        <v>4898200</v>
      </c>
      <c r="P82" s="257">
        <v>-8.0800307810696415E-3</v>
      </c>
    </row>
    <row r="83" spans="1:16" ht="12.75" customHeight="1">
      <c r="A83" s="248">
        <v>73</v>
      </c>
      <c r="B83" s="261" t="s">
        <v>43</v>
      </c>
      <c r="C83" s="253" t="s">
        <v>122</v>
      </c>
      <c r="D83" s="254">
        <v>45351</v>
      </c>
      <c r="E83" s="253">
        <v>467.1</v>
      </c>
      <c r="F83" s="253">
        <v>468.2</v>
      </c>
      <c r="G83" s="255">
        <v>461.95</v>
      </c>
      <c r="H83" s="255">
        <v>456.8</v>
      </c>
      <c r="I83" s="255">
        <v>450.55</v>
      </c>
      <c r="J83" s="255">
        <v>473.34999999999997</v>
      </c>
      <c r="K83" s="255">
        <v>479.59999999999997</v>
      </c>
      <c r="L83" s="255">
        <v>484.74999999999994</v>
      </c>
      <c r="M83" s="256">
        <v>474.45</v>
      </c>
      <c r="N83" s="256">
        <v>463.05</v>
      </c>
      <c r="O83" s="256">
        <v>10842000</v>
      </c>
      <c r="P83" s="257">
        <v>-8.5526315789473686E-2</v>
      </c>
    </row>
    <row r="84" spans="1:16" ht="12.75" customHeight="1">
      <c r="A84" s="248">
        <v>74</v>
      </c>
      <c r="B84" s="261" t="s">
        <v>49</v>
      </c>
      <c r="C84" s="253" t="s">
        <v>123</v>
      </c>
      <c r="D84" s="254">
        <v>45351</v>
      </c>
      <c r="E84" s="253">
        <v>2199.6999999999998</v>
      </c>
      <c r="F84" s="253">
        <v>2198.8666666666663</v>
      </c>
      <c r="G84" s="255">
        <v>2187.7833333333328</v>
      </c>
      <c r="H84" s="255">
        <v>2175.8666666666663</v>
      </c>
      <c r="I84" s="255">
        <v>2164.7833333333328</v>
      </c>
      <c r="J84" s="255">
        <v>2210.7833333333328</v>
      </c>
      <c r="K84" s="255">
        <v>2221.8666666666659</v>
      </c>
      <c r="L84" s="255">
        <v>2233.7833333333328</v>
      </c>
      <c r="M84" s="256">
        <v>2209.9499999999998</v>
      </c>
      <c r="N84" s="256">
        <v>2186.9499999999998</v>
      </c>
      <c r="O84" s="256">
        <v>8457210</v>
      </c>
      <c r="P84" s="257">
        <v>-3.0352748154224774E-2</v>
      </c>
    </row>
    <row r="85" spans="1:16" ht="12.75" customHeight="1">
      <c r="A85" s="248">
        <v>75</v>
      </c>
      <c r="B85" s="261" t="s">
        <v>84</v>
      </c>
      <c r="C85" s="253" t="s">
        <v>124</v>
      </c>
      <c r="D85" s="254">
        <v>45351</v>
      </c>
      <c r="E85" s="253">
        <v>559.9</v>
      </c>
      <c r="F85" s="253">
        <v>563.83333333333337</v>
      </c>
      <c r="G85" s="255">
        <v>554.26666666666677</v>
      </c>
      <c r="H85" s="255">
        <v>548.63333333333344</v>
      </c>
      <c r="I85" s="255">
        <v>539.06666666666683</v>
      </c>
      <c r="J85" s="255">
        <v>569.4666666666667</v>
      </c>
      <c r="K85" s="255">
        <v>579.0333333333333</v>
      </c>
      <c r="L85" s="255">
        <v>584.66666666666663</v>
      </c>
      <c r="M85" s="256">
        <v>573.4</v>
      </c>
      <c r="N85" s="256">
        <v>558.20000000000005</v>
      </c>
      <c r="O85" s="256">
        <v>9278750</v>
      </c>
      <c r="P85" s="257">
        <v>0.18559335569397858</v>
      </c>
    </row>
    <row r="86" spans="1:16" ht="12.75" customHeight="1">
      <c r="A86" s="248">
        <v>76</v>
      </c>
      <c r="B86" s="261" t="s">
        <v>45</v>
      </c>
      <c r="C86" s="260" t="s">
        <v>125</v>
      </c>
      <c r="D86" s="254">
        <v>45351</v>
      </c>
      <c r="E86" s="253">
        <v>3097.3</v>
      </c>
      <c r="F86" s="253">
        <v>3087.4166666666665</v>
      </c>
      <c r="G86" s="255">
        <v>3045.083333333333</v>
      </c>
      <c r="H86" s="255">
        <v>2992.8666666666663</v>
      </c>
      <c r="I86" s="255">
        <v>2950.5333333333328</v>
      </c>
      <c r="J86" s="255">
        <v>3139.6333333333332</v>
      </c>
      <c r="K86" s="255">
        <v>3181.9666666666662</v>
      </c>
      <c r="L86" s="255">
        <v>3234.1833333333334</v>
      </c>
      <c r="M86" s="256">
        <v>3129.75</v>
      </c>
      <c r="N86" s="256">
        <v>3035.2</v>
      </c>
      <c r="O86" s="256">
        <v>9186600</v>
      </c>
      <c r="P86" s="257">
        <v>3.3061196950273264E-2</v>
      </c>
    </row>
    <row r="87" spans="1:16" ht="12.75" customHeight="1">
      <c r="A87" s="248">
        <v>77</v>
      </c>
      <c r="B87" s="261" t="s">
        <v>41</v>
      </c>
      <c r="C87" s="253" t="s">
        <v>126</v>
      </c>
      <c r="D87" s="254">
        <v>45351</v>
      </c>
      <c r="E87" s="253">
        <v>1464.9</v>
      </c>
      <c r="F87" s="253">
        <v>1460.45</v>
      </c>
      <c r="G87" s="255">
        <v>1440.65</v>
      </c>
      <c r="H87" s="255">
        <v>1416.4</v>
      </c>
      <c r="I87" s="255">
        <v>1396.6000000000001</v>
      </c>
      <c r="J87" s="255">
        <v>1484.7</v>
      </c>
      <c r="K87" s="255">
        <v>1504.4999999999998</v>
      </c>
      <c r="L87" s="255">
        <v>1528.75</v>
      </c>
      <c r="M87" s="256">
        <v>1480.25</v>
      </c>
      <c r="N87" s="256">
        <v>1436.2</v>
      </c>
      <c r="O87" s="256">
        <v>4720000</v>
      </c>
      <c r="P87" s="257">
        <v>6.8477645727221273E-2</v>
      </c>
    </row>
    <row r="88" spans="1:16" ht="12.75" customHeight="1">
      <c r="A88" s="248">
        <v>78</v>
      </c>
      <c r="B88" s="261" t="s">
        <v>87</v>
      </c>
      <c r="C88" s="253" t="s">
        <v>127</v>
      </c>
      <c r="D88" s="254">
        <v>45351</v>
      </c>
      <c r="E88" s="253">
        <v>1660.3</v>
      </c>
      <c r="F88" s="253">
        <v>1660.8833333333332</v>
      </c>
      <c r="G88" s="255">
        <v>1651.8166666666664</v>
      </c>
      <c r="H88" s="255">
        <v>1643.3333333333333</v>
      </c>
      <c r="I88" s="255">
        <v>1634.2666666666664</v>
      </c>
      <c r="J88" s="255">
        <v>1669.3666666666663</v>
      </c>
      <c r="K88" s="255">
        <v>1678.4333333333329</v>
      </c>
      <c r="L88" s="255">
        <v>1686.9166666666663</v>
      </c>
      <c r="M88" s="256">
        <v>1669.95</v>
      </c>
      <c r="N88" s="256">
        <v>1652.4</v>
      </c>
      <c r="O88" s="256">
        <v>13656300</v>
      </c>
      <c r="P88" s="257">
        <v>-4.8459498061620074E-3</v>
      </c>
    </row>
    <row r="89" spans="1:16" ht="12.75" customHeight="1">
      <c r="A89" s="248">
        <v>79</v>
      </c>
      <c r="B89" s="261" t="s">
        <v>68</v>
      </c>
      <c r="C89" s="253" t="s">
        <v>128</v>
      </c>
      <c r="D89" s="254">
        <v>45351</v>
      </c>
      <c r="E89" s="253">
        <v>3908.85</v>
      </c>
      <c r="F89" s="253">
        <v>3945.3333333333335</v>
      </c>
      <c r="G89" s="255">
        <v>3830.0166666666669</v>
      </c>
      <c r="H89" s="255">
        <v>3751.1833333333334</v>
      </c>
      <c r="I89" s="255">
        <v>3635.8666666666668</v>
      </c>
      <c r="J89" s="255">
        <v>4024.166666666667</v>
      </c>
      <c r="K89" s="255">
        <v>4139.4833333333336</v>
      </c>
      <c r="L89" s="255">
        <v>4218.3166666666675</v>
      </c>
      <c r="M89" s="256">
        <v>4060.65</v>
      </c>
      <c r="N89" s="256">
        <v>3866.5</v>
      </c>
      <c r="O89" s="256">
        <v>3390900</v>
      </c>
      <c r="P89" s="257">
        <v>2.5587514744578533E-2</v>
      </c>
    </row>
    <row r="90" spans="1:16" ht="12.75" customHeight="1">
      <c r="A90" s="248">
        <v>80</v>
      </c>
      <c r="B90" s="261" t="s">
        <v>63</v>
      </c>
      <c r="C90" s="253" t="s">
        <v>129</v>
      </c>
      <c r="D90" s="254">
        <v>45351</v>
      </c>
      <c r="E90" s="253">
        <v>1419.25</v>
      </c>
      <c r="F90" s="253">
        <v>1419.7333333333333</v>
      </c>
      <c r="G90" s="255">
        <v>1413.4666666666667</v>
      </c>
      <c r="H90" s="255">
        <v>1407.6833333333334</v>
      </c>
      <c r="I90" s="255">
        <v>1401.4166666666667</v>
      </c>
      <c r="J90" s="255">
        <v>1425.5166666666667</v>
      </c>
      <c r="K90" s="255">
        <v>1431.7833333333335</v>
      </c>
      <c r="L90" s="255">
        <v>1437.5666666666666</v>
      </c>
      <c r="M90" s="256">
        <v>1426</v>
      </c>
      <c r="N90" s="256">
        <v>1413.95</v>
      </c>
      <c r="O90" s="256">
        <v>233297900</v>
      </c>
      <c r="P90" s="257">
        <v>2.2349694508381437E-2</v>
      </c>
    </row>
    <row r="91" spans="1:16" ht="12.75" customHeight="1">
      <c r="A91" s="248">
        <v>81</v>
      </c>
      <c r="B91" s="261" t="s">
        <v>68</v>
      </c>
      <c r="C91" s="253" t="s">
        <v>130</v>
      </c>
      <c r="D91" s="254">
        <v>45351</v>
      </c>
      <c r="E91" s="253">
        <v>580.65</v>
      </c>
      <c r="F91" s="253">
        <v>582.20000000000005</v>
      </c>
      <c r="G91" s="255">
        <v>572.40000000000009</v>
      </c>
      <c r="H91" s="255">
        <v>564.15000000000009</v>
      </c>
      <c r="I91" s="255">
        <v>554.35000000000014</v>
      </c>
      <c r="J91" s="255">
        <v>590.45000000000005</v>
      </c>
      <c r="K91" s="255">
        <v>600.25</v>
      </c>
      <c r="L91" s="255">
        <v>608.5</v>
      </c>
      <c r="M91" s="256">
        <v>592</v>
      </c>
      <c r="N91" s="256">
        <v>573.95000000000005</v>
      </c>
      <c r="O91" s="256">
        <v>34871100</v>
      </c>
      <c r="P91" s="257">
        <v>-5.8954498416381824E-3</v>
      </c>
    </row>
    <row r="92" spans="1:16" ht="12.75" customHeight="1">
      <c r="A92" s="248">
        <v>82</v>
      </c>
      <c r="B92" s="261" t="s">
        <v>56</v>
      </c>
      <c r="C92" s="253" t="s">
        <v>131</v>
      </c>
      <c r="D92" s="254">
        <v>45351</v>
      </c>
      <c r="E92" s="253">
        <v>4434.1000000000004</v>
      </c>
      <c r="F92" s="253">
        <v>4457.1333333333341</v>
      </c>
      <c r="G92" s="255">
        <v>4390.9666666666681</v>
      </c>
      <c r="H92" s="255">
        <v>4347.8333333333339</v>
      </c>
      <c r="I92" s="255">
        <v>4281.6666666666679</v>
      </c>
      <c r="J92" s="255">
        <v>4500.2666666666682</v>
      </c>
      <c r="K92" s="255">
        <v>4566.4333333333343</v>
      </c>
      <c r="L92" s="255">
        <v>4609.5666666666684</v>
      </c>
      <c r="M92" s="256">
        <v>4523.3</v>
      </c>
      <c r="N92" s="256">
        <v>4414</v>
      </c>
      <c r="O92" s="256">
        <v>4185300</v>
      </c>
      <c r="P92" s="257">
        <v>2.8000884238449635E-2</v>
      </c>
    </row>
    <row r="93" spans="1:16" ht="12.75" customHeight="1">
      <c r="A93" s="248">
        <v>83</v>
      </c>
      <c r="B93" s="261" t="s">
        <v>132</v>
      </c>
      <c r="C93" s="253" t="s">
        <v>133</v>
      </c>
      <c r="D93" s="254">
        <v>45351</v>
      </c>
      <c r="E93" s="253">
        <v>509.2</v>
      </c>
      <c r="F93" s="253">
        <v>508.06666666666666</v>
      </c>
      <c r="G93" s="255">
        <v>505.88333333333333</v>
      </c>
      <c r="H93" s="255">
        <v>502.56666666666666</v>
      </c>
      <c r="I93" s="255">
        <v>500.38333333333333</v>
      </c>
      <c r="J93" s="255">
        <v>511.38333333333333</v>
      </c>
      <c r="K93" s="255">
        <v>513.56666666666661</v>
      </c>
      <c r="L93" s="255">
        <v>516.88333333333333</v>
      </c>
      <c r="M93" s="256">
        <v>510.25</v>
      </c>
      <c r="N93" s="256">
        <v>504.75</v>
      </c>
      <c r="O93" s="256">
        <v>51118200</v>
      </c>
      <c r="P93" s="257">
        <v>-7.9360735591921629E-4</v>
      </c>
    </row>
    <row r="94" spans="1:16" ht="12.75" customHeight="1">
      <c r="A94" s="248">
        <v>84</v>
      </c>
      <c r="B94" s="261" t="s">
        <v>132</v>
      </c>
      <c r="C94" s="259" t="s">
        <v>134</v>
      </c>
      <c r="D94" s="254">
        <v>45351</v>
      </c>
      <c r="E94" s="253">
        <v>253.05</v>
      </c>
      <c r="F94" s="253">
        <v>256.4666666666667</v>
      </c>
      <c r="G94" s="255">
        <v>248.13333333333338</v>
      </c>
      <c r="H94" s="255">
        <v>243.2166666666667</v>
      </c>
      <c r="I94" s="255">
        <v>234.88333333333338</v>
      </c>
      <c r="J94" s="255">
        <v>261.38333333333338</v>
      </c>
      <c r="K94" s="255">
        <v>269.71666666666664</v>
      </c>
      <c r="L94" s="255">
        <v>274.63333333333338</v>
      </c>
      <c r="M94" s="256">
        <v>264.8</v>
      </c>
      <c r="N94" s="256">
        <v>251.55</v>
      </c>
      <c r="O94" s="256">
        <v>32451900</v>
      </c>
      <c r="P94" s="257">
        <v>2.0500000000000001E-2</v>
      </c>
    </row>
    <row r="95" spans="1:16" ht="12.75" customHeight="1">
      <c r="A95" s="248">
        <v>85</v>
      </c>
      <c r="B95" s="261" t="s">
        <v>84</v>
      </c>
      <c r="C95" s="253" t="s">
        <v>135</v>
      </c>
      <c r="D95" s="254">
        <v>45351</v>
      </c>
      <c r="E95" s="253">
        <v>530.45000000000005</v>
      </c>
      <c r="F95" s="253">
        <v>533.58333333333337</v>
      </c>
      <c r="G95" s="255">
        <v>520.41666666666674</v>
      </c>
      <c r="H95" s="255">
        <v>510.38333333333333</v>
      </c>
      <c r="I95" s="255">
        <v>497.2166666666667</v>
      </c>
      <c r="J95" s="255">
        <v>543.61666666666679</v>
      </c>
      <c r="K95" s="255">
        <v>556.78333333333353</v>
      </c>
      <c r="L95" s="255">
        <v>566.81666666666683</v>
      </c>
      <c r="M95" s="256">
        <v>546.75</v>
      </c>
      <c r="N95" s="256">
        <v>523.54999999999995</v>
      </c>
      <c r="O95" s="256">
        <v>38391300</v>
      </c>
      <c r="P95" s="257">
        <v>8.439716312056738E-3</v>
      </c>
    </row>
    <row r="96" spans="1:16" ht="12.75" customHeight="1">
      <c r="A96" s="248">
        <v>86</v>
      </c>
      <c r="B96" s="261" t="s">
        <v>59</v>
      </c>
      <c r="C96" s="253" t="s">
        <v>136</v>
      </c>
      <c r="D96" s="254">
        <v>45351</v>
      </c>
      <c r="E96" s="253">
        <v>2405.85</v>
      </c>
      <c r="F96" s="253">
        <v>2401.3166666666666</v>
      </c>
      <c r="G96" s="255">
        <v>2393.7833333333333</v>
      </c>
      <c r="H96" s="255">
        <v>2381.7166666666667</v>
      </c>
      <c r="I96" s="255">
        <v>2374.1833333333334</v>
      </c>
      <c r="J96" s="255">
        <v>2413.3833333333332</v>
      </c>
      <c r="K96" s="255">
        <v>2420.9166666666661</v>
      </c>
      <c r="L96" s="255">
        <v>2432.9833333333331</v>
      </c>
      <c r="M96" s="256">
        <v>2408.85</v>
      </c>
      <c r="N96" s="256">
        <v>2389.25</v>
      </c>
      <c r="O96" s="256">
        <v>12358800</v>
      </c>
      <c r="P96" s="257">
        <v>-2.6099290780141844E-2</v>
      </c>
    </row>
    <row r="97" spans="1:16" ht="12.75" customHeight="1">
      <c r="A97" s="248">
        <v>87</v>
      </c>
      <c r="B97" s="261" t="s">
        <v>63</v>
      </c>
      <c r="C97" s="253" t="s">
        <v>138</v>
      </c>
      <c r="D97" s="254">
        <v>45351</v>
      </c>
      <c r="E97" s="253">
        <v>1057.1500000000001</v>
      </c>
      <c r="F97" s="253">
        <v>1055.7</v>
      </c>
      <c r="G97" s="255">
        <v>1048.8000000000002</v>
      </c>
      <c r="H97" s="255">
        <v>1040.45</v>
      </c>
      <c r="I97" s="255">
        <v>1033.5500000000002</v>
      </c>
      <c r="J97" s="255">
        <v>1064.0500000000002</v>
      </c>
      <c r="K97" s="255">
        <v>1070.9500000000003</v>
      </c>
      <c r="L97" s="255">
        <v>1079.3000000000002</v>
      </c>
      <c r="M97" s="256">
        <v>1062.5999999999999</v>
      </c>
      <c r="N97" s="256">
        <v>1047.3499999999999</v>
      </c>
      <c r="O97" s="256">
        <v>82048400</v>
      </c>
      <c r="P97" s="257">
        <v>7.4777409978268247E-2</v>
      </c>
    </row>
    <row r="98" spans="1:16" ht="12.75" customHeight="1">
      <c r="A98" s="248">
        <v>88</v>
      </c>
      <c r="B98" s="261" t="s">
        <v>68</v>
      </c>
      <c r="C98" s="253" t="s">
        <v>139</v>
      </c>
      <c r="D98" s="254">
        <v>45351</v>
      </c>
      <c r="E98" s="253">
        <v>1723.8</v>
      </c>
      <c r="F98" s="253">
        <v>1705.6000000000001</v>
      </c>
      <c r="G98" s="255">
        <v>1679.4000000000003</v>
      </c>
      <c r="H98" s="255">
        <v>1635.0000000000002</v>
      </c>
      <c r="I98" s="255">
        <v>1608.8000000000004</v>
      </c>
      <c r="J98" s="255">
        <v>1750.0000000000002</v>
      </c>
      <c r="K98" s="255">
        <v>1776.2</v>
      </c>
      <c r="L98" s="255">
        <v>1820.6000000000001</v>
      </c>
      <c r="M98" s="256">
        <v>1731.8</v>
      </c>
      <c r="N98" s="256">
        <v>1661.2</v>
      </c>
      <c r="O98" s="256">
        <v>3552500</v>
      </c>
      <c r="P98" s="257">
        <v>0.10514854565251205</v>
      </c>
    </row>
    <row r="99" spans="1:16" ht="12.75" customHeight="1">
      <c r="A99" s="248">
        <v>89</v>
      </c>
      <c r="B99" s="261" t="s">
        <v>68</v>
      </c>
      <c r="C99" s="253" t="s">
        <v>140</v>
      </c>
      <c r="D99" s="254">
        <v>45351</v>
      </c>
      <c r="E99" s="253">
        <v>519.54999999999995</v>
      </c>
      <c r="F99" s="253">
        <v>525.43333333333339</v>
      </c>
      <c r="G99" s="255">
        <v>511.01666666666677</v>
      </c>
      <c r="H99" s="255">
        <v>502.48333333333335</v>
      </c>
      <c r="I99" s="255">
        <v>488.06666666666672</v>
      </c>
      <c r="J99" s="255">
        <v>533.96666666666681</v>
      </c>
      <c r="K99" s="255">
        <v>548.38333333333333</v>
      </c>
      <c r="L99" s="255">
        <v>556.91666666666686</v>
      </c>
      <c r="M99" s="256">
        <v>539.85</v>
      </c>
      <c r="N99" s="256">
        <v>516.9</v>
      </c>
      <c r="O99" s="256">
        <v>12604500</v>
      </c>
      <c r="P99" s="257">
        <v>4.182600382409178E-3</v>
      </c>
    </row>
    <row r="100" spans="1:16" ht="12.75" customHeight="1">
      <c r="A100" s="248">
        <v>90</v>
      </c>
      <c r="B100" s="261" t="s">
        <v>79</v>
      </c>
      <c r="C100" s="253" t="s">
        <v>141</v>
      </c>
      <c r="D100" s="254">
        <v>45351</v>
      </c>
      <c r="E100" s="253">
        <v>15.9</v>
      </c>
      <c r="F100" s="253">
        <v>16.216666666666669</v>
      </c>
      <c r="G100" s="255">
        <v>15.383333333333336</v>
      </c>
      <c r="H100" s="255">
        <v>14.866666666666667</v>
      </c>
      <c r="I100" s="255">
        <v>14.033333333333335</v>
      </c>
      <c r="J100" s="255">
        <v>16.733333333333338</v>
      </c>
      <c r="K100" s="255">
        <v>17.566666666666666</v>
      </c>
      <c r="L100" s="255">
        <v>18.083333333333339</v>
      </c>
      <c r="M100" s="256">
        <v>17.05</v>
      </c>
      <c r="N100" s="256">
        <v>15.7</v>
      </c>
      <c r="O100" s="256">
        <v>2340640000</v>
      </c>
      <c r="P100" s="257">
        <v>6.8317084748238222E-2</v>
      </c>
    </row>
    <row r="101" spans="1:16" ht="12.75" customHeight="1">
      <c r="A101" s="248">
        <v>91</v>
      </c>
      <c r="B101" s="261" t="s">
        <v>68</v>
      </c>
      <c r="C101" s="253" t="s">
        <v>142</v>
      </c>
      <c r="D101" s="254">
        <v>45351</v>
      </c>
      <c r="E101" s="253">
        <v>118.7</v>
      </c>
      <c r="F101" s="253">
        <v>119.09999999999998</v>
      </c>
      <c r="G101" s="255">
        <v>117.94999999999996</v>
      </c>
      <c r="H101" s="255">
        <v>117.19999999999997</v>
      </c>
      <c r="I101" s="255">
        <v>116.04999999999995</v>
      </c>
      <c r="J101" s="255">
        <v>119.84999999999997</v>
      </c>
      <c r="K101" s="255">
        <v>120.99999999999997</v>
      </c>
      <c r="L101" s="255">
        <v>121.74999999999997</v>
      </c>
      <c r="M101" s="256">
        <v>120.25</v>
      </c>
      <c r="N101" s="256">
        <v>118.35</v>
      </c>
      <c r="O101" s="256">
        <v>70420000</v>
      </c>
      <c r="P101" s="257">
        <v>-7.2601677592161835E-3</v>
      </c>
    </row>
    <row r="102" spans="1:16" ht="12.75" customHeight="1">
      <c r="A102" s="248">
        <v>92</v>
      </c>
      <c r="B102" s="261" t="s">
        <v>63</v>
      </c>
      <c r="C102" s="259" t="s">
        <v>143</v>
      </c>
      <c r="D102" s="254">
        <v>45351</v>
      </c>
      <c r="E102" s="253">
        <v>83.6</v>
      </c>
      <c r="F102" s="253">
        <v>83.816666666666663</v>
      </c>
      <c r="G102" s="255">
        <v>83.033333333333331</v>
      </c>
      <c r="H102" s="255">
        <v>82.466666666666669</v>
      </c>
      <c r="I102" s="255">
        <v>81.683333333333337</v>
      </c>
      <c r="J102" s="255">
        <v>84.383333333333326</v>
      </c>
      <c r="K102" s="255">
        <v>85.166666666666657</v>
      </c>
      <c r="L102" s="255">
        <v>85.73333333333332</v>
      </c>
      <c r="M102" s="256">
        <v>84.6</v>
      </c>
      <c r="N102" s="256">
        <v>83.25</v>
      </c>
      <c r="O102" s="256">
        <v>352282500</v>
      </c>
      <c r="P102" s="257">
        <v>-1.373228346456693E-2</v>
      </c>
    </row>
    <row r="103" spans="1:16" ht="12.75" customHeight="1">
      <c r="A103" s="248">
        <v>93</v>
      </c>
      <c r="B103" s="261" t="s">
        <v>45</v>
      </c>
      <c r="C103" s="253" t="s">
        <v>144</v>
      </c>
      <c r="D103" s="254">
        <v>45351</v>
      </c>
      <c r="E103" s="253">
        <v>145</v>
      </c>
      <c r="F103" s="253">
        <v>146.26666666666665</v>
      </c>
      <c r="G103" s="255">
        <v>143.1333333333333</v>
      </c>
      <c r="H103" s="255">
        <v>141.26666666666665</v>
      </c>
      <c r="I103" s="255">
        <v>138.1333333333333</v>
      </c>
      <c r="J103" s="255">
        <v>148.1333333333333</v>
      </c>
      <c r="K103" s="255">
        <v>151.26666666666662</v>
      </c>
      <c r="L103" s="255">
        <v>153.1333333333333</v>
      </c>
      <c r="M103" s="256">
        <v>149.4</v>
      </c>
      <c r="N103" s="256">
        <v>144.4</v>
      </c>
      <c r="O103" s="256">
        <v>65793750</v>
      </c>
      <c r="P103" s="257">
        <v>-5.6673278549164065E-3</v>
      </c>
    </row>
    <row r="104" spans="1:16" ht="12.75" customHeight="1">
      <c r="A104" s="248">
        <v>94</v>
      </c>
      <c r="B104" s="261" t="s">
        <v>84</v>
      </c>
      <c r="C104" s="260" t="s">
        <v>145</v>
      </c>
      <c r="D104" s="254">
        <v>45351</v>
      </c>
      <c r="E104" s="253">
        <v>422.5</v>
      </c>
      <c r="F104" s="253">
        <v>426.58333333333331</v>
      </c>
      <c r="G104" s="255">
        <v>417.36666666666662</v>
      </c>
      <c r="H104" s="255">
        <v>412.23333333333329</v>
      </c>
      <c r="I104" s="255">
        <v>403.01666666666659</v>
      </c>
      <c r="J104" s="255">
        <v>431.71666666666664</v>
      </c>
      <c r="K104" s="255">
        <v>440.93333333333334</v>
      </c>
      <c r="L104" s="255">
        <v>446.06666666666666</v>
      </c>
      <c r="M104" s="256">
        <v>435.8</v>
      </c>
      <c r="N104" s="256">
        <v>421.45</v>
      </c>
      <c r="O104" s="256">
        <v>14092375</v>
      </c>
      <c r="P104" s="257">
        <v>-2.5297194484070376E-2</v>
      </c>
    </row>
    <row r="105" spans="1:16" ht="12.75" customHeight="1">
      <c r="A105" s="248">
        <v>95</v>
      </c>
      <c r="B105" s="261" t="s">
        <v>117</v>
      </c>
      <c r="C105" s="253" t="s">
        <v>146</v>
      </c>
      <c r="D105" s="254">
        <v>45351</v>
      </c>
      <c r="E105" s="253">
        <v>590.54999999999995</v>
      </c>
      <c r="F105" s="253">
        <v>586.86666666666667</v>
      </c>
      <c r="G105" s="255">
        <v>579.43333333333339</v>
      </c>
      <c r="H105" s="255">
        <v>568.31666666666672</v>
      </c>
      <c r="I105" s="255">
        <v>560.88333333333344</v>
      </c>
      <c r="J105" s="255">
        <v>597.98333333333335</v>
      </c>
      <c r="K105" s="255">
        <v>605.41666666666652</v>
      </c>
      <c r="L105" s="255">
        <v>616.5333333333333</v>
      </c>
      <c r="M105" s="256">
        <v>594.29999999999995</v>
      </c>
      <c r="N105" s="256">
        <v>575.75</v>
      </c>
      <c r="O105" s="256">
        <v>18410000</v>
      </c>
      <c r="P105" s="257">
        <v>-2.2616266723295815E-2</v>
      </c>
    </row>
    <row r="106" spans="1:16" ht="12.75" customHeight="1">
      <c r="A106" s="248">
        <v>96</v>
      </c>
      <c r="B106" s="261" t="s">
        <v>49</v>
      </c>
      <c r="C106" s="260" t="s">
        <v>147</v>
      </c>
      <c r="D106" s="254">
        <v>45351</v>
      </c>
      <c r="E106" s="253">
        <v>234.15</v>
      </c>
      <c r="F106" s="253">
        <v>236.18333333333331</v>
      </c>
      <c r="G106" s="255">
        <v>231.46666666666661</v>
      </c>
      <c r="H106" s="255">
        <v>228.7833333333333</v>
      </c>
      <c r="I106" s="255">
        <v>224.06666666666661</v>
      </c>
      <c r="J106" s="255">
        <v>238.86666666666662</v>
      </c>
      <c r="K106" s="255">
        <v>243.58333333333331</v>
      </c>
      <c r="L106" s="255">
        <v>246.26666666666662</v>
      </c>
      <c r="M106" s="256">
        <v>240.9</v>
      </c>
      <c r="N106" s="256">
        <v>233.5</v>
      </c>
      <c r="O106" s="256">
        <v>20917700</v>
      </c>
      <c r="P106" s="257">
        <v>-2.2231259319506574E-2</v>
      </c>
    </row>
    <row r="107" spans="1:16" ht="12.75" customHeight="1">
      <c r="A107" s="248">
        <v>97</v>
      </c>
      <c r="B107" s="261" t="s">
        <v>45</v>
      </c>
      <c r="C107" s="258" t="s">
        <v>148</v>
      </c>
      <c r="D107" s="254">
        <v>45351</v>
      </c>
      <c r="E107" s="253">
        <v>2709.25</v>
      </c>
      <c r="F107" s="253">
        <v>2696.15</v>
      </c>
      <c r="G107" s="255">
        <v>2679.3500000000004</v>
      </c>
      <c r="H107" s="255">
        <v>2649.4500000000003</v>
      </c>
      <c r="I107" s="255">
        <v>2632.6500000000005</v>
      </c>
      <c r="J107" s="255">
        <v>2726.05</v>
      </c>
      <c r="K107" s="255">
        <v>2742.8500000000004</v>
      </c>
      <c r="L107" s="255">
        <v>2772.75</v>
      </c>
      <c r="M107" s="256">
        <v>2712.95</v>
      </c>
      <c r="N107" s="256">
        <v>2666.25</v>
      </c>
      <c r="O107" s="256">
        <v>919800</v>
      </c>
      <c r="P107" s="257">
        <v>-8.4229390681003588E-2</v>
      </c>
    </row>
    <row r="108" spans="1:16" ht="12.75" customHeight="1">
      <c r="A108" s="248">
        <v>98</v>
      </c>
      <c r="B108" s="261" t="s">
        <v>45</v>
      </c>
      <c r="C108" s="260" t="s">
        <v>149</v>
      </c>
      <c r="D108" s="254">
        <v>45351</v>
      </c>
      <c r="E108" s="253">
        <v>3172.6</v>
      </c>
      <c r="F108" s="253">
        <v>3171.9</v>
      </c>
      <c r="G108" s="255">
        <v>3148.8</v>
      </c>
      <c r="H108" s="255">
        <v>3125</v>
      </c>
      <c r="I108" s="255">
        <v>3101.9</v>
      </c>
      <c r="J108" s="255">
        <v>3195.7000000000003</v>
      </c>
      <c r="K108" s="255">
        <v>3218.7999999999997</v>
      </c>
      <c r="L108" s="255">
        <v>3242.6000000000004</v>
      </c>
      <c r="M108" s="256">
        <v>3195</v>
      </c>
      <c r="N108" s="256">
        <v>3148.1</v>
      </c>
      <c r="O108" s="256">
        <v>5628600</v>
      </c>
      <c r="P108" s="257">
        <v>-5.3332660578233007E-2</v>
      </c>
    </row>
    <row r="109" spans="1:16" ht="12.75" customHeight="1">
      <c r="A109" s="248">
        <v>99</v>
      </c>
      <c r="B109" s="261" t="s">
        <v>63</v>
      </c>
      <c r="C109" s="253" t="s">
        <v>150</v>
      </c>
      <c r="D109" s="254">
        <v>45351</v>
      </c>
      <c r="E109" s="253">
        <v>1491.2</v>
      </c>
      <c r="F109" s="253">
        <v>1482.4833333333333</v>
      </c>
      <c r="G109" s="255">
        <v>1469.4666666666667</v>
      </c>
      <c r="H109" s="255">
        <v>1447.7333333333333</v>
      </c>
      <c r="I109" s="255">
        <v>1434.7166666666667</v>
      </c>
      <c r="J109" s="255">
        <v>1504.2166666666667</v>
      </c>
      <c r="K109" s="255">
        <v>1517.2333333333336</v>
      </c>
      <c r="L109" s="255">
        <v>1538.9666666666667</v>
      </c>
      <c r="M109" s="256">
        <v>1495.5</v>
      </c>
      <c r="N109" s="256">
        <v>1460.75</v>
      </c>
      <c r="O109" s="256">
        <v>29046500</v>
      </c>
      <c r="P109" s="257">
        <v>3.8877662333017399E-2</v>
      </c>
    </row>
    <row r="110" spans="1:16" ht="12.75" customHeight="1">
      <c r="A110" s="248">
        <v>100</v>
      </c>
      <c r="B110" s="261" t="s">
        <v>79</v>
      </c>
      <c r="C110" s="253" t="s">
        <v>151</v>
      </c>
      <c r="D110" s="254">
        <v>45351</v>
      </c>
      <c r="E110" s="253">
        <v>240.15</v>
      </c>
      <c r="F110" s="253">
        <v>243.29999999999998</v>
      </c>
      <c r="G110" s="255">
        <v>235.74999999999997</v>
      </c>
      <c r="H110" s="255">
        <v>231.35</v>
      </c>
      <c r="I110" s="255">
        <v>223.79999999999998</v>
      </c>
      <c r="J110" s="255">
        <v>247.69999999999996</v>
      </c>
      <c r="K110" s="255">
        <v>255.24999999999997</v>
      </c>
      <c r="L110" s="255">
        <v>259.64999999999998</v>
      </c>
      <c r="M110" s="256">
        <v>250.85</v>
      </c>
      <c r="N110" s="256">
        <v>238.9</v>
      </c>
      <c r="O110" s="256">
        <v>107508000</v>
      </c>
      <c r="P110" s="257">
        <v>2.8359568101990373E-2</v>
      </c>
    </row>
    <row r="111" spans="1:16" ht="12.75" customHeight="1">
      <c r="A111" s="248">
        <v>101</v>
      </c>
      <c r="B111" s="261" t="s">
        <v>87</v>
      </c>
      <c r="C111" s="253" t="s">
        <v>152</v>
      </c>
      <c r="D111" s="254">
        <v>45351</v>
      </c>
      <c r="E111" s="253">
        <v>1665.05</v>
      </c>
      <c r="F111" s="253">
        <v>1664.3166666666666</v>
      </c>
      <c r="G111" s="255">
        <v>1655.7333333333331</v>
      </c>
      <c r="H111" s="255">
        <v>1646.4166666666665</v>
      </c>
      <c r="I111" s="255">
        <v>1637.833333333333</v>
      </c>
      <c r="J111" s="255">
        <v>1673.6333333333332</v>
      </c>
      <c r="K111" s="255">
        <v>1682.2166666666667</v>
      </c>
      <c r="L111" s="255">
        <v>1691.5333333333333</v>
      </c>
      <c r="M111" s="256">
        <v>1672.9</v>
      </c>
      <c r="N111" s="256">
        <v>1655</v>
      </c>
      <c r="O111" s="256">
        <v>25394800</v>
      </c>
      <c r="P111" s="257">
        <v>-2.7175620483820295E-3</v>
      </c>
    </row>
    <row r="112" spans="1:16" ht="12.75" customHeight="1">
      <c r="A112" s="248">
        <v>102</v>
      </c>
      <c r="B112" s="261" t="s">
        <v>84</v>
      </c>
      <c r="C112" s="253" t="s">
        <v>154</v>
      </c>
      <c r="D112" s="254">
        <v>45351</v>
      </c>
      <c r="E112" s="253">
        <v>173.55</v>
      </c>
      <c r="F112" s="253">
        <v>174.7833333333333</v>
      </c>
      <c r="G112" s="255">
        <v>170.96666666666661</v>
      </c>
      <c r="H112" s="255">
        <v>168.3833333333333</v>
      </c>
      <c r="I112" s="255">
        <v>164.56666666666661</v>
      </c>
      <c r="J112" s="255">
        <v>177.36666666666662</v>
      </c>
      <c r="K112" s="255">
        <v>181.18333333333334</v>
      </c>
      <c r="L112" s="255">
        <v>183.76666666666662</v>
      </c>
      <c r="M112" s="256">
        <v>178.6</v>
      </c>
      <c r="N112" s="256">
        <v>172.2</v>
      </c>
      <c r="O112" s="256">
        <v>183134250</v>
      </c>
      <c r="P112" s="257">
        <v>5.5677498795438729E-3</v>
      </c>
    </row>
    <row r="113" spans="1:16" ht="12.75" customHeight="1">
      <c r="A113" s="248">
        <v>103</v>
      </c>
      <c r="B113" s="261" t="s">
        <v>43</v>
      </c>
      <c r="C113" s="253" t="s">
        <v>155</v>
      </c>
      <c r="D113" s="254">
        <v>45351</v>
      </c>
      <c r="E113" s="253">
        <v>1196.55</v>
      </c>
      <c r="F113" s="253">
        <v>1204.6166666666666</v>
      </c>
      <c r="G113" s="255">
        <v>1183.2833333333331</v>
      </c>
      <c r="H113" s="255">
        <v>1170.0166666666664</v>
      </c>
      <c r="I113" s="255">
        <v>1148.6833333333329</v>
      </c>
      <c r="J113" s="255">
        <v>1217.8833333333332</v>
      </c>
      <c r="K113" s="255">
        <v>1239.2166666666667</v>
      </c>
      <c r="L113" s="255">
        <v>1252.4833333333333</v>
      </c>
      <c r="M113" s="256">
        <v>1225.95</v>
      </c>
      <c r="N113" s="256">
        <v>1191.3499999999999</v>
      </c>
      <c r="O113" s="256">
        <v>3745950</v>
      </c>
      <c r="P113" s="257">
        <v>9.1890867752936714E-2</v>
      </c>
    </row>
    <row r="114" spans="1:16" ht="12.75" customHeight="1">
      <c r="A114" s="248">
        <v>104</v>
      </c>
      <c r="B114" s="261" t="s">
        <v>45</v>
      </c>
      <c r="C114" s="260" t="s">
        <v>156</v>
      </c>
      <c r="D114" s="254">
        <v>45351</v>
      </c>
      <c r="E114" s="253">
        <v>952.8</v>
      </c>
      <c r="F114" s="253">
        <v>957.63333333333333</v>
      </c>
      <c r="G114" s="255">
        <v>942.06666666666661</v>
      </c>
      <c r="H114" s="255">
        <v>931.33333333333326</v>
      </c>
      <c r="I114" s="255">
        <v>915.76666666666654</v>
      </c>
      <c r="J114" s="255">
        <v>968.36666666666667</v>
      </c>
      <c r="K114" s="255">
        <v>983.93333333333351</v>
      </c>
      <c r="L114" s="255">
        <v>994.66666666666674</v>
      </c>
      <c r="M114" s="256">
        <v>973.2</v>
      </c>
      <c r="N114" s="256">
        <v>946.9</v>
      </c>
      <c r="O114" s="256">
        <v>17296125</v>
      </c>
      <c r="P114" s="257">
        <v>-4.4518561484918791E-2</v>
      </c>
    </row>
    <row r="115" spans="1:16" ht="12.75" customHeight="1">
      <c r="A115" s="248">
        <v>105</v>
      </c>
      <c r="B115" s="261" t="s">
        <v>59</v>
      </c>
      <c r="C115" s="253" t="s">
        <v>157</v>
      </c>
      <c r="D115" s="254">
        <v>45351</v>
      </c>
      <c r="E115" s="253">
        <v>410.55</v>
      </c>
      <c r="F115" s="253">
        <v>410.36666666666662</v>
      </c>
      <c r="G115" s="255">
        <v>408.33333333333326</v>
      </c>
      <c r="H115" s="255">
        <v>406.11666666666662</v>
      </c>
      <c r="I115" s="255">
        <v>404.08333333333326</v>
      </c>
      <c r="J115" s="255">
        <v>412.58333333333326</v>
      </c>
      <c r="K115" s="255">
        <v>414.61666666666667</v>
      </c>
      <c r="L115" s="255">
        <v>416.83333333333326</v>
      </c>
      <c r="M115" s="256">
        <v>412.4</v>
      </c>
      <c r="N115" s="256">
        <v>408.15</v>
      </c>
      <c r="O115" s="256">
        <v>119924800</v>
      </c>
      <c r="P115" s="257">
        <v>3.7370704037370701E-4</v>
      </c>
    </row>
    <row r="116" spans="1:16" ht="12.75" customHeight="1">
      <c r="A116" s="248">
        <v>106</v>
      </c>
      <c r="B116" s="261" t="s">
        <v>132</v>
      </c>
      <c r="C116" s="253" t="s">
        <v>158</v>
      </c>
      <c r="D116" s="254">
        <v>45351</v>
      </c>
      <c r="E116" s="253">
        <v>776.35</v>
      </c>
      <c r="F116" s="253">
        <v>776.06666666666661</v>
      </c>
      <c r="G116" s="255">
        <v>767.83333333333326</v>
      </c>
      <c r="H116" s="255">
        <v>759.31666666666661</v>
      </c>
      <c r="I116" s="255">
        <v>751.08333333333326</v>
      </c>
      <c r="J116" s="255">
        <v>784.58333333333326</v>
      </c>
      <c r="K116" s="255">
        <v>792.81666666666661</v>
      </c>
      <c r="L116" s="255">
        <v>801.33333333333326</v>
      </c>
      <c r="M116" s="256">
        <v>784.3</v>
      </c>
      <c r="N116" s="256">
        <v>767.55</v>
      </c>
      <c r="O116" s="256">
        <v>24127500</v>
      </c>
      <c r="P116" s="257">
        <v>-3.4078967122053744E-2</v>
      </c>
    </row>
    <row r="117" spans="1:16" ht="12.75" customHeight="1">
      <c r="A117" s="248">
        <v>107</v>
      </c>
      <c r="B117" s="261" t="s">
        <v>49</v>
      </c>
      <c r="C117" s="253" t="s">
        <v>159</v>
      </c>
      <c r="D117" s="254">
        <v>45351</v>
      </c>
      <c r="E117" s="253">
        <v>4496.3999999999996</v>
      </c>
      <c r="F117" s="253">
        <v>4480.3833333333332</v>
      </c>
      <c r="G117" s="255">
        <v>4413.5166666666664</v>
      </c>
      <c r="H117" s="255">
        <v>4330.6333333333332</v>
      </c>
      <c r="I117" s="255">
        <v>4263.7666666666664</v>
      </c>
      <c r="J117" s="255">
        <v>4563.2666666666664</v>
      </c>
      <c r="K117" s="255">
        <v>4630.1333333333332</v>
      </c>
      <c r="L117" s="255">
        <v>4713.0166666666664</v>
      </c>
      <c r="M117" s="256">
        <v>4547.25</v>
      </c>
      <c r="N117" s="256">
        <v>4397.5</v>
      </c>
      <c r="O117" s="256">
        <v>809250</v>
      </c>
      <c r="P117" s="257">
        <v>3.8831835686777921E-2</v>
      </c>
    </row>
    <row r="118" spans="1:16" ht="12.75" customHeight="1">
      <c r="A118" s="248">
        <v>108</v>
      </c>
      <c r="B118" s="261" t="s">
        <v>132</v>
      </c>
      <c r="C118" s="258" t="s">
        <v>160</v>
      </c>
      <c r="D118" s="254">
        <v>45351</v>
      </c>
      <c r="E118" s="253">
        <v>817.4</v>
      </c>
      <c r="F118" s="253">
        <v>813.81666666666661</v>
      </c>
      <c r="G118" s="255">
        <v>808.68333333333317</v>
      </c>
      <c r="H118" s="255">
        <v>799.96666666666658</v>
      </c>
      <c r="I118" s="255">
        <v>794.83333333333314</v>
      </c>
      <c r="J118" s="255">
        <v>822.53333333333319</v>
      </c>
      <c r="K118" s="255">
        <v>827.66666666666663</v>
      </c>
      <c r="L118" s="255">
        <v>836.38333333333321</v>
      </c>
      <c r="M118" s="256">
        <v>818.95</v>
      </c>
      <c r="N118" s="256">
        <v>805.1</v>
      </c>
      <c r="O118" s="256">
        <v>17591175</v>
      </c>
      <c r="P118" s="257">
        <v>-1.3438824954572987E-2</v>
      </c>
    </row>
    <row r="119" spans="1:16" ht="12.75" customHeight="1">
      <c r="A119" s="248">
        <v>109</v>
      </c>
      <c r="B119" s="261" t="s">
        <v>45</v>
      </c>
      <c r="C119" s="253" t="s">
        <v>161</v>
      </c>
      <c r="D119" s="254">
        <v>45351</v>
      </c>
      <c r="E119" s="253">
        <v>484.55</v>
      </c>
      <c r="F119" s="253">
        <v>486.06666666666666</v>
      </c>
      <c r="G119" s="255">
        <v>479.93333333333334</v>
      </c>
      <c r="H119" s="255">
        <v>475.31666666666666</v>
      </c>
      <c r="I119" s="255">
        <v>469.18333333333334</v>
      </c>
      <c r="J119" s="255">
        <v>490.68333333333334</v>
      </c>
      <c r="K119" s="255">
        <v>496.81666666666666</v>
      </c>
      <c r="L119" s="255">
        <v>501.43333333333334</v>
      </c>
      <c r="M119" s="256">
        <v>492.2</v>
      </c>
      <c r="N119" s="256">
        <v>481.45</v>
      </c>
      <c r="O119" s="256">
        <v>18243750</v>
      </c>
      <c r="P119" s="257">
        <v>-0.10984386435716029</v>
      </c>
    </row>
    <row r="120" spans="1:16" ht="12.75" customHeight="1">
      <c r="A120" s="248">
        <v>110</v>
      </c>
      <c r="B120" s="261" t="s">
        <v>63</v>
      </c>
      <c r="C120" s="253" t="s">
        <v>162</v>
      </c>
      <c r="D120" s="254">
        <v>45351</v>
      </c>
      <c r="E120" s="253">
        <v>1702.75</v>
      </c>
      <c r="F120" s="253">
        <v>1703.75</v>
      </c>
      <c r="G120" s="255">
        <v>1695.35</v>
      </c>
      <c r="H120" s="255">
        <v>1687.9499999999998</v>
      </c>
      <c r="I120" s="255">
        <v>1679.5499999999997</v>
      </c>
      <c r="J120" s="255">
        <v>1711.15</v>
      </c>
      <c r="K120" s="255">
        <v>1719.5500000000002</v>
      </c>
      <c r="L120" s="255">
        <v>1726.9500000000003</v>
      </c>
      <c r="M120" s="256">
        <v>1712.15</v>
      </c>
      <c r="N120" s="256">
        <v>1696.35</v>
      </c>
      <c r="O120" s="256">
        <v>38983200</v>
      </c>
      <c r="P120" s="257">
        <v>3.7250686476936502E-2</v>
      </c>
    </row>
    <row r="121" spans="1:16" ht="12.75" customHeight="1">
      <c r="A121" s="248">
        <v>111</v>
      </c>
      <c r="B121" s="261" t="s">
        <v>68</v>
      </c>
      <c r="C121" s="253" t="s">
        <v>163</v>
      </c>
      <c r="D121" s="254">
        <v>45351</v>
      </c>
      <c r="E121" s="253">
        <v>169.35</v>
      </c>
      <c r="F121" s="253">
        <v>170</v>
      </c>
      <c r="G121" s="255">
        <v>168</v>
      </c>
      <c r="H121" s="255">
        <v>166.65</v>
      </c>
      <c r="I121" s="255">
        <v>164.65</v>
      </c>
      <c r="J121" s="255">
        <v>171.35</v>
      </c>
      <c r="K121" s="255">
        <v>173.35</v>
      </c>
      <c r="L121" s="255">
        <v>174.7</v>
      </c>
      <c r="M121" s="256">
        <v>172</v>
      </c>
      <c r="N121" s="256">
        <v>168.65</v>
      </c>
      <c r="O121" s="256">
        <v>40871920</v>
      </c>
      <c r="P121" s="257">
        <v>-5.0285121824779677E-2</v>
      </c>
    </row>
    <row r="122" spans="1:16" ht="12.75" customHeight="1">
      <c r="A122" s="248">
        <v>112</v>
      </c>
      <c r="B122" s="261" t="s">
        <v>45</v>
      </c>
      <c r="C122" s="253" t="s">
        <v>164</v>
      </c>
      <c r="D122" s="254">
        <v>45351</v>
      </c>
      <c r="E122" s="253">
        <v>2366.8000000000002</v>
      </c>
      <c r="F122" s="253">
        <v>2388.0499999999997</v>
      </c>
      <c r="G122" s="255">
        <v>2341.7499999999995</v>
      </c>
      <c r="H122" s="255">
        <v>2316.6999999999998</v>
      </c>
      <c r="I122" s="255">
        <v>2270.3999999999996</v>
      </c>
      <c r="J122" s="255">
        <v>2413.0999999999995</v>
      </c>
      <c r="K122" s="255">
        <v>2459.3999999999996</v>
      </c>
      <c r="L122" s="255">
        <v>2484.4499999999994</v>
      </c>
      <c r="M122" s="256">
        <v>2434.35</v>
      </c>
      <c r="N122" s="256">
        <v>2363</v>
      </c>
      <c r="O122" s="256">
        <v>1287600</v>
      </c>
      <c r="P122" s="257">
        <v>-2.0985401459854013E-2</v>
      </c>
    </row>
    <row r="123" spans="1:16" ht="12.75" customHeight="1">
      <c r="A123" s="248">
        <v>113</v>
      </c>
      <c r="B123" s="261" t="s">
        <v>43</v>
      </c>
      <c r="C123" s="253" t="s">
        <v>165</v>
      </c>
      <c r="D123" s="254">
        <v>45351</v>
      </c>
      <c r="E123" s="253">
        <v>399.5</v>
      </c>
      <c r="F123" s="253">
        <v>399.38333333333338</v>
      </c>
      <c r="G123" s="255">
        <v>395.06666666666678</v>
      </c>
      <c r="H123" s="255">
        <v>390.63333333333338</v>
      </c>
      <c r="I123" s="255">
        <v>386.31666666666678</v>
      </c>
      <c r="J123" s="255">
        <v>403.81666666666678</v>
      </c>
      <c r="K123" s="255">
        <v>408.13333333333338</v>
      </c>
      <c r="L123" s="255">
        <v>412.56666666666678</v>
      </c>
      <c r="M123" s="256">
        <v>403.7</v>
      </c>
      <c r="N123" s="256">
        <v>394.95</v>
      </c>
      <c r="O123" s="256">
        <v>13404500</v>
      </c>
      <c r="P123" s="257">
        <v>-4.782031155657529E-2</v>
      </c>
    </row>
    <row r="124" spans="1:16" ht="12.75" customHeight="1">
      <c r="A124" s="248">
        <v>114</v>
      </c>
      <c r="B124" s="261" t="s">
        <v>68</v>
      </c>
      <c r="C124" s="258" t="s">
        <v>166</v>
      </c>
      <c r="D124" s="254">
        <v>45351</v>
      </c>
      <c r="E124" s="253">
        <v>650.54999999999995</v>
      </c>
      <c r="F124" s="253">
        <v>653.55000000000007</v>
      </c>
      <c r="G124" s="255">
        <v>642.40000000000009</v>
      </c>
      <c r="H124" s="255">
        <v>634.25</v>
      </c>
      <c r="I124" s="255">
        <v>623.1</v>
      </c>
      <c r="J124" s="255">
        <v>661.70000000000016</v>
      </c>
      <c r="K124" s="255">
        <v>672.85</v>
      </c>
      <c r="L124" s="255">
        <v>681.00000000000023</v>
      </c>
      <c r="M124" s="256">
        <v>664.7</v>
      </c>
      <c r="N124" s="256">
        <v>645.4</v>
      </c>
      <c r="O124" s="256">
        <v>17290000</v>
      </c>
      <c r="P124" s="257">
        <v>7.098612487611497E-2</v>
      </c>
    </row>
    <row r="125" spans="1:16" ht="12.75" customHeight="1">
      <c r="A125" s="248">
        <v>115</v>
      </c>
      <c r="B125" s="261" t="s">
        <v>41</v>
      </c>
      <c r="C125" s="253" t="s">
        <v>167</v>
      </c>
      <c r="D125" s="254">
        <v>45351</v>
      </c>
      <c r="E125" s="253">
        <v>3501.45</v>
      </c>
      <c r="F125" s="253">
        <v>3487.0333333333333</v>
      </c>
      <c r="G125" s="255">
        <v>3468.4166666666665</v>
      </c>
      <c r="H125" s="255">
        <v>3435.3833333333332</v>
      </c>
      <c r="I125" s="255">
        <v>3416.7666666666664</v>
      </c>
      <c r="J125" s="255">
        <v>3520.0666666666666</v>
      </c>
      <c r="K125" s="255">
        <v>3538.6833333333334</v>
      </c>
      <c r="L125" s="255">
        <v>3571.7166666666667</v>
      </c>
      <c r="M125" s="256">
        <v>3505.65</v>
      </c>
      <c r="N125" s="256">
        <v>3454</v>
      </c>
      <c r="O125" s="256">
        <v>16100700</v>
      </c>
      <c r="P125" s="257">
        <v>1.5631209431712808E-2</v>
      </c>
    </row>
    <row r="126" spans="1:16" ht="12.75" customHeight="1">
      <c r="A126" s="248">
        <v>116</v>
      </c>
      <c r="B126" s="261" t="s">
        <v>87</v>
      </c>
      <c r="C126" s="253" t="s">
        <v>168</v>
      </c>
      <c r="D126" s="254">
        <v>45351</v>
      </c>
      <c r="E126" s="253">
        <v>5451.65</v>
      </c>
      <c r="F126" s="253">
        <v>5450.3166666666666</v>
      </c>
      <c r="G126" s="255">
        <v>5402.333333333333</v>
      </c>
      <c r="H126" s="255">
        <v>5353.0166666666664</v>
      </c>
      <c r="I126" s="255">
        <v>5305.0333333333328</v>
      </c>
      <c r="J126" s="255">
        <v>5499.6333333333332</v>
      </c>
      <c r="K126" s="255">
        <v>5547.6166666666668</v>
      </c>
      <c r="L126" s="255">
        <v>5596.9333333333334</v>
      </c>
      <c r="M126" s="256">
        <v>5498.3</v>
      </c>
      <c r="N126" s="256">
        <v>5401</v>
      </c>
      <c r="O126" s="256">
        <v>2401050</v>
      </c>
      <c r="P126" s="257">
        <v>7.3574782025486257E-2</v>
      </c>
    </row>
    <row r="127" spans="1:16" ht="12.75" customHeight="1">
      <c r="A127" s="248">
        <v>117</v>
      </c>
      <c r="B127" s="261" t="s">
        <v>87</v>
      </c>
      <c r="C127" s="253" t="s">
        <v>169</v>
      </c>
      <c r="D127" s="254">
        <v>45351</v>
      </c>
      <c r="E127" s="253">
        <v>5397.8</v>
      </c>
      <c r="F127" s="253">
        <v>5423.7833333333328</v>
      </c>
      <c r="G127" s="255">
        <v>5362.5666666666657</v>
      </c>
      <c r="H127" s="255">
        <v>5327.333333333333</v>
      </c>
      <c r="I127" s="255">
        <v>5266.1166666666659</v>
      </c>
      <c r="J127" s="255">
        <v>5459.0166666666655</v>
      </c>
      <c r="K127" s="255">
        <v>5520.2333333333327</v>
      </c>
      <c r="L127" s="255">
        <v>5555.4666666666653</v>
      </c>
      <c r="M127" s="256">
        <v>5485</v>
      </c>
      <c r="N127" s="256">
        <v>5388.55</v>
      </c>
      <c r="O127" s="256">
        <v>791800</v>
      </c>
      <c r="P127" s="257">
        <v>8.4055017829852263E-3</v>
      </c>
    </row>
    <row r="128" spans="1:16" ht="12.75" customHeight="1">
      <c r="A128" s="248">
        <v>118</v>
      </c>
      <c r="B128" s="261" t="s">
        <v>43</v>
      </c>
      <c r="C128" s="253" t="s">
        <v>170</v>
      </c>
      <c r="D128" s="254">
        <v>45351</v>
      </c>
      <c r="E128" s="253">
        <v>1618.65</v>
      </c>
      <c r="F128" s="253">
        <v>1612.8166666666668</v>
      </c>
      <c r="G128" s="255">
        <v>1592.7333333333336</v>
      </c>
      <c r="H128" s="255">
        <v>1566.8166666666668</v>
      </c>
      <c r="I128" s="255">
        <v>1546.7333333333336</v>
      </c>
      <c r="J128" s="255">
        <v>1638.7333333333336</v>
      </c>
      <c r="K128" s="255">
        <v>1658.8166666666671</v>
      </c>
      <c r="L128" s="255">
        <v>1684.7333333333336</v>
      </c>
      <c r="M128" s="256">
        <v>1632.9</v>
      </c>
      <c r="N128" s="256">
        <v>1586.9</v>
      </c>
      <c r="O128" s="256">
        <v>7627900</v>
      </c>
      <c r="P128" s="257">
        <v>-2.7103209019947963E-2</v>
      </c>
    </row>
    <row r="129" spans="1:16" ht="12.75" customHeight="1">
      <c r="A129" s="248">
        <v>119</v>
      </c>
      <c r="B129" s="261" t="s">
        <v>56</v>
      </c>
      <c r="C129" s="253" t="s">
        <v>171</v>
      </c>
      <c r="D129" s="254">
        <v>45351</v>
      </c>
      <c r="E129" s="253">
        <v>1952.3</v>
      </c>
      <c r="F129" s="253">
        <v>1942.5666666666666</v>
      </c>
      <c r="G129" s="255">
        <v>1927.2333333333331</v>
      </c>
      <c r="H129" s="255">
        <v>1902.1666666666665</v>
      </c>
      <c r="I129" s="255">
        <v>1886.833333333333</v>
      </c>
      <c r="J129" s="255">
        <v>1967.6333333333332</v>
      </c>
      <c r="K129" s="255">
        <v>1982.9666666666667</v>
      </c>
      <c r="L129" s="255">
        <v>2008.0333333333333</v>
      </c>
      <c r="M129" s="256">
        <v>1957.9</v>
      </c>
      <c r="N129" s="256">
        <v>1917.5</v>
      </c>
      <c r="O129" s="256">
        <v>12278700</v>
      </c>
      <c r="P129" s="257">
        <v>3.9922436409262004E-4</v>
      </c>
    </row>
    <row r="130" spans="1:16" ht="12.75" customHeight="1">
      <c r="A130" s="248">
        <v>120</v>
      </c>
      <c r="B130" s="261" t="s">
        <v>68</v>
      </c>
      <c r="C130" s="253" t="s">
        <v>172</v>
      </c>
      <c r="D130" s="254">
        <v>45351</v>
      </c>
      <c r="E130" s="253">
        <v>288</v>
      </c>
      <c r="F130" s="253">
        <v>288.56666666666666</v>
      </c>
      <c r="G130" s="255">
        <v>284.2833333333333</v>
      </c>
      <c r="H130" s="255">
        <v>280.56666666666666</v>
      </c>
      <c r="I130" s="255">
        <v>276.2833333333333</v>
      </c>
      <c r="J130" s="255">
        <v>292.2833333333333</v>
      </c>
      <c r="K130" s="255">
        <v>296.56666666666672</v>
      </c>
      <c r="L130" s="255">
        <v>300.2833333333333</v>
      </c>
      <c r="M130" s="256">
        <v>292.85000000000002</v>
      </c>
      <c r="N130" s="256">
        <v>284.85000000000002</v>
      </c>
      <c r="O130" s="256">
        <v>29378000</v>
      </c>
      <c r="P130" s="257">
        <v>-1.0175202156334232E-2</v>
      </c>
    </row>
    <row r="131" spans="1:16" ht="12.75" customHeight="1">
      <c r="A131" s="248">
        <v>121</v>
      </c>
      <c r="B131" s="261" t="s">
        <v>68</v>
      </c>
      <c r="C131" s="253" t="s">
        <v>173</v>
      </c>
      <c r="D131" s="254">
        <v>45351</v>
      </c>
      <c r="E131" s="253">
        <v>179.3</v>
      </c>
      <c r="F131" s="253">
        <v>180.06666666666669</v>
      </c>
      <c r="G131" s="255">
        <v>177.48333333333338</v>
      </c>
      <c r="H131" s="255">
        <v>175.66666666666669</v>
      </c>
      <c r="I131" s="255">
        <v>173.08333333333337</v>
      </c>
      <c r="J131" s="255">
        <v>181.88333333333338</v>
      </c>
      <c r="K131" s="255">
        <v>184.4666666666667</v>
      </c>
      <c r="L131" s="255">
        <v>186.28333333333339</v>
      </c>
      <c r="M131" s="256">
        <v>182.65</v>
      </c>
      <c r="N131" s="256">
        <v>178.25</v>
      </c>
      <c r="O131" s="256">
        <v>58812000</v>
      </c>
      <c r="P131" s="257">
        <v>-9.3986862051541175E-3</v>
      </c>
    </row>
    <row r="132" spans="1:16" ht="12.75" customHeight="1">
      <c r="A132" s="248">
        <v>122</v>
      </c>
      <c r="B132" s="261" t="s">
        <v>59</v>
      </c>
      <c r="C132" s="253" t="s">
        <v>174</v>
      </c>
      <c r="D132" s="254">
        <v>45351</v>
      </c>
      <c r="E132" s="253">
        <v>523.75</v>
      </c>
      <c r="F132" s="253">
        <v>523.93333333333339</v>
      </c>
      <c r="G132" s="255">
        <v>520.46666666666681</v>
      </c>
      <c r="H132" s="255">
        <v>517.18333333333339</v>
      </c>
      <c r="I132" s="255">
        <v>513.71666666666681</v>
      </c>
      <c r="J132" s="255">
        <v>527.21666666666681</v>
      </c>
      <c r="K132" s="255">
        <v>530.68333333333351</v>
      </c>
      <c r="L132" s="255">
        <v>533.96666666666681</v>
      </c>
      <c r="M132" s="256">
        <v>527.4</v>
      </c>
      <c r="N132" s="256">
        <v>520.65</v>
      </c>
      <c r="O132" s="256">
        <v>12696000</v>
      </c>
      <c r="P132" s="257">
        <v>7.6844783715012729E-2</v>
      </c>
    </row>
    <row r="133" spans="1:16" ht="12.75" customHeight="1">
      <c r="A133" s="248">
        <v>123</v>
      </c>
      <c r="B133" s="261" t="s">
        <v>56</v>
      </c>
      <c r="C133" s="253" t="s">
        <v>175</v>
      </c>
      <c r="D133" s="254">
        <v>45351</v>
      </c>
      <c r="E133" s="253">
        <v>11494.9</v>
      </c>
      <c r="F133" s="253">
        <v>11486.916666666666</v>
      </c>
      <c r="G133" s="255">
        <v>11408.333333333332</v>
      </c>
      <c r="H133" s="255">
        <v>11321.766666666666</v>
      </c>
      <c r="I133" s="255">
        <v>11243.183333333332</v>
      </c>
      <c r="J133" s="255">
        <v>11573.483333333332</v>
      </c>
      <c r="K133" s="255">
        <v>11652.066666666664</v>
      </c>
      <c r="L133" s="255">
        <v>11738.633333333331</v>
      </c>
      <c r="M133" s="256">
        <v>11565.5</v>
      </c>
      <c r="N133" s="256">
        <v>11400.35</v>
      </c>
      <c r="O133" s="256">
        <v>2509600</v>
      </c>
      <c r="P133" s="257">
        <v>2.0785031523286555E-2</v>
      </c>
    </row>
    <row r="134" spans="1:16" ht="12.75" customHeight="1">
      <c r="A134" s="248">
        <v>124</v>
      </c>
      <c r="B134" s="261" t="s">
        <v>59</v>
      </c>
      <c r="C134" s="253" t="s">
        <v>176</v>
      </c>
      <c r="D134" s="254">
        <v>45351</v>
      </c>
      <c r="E134" s="253">
        <v>1154.05</v>
      </c>
      <c r="F134" s="253">
        <v>1149.45</v>
      </c>
      <c r="G134" s="255">
        <v>1142.6500000000001</v>
      </c>
      <c r="H134" s="255">
        <v>1131.25</v>
      </c>
      <c r="I134" s="255">
        <v>1124.45</v>
      </c>
      <c r="J134" s="255">
        <v>1160.8500000000001</v>
      </c>
      <c r="K134" s="255">
        <v>1167.6499999999999</v>
      </c>
      <c r="L134" s="255">
        <v>1179.0500000000002</v>
      </c>
      <c r="M134" s="256">
        <v>1156.25</v>
      </c>
      <c r="N134" s="256">
        <v>1138.05</v>
      </c>
      <c r="O134" s="256">
        <v>6839000</v>
      </c>
      <c r="P134" s="257">
        <v>-7.0129078158349427E-3</v>
      </c>
    </row>
    <row r="135" spans="1:16" ht="12.75" customHeight="1">
      <c r="A135" s="248">
        <v>125</v>
      </c>
      <c r="B135" s="261" t="s">
        <v>45</v>
      </c>
      <c r="C135" s="253" t="s">
        <v>177</v>
      </c>
      <c r="D135" s="254">
        <v>45351</v>
      </c>
      <c r="E135" s="253">
        <v>3712.7</v>
      </c>
      <c r="F135" s="253">
        <v>3705.2166666666667</v>
      </c>
      <c r="G135" s="255">
        <v>3658.4833333333336</v>
      </c>
      <c r="H135" s="255">
        <v>3604.2666666666669</v>
      </c>
      <c r="I135" s="255">
        <v>3557.5333333333338</v>
      </c>
      <c r="J135" s="255">
        <v>3759.4333333333334</v>
      </c>
      <c r="K135" s="255">
        <v>3806.1666666666661</v>
      </c>
      <c r="L135" s="255">
        <v>3860.3833333333332</v>
      </c>
      <c r="M135" s="256">
        <v>3751.95</v>
      </c>
      <c r="N135" s="256">
        <v>3651</v>
      </c>
      <c r="O135" s="256">
        <v>2457200</v>
      </c>
      <c r="P135" s="257">
        <v>-3.0834144758195392E-3</v>
      </c>
    </row>
    <row r="136" spans="1:16" ht="12.75" customHeight="1">
      <c r="A136" s="248">
        <v>126</v>
      </c>
      <c r="B136" s="261" t="s">
        <v>43</v>
      </c>
      <c r="C136" s="260" t="s">
        <v>178</v>
      </c>
      <c r="D136" s="254">
        <v>45351</v>
      </c>
      <c r="E136" s="253">
        <v>1633.65</v>
      </c>
      <c r="F136" s="253">
        <v>1655.5</v>
      </c>
      <c r="G136" s="255">
        <v>1607.3</v>
      </c>
      <c r="H136" s="255">
        <v>1580.95</v>
      </c>
      <c r="I136" s="255">
        <v>1532.75</v>
      </c>
      <c r="J136" s="255">
        <v>1681.85</v>
      </c>
      <c r="K136" s="255">
        <v>1730.0499999999997</v>
      </c>
      <c r="L136" s="255">
        <v>1756.3999999999999</v>
      </c>
      <c r="M136" s="256">
        <v>1703.7</v>
      </c>
      <c r="N136" s="256">
        <v>1629.15</v>
      </c>
      <c r="O136" s="256">
        <v>1282400</v>
      </c>
      <c r="P136" s="257">
        <v>6.1589403973509933E-2</v>
      </c>
    </row>
    <row r="137" spans="1:16" ht="12.75" customHeight="1">
      <c r="A137" s="248">
        <v>127</v>
      </c>
      <c r="B137" s="261" t="s">
        <v>68</v>
      </c>
      <c r="C137" s="260" t="s">
        <v>179</v>
      </c>
      <c r="D137" s="254">
        <v>45351</v>
      </c>
      <c r="E137" s="253">
        <v>933.8</v>
      </c>
      <c r="F137" s="253">
        <v>928.5333333333333</v>
      </c>
      <c r="G137" s="255">
        <v>917.06666666666661</v>
      </c>
      <c r="H137" s="255">
        <v>900.33333333333326</v>
      </c>
      <c r="I137" s="255">
        <v>888.86666666666656</v>
      </c>
      <c r="J137" s="255">
        <v>945.26666666666665</v>
      </c>
      <c r="K137" s="255">
        <v>956.73333333333335</v>
      </c>
      <c r="L137" s="255">
        <v>973.4666666666667</v>
      </c>
      <c r="M137" s="256">
        <v>940</v>
      </c>
      <c r="N137" s="256">
        <v>911.8</v>
      </c>
      <c r="O137" s="256">
        <v>10383200</v>
      </c>
      <c r="P137" s="257">
        <v>9.3319853798895722E-3</v>
      </c>
    </row>
    <row r="138" spans="1:16" ht="12.75" customHeight="1">
      <c r="A138" s="248">
        <v>128</v>
      </c>
      <c r="B138" s="261" t="s">
        <v>84</v>
      </c>
      <c r="C138" s="253" t="s">
        <v>180</v>
      </c>
      <c r="D138" s="254">
        <v>45351</v>
      </c>
      <c r="E138" s="253">
        <v>1512.3</v>
      </c>
      <c r="F138" s="253">
        <v>1510.7666666666667</v>
      </c>
      <c r="G138" s="255">
        <v>1501.5333333333333</v>
      </c>
      <c r="H138" s="255">
        <v>1490.7666666666667</v>
      </c>
      <c r="I138" s="255">
        <v>1481.5333333333333</v>
      </c>
      <c r="J138" s="255">
        <v>1521.5333333333333</v>
      </c>
      <c r="K138" s="255">
        <v>1530.7666666666664</v>
      </c>
      <c r="L138" s="255">
        <v>1541.5333333333333</v>
      </c>
      <c r="M138" s="256">
        <v>1520</v>
      </c>
      <c r="N138" s="256">
        <v>1500</v>
      </c>
      <c r="O138" s="256">
        <v>2324800</v>
      </c>
      <c r="P138" s="257">
        <v>-2.0889487870619946E-2</v>
      </c>
    </row>
    <row r="139" spans="1:16" ht="12.75" customHeight="1">
      <c r="A139" s="248">
        <v>129</v>
      </c>
      <c r="B139" s="261" t="s">
        <v>56</v>
      </c>
      <c r="C139" s="253" t="s">
        <v>181</v>
      </c>
      <c r="D139" s="254">
        <v>45351</v>
      </c>
      <c r="E139" s="253">
        <v>115.05</v>
      </c>
      <c r="F139" s="253">
        <v>115.03333333333335</v>
      </c>
      <c r="G139" s="255">
        <v>114.11666666666669</v>
      </c>
      <c r="H139" s="255">
        <v>113.18333333333334</v>
      </c>
      <c r="I139" s="255">
        <v>112.26666666666668</v>
      </c>
      <c r="J139" s="255">
        <v>115.9666666666667</v>
      </c>
      <c r="K139" s="255">
        <v>116.88333333333335</v>
      </c>
      <c r="L139" s="255">
        <v>117.81666666666671</v>
      </c>
      <c r="M139" s="256">
        <v>115.95</v>
      </c>
      <c r="N139" s="256">
        <v>114.1</v>
      </c>
      <c r="O139" s="256">
        <v>108480900</v>
      </c>
      <c r="P139" s="257">
        <v>-3.2713949227950796E-4</v>
      </c>
    </row>
    <row r="140" spans="1:16" ht="12.75" customHeight="1">
      <c r="A140" s="248">
        <v>130</v>
      </c>
      <c r="B140" s="261" t="s">
        <v>87</v>
      </c>
      <c r="C140" s="258" t="s">
        <v>182</v>
      </c>
      <c r="D140" s="254">
        <v>45351</v>
      </c>
      <c r="E140" s="253">
        <v>2690.35</v>
      </c>
      <c r="F140" s="253">
        <v>2681.5333333333333</v>
      </c>
      <c r="G140" s="255">
        <v>2661.0666666666666</v>
      </c>
      <c r="H140" s="255">
        <v>2631.7833333333333</v>
      </c>
      <c r="I140" s="255">
        <v>2611.3166666666666</v>
      </c>
      <c r="J140" s="255">
        <v>2710.8166666666666</v>
      </c>
      <c r="K140" s="255">
        <v>2731.2833333333328</v>
      </c>
      <c r="L140" s="255">
        <v>2760.5666666666666</v>
      </c>
      <c r="M140" s="256">
        <v>2702</v>
      </c>
      <c r="N140" s="256">
        <v>2652.25</v>
      </c>
      <c r="O140" s="256">
        <v>3539525</v>
      </c>
      <c r="P140" s="257">
        <v>-5.6585794913142272E-2</v>
      </c>
    </row>
    <row r="141" spans="1:16" ht="12.75" customHeight="1">
      <c r="A141" s="248">
        <v>131</v>
      </c>
      <c r="B141" s="261" t="s">
        <v>56</v>
      </c>
      <c r="C141" s="253" t="s">
        <v>183</v>
      </c>
      <c r="D141" s="254">
        <v>45351</v>
      </c>
      <c r="E141" s="253">
        <v>147228.29999999999</v>
      </c>
      <c r="F141" s="253">
        <v>147776.11666666667</v>
      </c>
      <c r="G141" s="255">
        <v>145845.78333333333</v>
      </c>
      <c r="H141" s="255">
        <v>144463.26666666666</v>
      </c>
      <c r="I141" s="255">
        <v>142532.93333333332</v>
      </c>
      <c r="J141" s="255">
        <v>149158.63333333333</v>
      </c>
      <c r="K141" s="255">
        <v>151088.96666666665</v>
      </c>
      <c r="L141" s="255">
        <v>152471.48333333334</v>
      </c>
      <c r="M141" s="256">
        <v>149706.45000000001</v>
      </c>
      <c r="N141" s="256">
        <v>146393.60000000001</v>
      </c>
      <c r="O141" s="256">
        <v>38950</v>
      </c>
      <c r="P141" s="257">
        <v>-5.7434588385449903E-3</v>
      </c>
    </row>
    <row r="142" spans="1:16" ht="12.75" customHeight="1">
      <c r="A142" s="248">
        <v>132</v>
      </c>
      <c r="B142" s="261" t="s">
        <v>68</v>
      </c>
      <c r="C142" s="253" t="s">
        <v>184</v>
      </c>
      <c r="D142" s="254">
        <v>45351</v>
      </c>
      <c r="E142" s="253">
        <v>1297.25</v>
      </c>
      <c r="F142" s="253">
        <v>1298.2833333333333</v>
      </c>
      <c r="G142" s="255">
        <v>1276.5666666666666</v>
      </c>
      <c r="H142" s="255">
        <v>1255.8833333333332</v>
      </c>
      <c r="I142" s="255">
        <v>1234.1666666666665</v>
      </c>
      <c r="J142" s="255">
        <v>1318.9666666666667</v>
      </c>
      <c r="K142" s="255">
        <v>1340.6833333333334</v>
      </c>
      <c r="L142" s="255">
        <v>1361.3666666666668</v>
      </c>
      <c r="M142" s="256">
        <v>1320</v>
      </c>
      <c r="N142" s="256">
        <v>1277.5999999999999</v>
      </c>
      <c r="O142" s="256">
        <v>7191250</v>
      </c>
      <c r="P142" s="257">
        <v>9.6344122086198219E-2</v>
      </c>
    </row>
    <row r="143" spans="1:16" ht="12.75" customHeight="1">
      <c r="A143" s="248">
        <v>133</v>
      </c>
      <c r="B143" s="261" t="s">
        <v>132</v>
      </c>
      <c r="C143" s="253" t="s">
        <v>185</v>
      </c>
      <c r="D143" s="254">
        <v>45351</v>
      </c>
      <c r="E143" s="253">
        <v>155.6</v>
      </c>
      <c r="F143" s="253">
        <v>156.26666666666665</v>
      </c>
      <c r="G143" s="255">
        <v>153.68333333333331</v>
      </c>
      <c r="H143" s="255">
        <v>151.76666666666665</v>
      </c>
      <c r="I143" s="255">
        <v>149.18333333333331</v>
      </c>
      <c r="J143" s="255">
        <v>158.18333333333331</v>
      </c>
      <c r="K143" s="255">
        <v>160.76666666666668</v>
      </c>
      <c r="L143" s="255">
        <v>162.68333333333331</v>
      </c>
      <c r="M143" s="256">
        <v>158.85</v>
      </c>
      <c r="N143" s="256">
        <v>154.35</v>
      </c>
      <c r="O143" s="256">
        <v>73087500</v>
      </c>
      <c r="P143" s="257">
        <v>-1.9321726879339841E-2</v>
      </c>
    </row>
    <row r="144" spans="1:16" ht="12.75" customHeight="1">
      <c r="A144" s="248">
        <v>134</v>
      </c>
      <c r="B144" s="261" t="s">
        <v>45</v>
      </c>
      <c r="C144" s="253" t="s">
        <v>186</v>
      </c>
      <c r="D144" s="254">
        <v>45351</v>
      </c>
      <c r="E144" s="253">
        <v>5356.8</v>
      </c>
      <c r="F144" s="253">
        <v>5333.583333333333</v>
      </c>
      <c r="G144" s="255">
        <v>5247.0166666666664</v>
      </c>
      <c r="H144" s="255">
        <v>5137.2333333333336</v>
      </c>
      <c r="I144" s="255">
        <v>5050.666666666667</v>
      </c>
      <c r="J144" s="255">
        <v>5443.3666666666659</v>
      </c>
      <c r="K144" s="255">
        <v>5529.9333333333334</v>
      </c>
      <c r="L144" s="255">
        <v>5639.7166666666653</v>
      </c>
      <c r="M144" s="256">
        <v>5420.15</v>
      </c>
      <c r="N144" s="256">
        <v>5223.8</v>
      </c>
      <c r="O144" s="256">
        <v>1113900</v>
      </c>
      <c r="P144" s="257">
        <v>-1.5380535666931849E-2</v>
      </c>
    </row>
    <row r="145" spans="1:16" ht="12.75" customHeight="1">
      <c r="A145" s="248">
        <v>135</v>
      </c>
      <c r="B145" s="261" t="s">
        <v>39</v>
      </c>
      <c r="C145" s="253" t="s">
        <v>187</v>
      </c>
      <c r="D145" s="254">
        <v>45351</v>
      </c>
      <c r="E145" s="253">
        <v>3115.4</v>
      </c>
      <c r="F145" s="253">
        <v>3108.4166666666665</v>
      </c>
      <c r="G145" s="255">
        <v>3084.9833333333331</v>
      </c>
      <c r="H145" s="255">
        <v>3054.5666666666666</v>
      </c>
      <c r="I145" s="255">
        <v>3031.1333333333332</v>
      </c>
      <c r="J145" s="255">
        <v>3138.833333333333</v>
      </c>
      <c r="K145" s="255">
        <v>3162.2666666666664</v>
      </c>
      <c r="L145" s="255">
        <v>3192.6833333333329</v>
      </c>
      <c r="M145" s="256">
        <v>3131.85</v>
      </c>
      <c r="N145" s="256">
        <v>3078</v>
      </c>
      <c r="O145" s="256">
        <v>1833150</v>
      </c>
      <c r="P145" s="257">
        <v>-4.3141246476667713E-2</v>
      </c>
    </row>
    <row r="146" spans="1:16" ht="12.75" customHeight="1">
      <c r="A146" s="248">
        <v>136</v>
      </c>
      <c r="B146" s="261" t="s">
        <v>59</v>
      </c>
      <c r="C146" s="253" t="s">
        <v>188</v>
      </c>
      <c r="D146" s="254">
        <v>45351</v>
      </c>
      <c r="E146" s="253">
        <v>2594</v>
      </c>
      <c r="F146" s="253">
        <v>2581.75</v>
      </c>
      <c r="G146" s="255">
        <v>2565.5</v>
      </c>
      <c r="H146" s="255">
        <v>2537</v>
      </c>
      <c r="I146" s="255">
        <v>2520.75</v>
      </c>
      <c r="J146" s="255">
        <v>2610.25</v>
      </c>
      <c r="K146" s="255">
        <v>2626.5</v>
      </c>
      <c r="L146" s="255">
        <v>2655</v>
      </c>
      <c r="M146" s="256">
        <v>2598</v>
      </c>
      <c r="N146" s="256">
        <v>2553.25</v>
      </c>
      <c r="O146" s="256">
        <v>5117200</v>
      </c>
      <c r="P146" s="257">
        <v>-2.7296228710462288E-2</v>
      </c>
    </row>
    <row r="147" spans="1:16" ht="12.75" customHeight="1">
      <c r="A147" s="248">
        <v>137</v>
      </c>
      <c r="B147" s="261" t="s">
        <v>132</v>
      </c>
      <c r="C147" s="253" t="s">
        <v>189</v>
      </c>
      <c r="D147" s="254">
        <v>45351</v>
      </c>
      <c r="E147" s="253">
        <v>225.5</v>
      </c>
      <c r="F147" s="253">
        <v>226.35</v>
      </c>
      <c r="G147" s="255">
        <v>222.04999999999998</v>
      </c>
      <c r="H147" s="255">
        <v>218.6</v>
      </c>
      <c r="I147" s="255">
        <v>214.29999999999998</v>
      </c>
      <c r="J147" s="255">
        <v>229.79999999999998</v>
      </c>
      <c r="K147" s="255">
        <v>234.1</v>
      </c>
      <c r="L147" s="255">
        <v>237.54999999999998</v>
      </c>
      <c r="M147" s="256">
        <v>230.65</v>
      </c>
      <c r="N147" s="256">
        <v>222.9</v>
      </c>
      <c r="O147" s="256">
        <v>97870500</v>
      </c>
      <c r="P147" s="257">
        <v>3.7148307105388648E-2</v>
      </c>
    </row>
    <row r="148" spans="1:16" ht="12.75" customHeight="1">
      <c r="A148" s="248">
        <v>138</v>
      </c>
      <c r="B148" s="261" t="s">
        <v>190</v>
      </c>
      <c r="C148" s="253" t="s">
        <v>191</v>
      </c>
      <c r="D148" s="254">
        <v>45351</v>
      </c>
      <c r="E148" s="253">
        <v>335.05</v>
      </c>
      <c r="F148" s="253">
        <v>335.2833333333333</v>
      </c>
      <c r="G148" s="255">
        <v>333.06666666666661</v>
      </c>
      <c r="H148" s="255">
        <v>331.08333333333331</v>
      </c>
      <c r="I148" s="255">
        <v>328.86666666666662</v>
      </c>
      <c r="J148" s="255">
        <v>337.26666666666659</v>
      </c>
      <c r="K148" s="255">
        <v>339.48333333333329</v>
      </c>
      <c r="L148" s="255">
        <v>341.46666666666658</v>
      </c>
      <c r="M148" s="256">
        <v>337.5</v>
      </c>
      <c r="N148" s="256">
        <v>333.3</v>
      </c>
      <c r="O148" s="256">
        <v>95838000</v>
      </c>
      <c r="P148" s="257">
        <v>2.1879598234278038E-2</v>
      </c>
    </row>
    <row r="149" spans="1:16" ht="12.75" customHeight="1">
      <c r="A149" s="248">
        <v>139</v>
      </c>
      <c r="B149" s="261" t="s">
        <v>108</v>
      </c>
      <c r="C149" s="253" t="s">
        <v>192</v>
      </c>
      <c r="D149" s="254">
        <v>45351</v>
      </c>
      <c r="E149" s="253">
        <v>1382.8</v>
      </c>
      <c r="F149" s="253">
        <v>1385.3</v>
      </c>
      <c r="G149" s="255">
        <v>1372.8</v>
      </c>
      <c r="H149" s="255">
        <v>1362.8</v>
      </c>
      <c r="I149" s="255">
        <v>1350.3</v>
      </c>
      <c r="J149" s="255">
        <v>1395.3</v>
      </c>
      <c r="K149" s="255">
        <v>1407.8</v>
      </c>
      <c r="L149" s="255">
        <v>1417.8</v>
      </c>
      <c r="M149" s="256">
        <v>1397.8</v>
      </c>
      <c r="N149" s="256">
        <v>1375.3</v>
      </c>
      <c r="O149" s="256">
        <v>7208600</v>
      </c>
      <c r="P149" s="257">
        <v>-4.2847848313040247E-2</v>
      </c>
    </row>
    <row r="150" spans="1:16" ht="12.75" customHeight="1">
      <c r="A150" s="248">
        <v>140</v>
      </c>
      <c r="B150" s="261" t="s">
        <v>87</v>
      </c>
      <c r="C150" s="258" t="s">
        <v>193</v>
      </c>
      <c r="D150" s="254">
        <v>45351</v>
      </c>
      <c r="E150" s="253">
        <v>7862.75</v>
      </c>
      <c r="F150" s="253">
        <v>7900.2</v>
      </c>
      <c r="G150" s="255">
        <v>7774.25</v>
      </c>
      <c r="H150" s="255">
        <v>7685.75</v>
      </c>
      <c r="I150" s="255">
        <v>7559.8</v>
      </c>
      <c r="J150" s="255">
        <v>7988.7</v>
      </c>
      <c r="K150" s="255">
        <v>8114.6499999999987</v>
      </c>
      <c r="L150" s="255">
        <v>8203.15</v>
      </c>
      <c r="M150" s="256">
        <v>8026.15</v>
      </c>
      <c r="N150" s="256">
        <v>7811.7</v>
      </c>
      <c r="O150" s="256">
        <v>1015800</v>
      </c>
      <c r="P150" s="257">
        <v>-2.1198689535555985E-2</v>
      </c>
    </row>
    <row r="151" spans="1:16" ht="12.75" customHeight="1">
      <c r="A151" s="248">
        <v>141</v>
      </c>
      <c r="B151" s="261" t="s">
        <v>84</v>
      </c>
      <c r="C151" s="260" t="s">
        <v>194</v>
      </c>
      <c r="D151" s="254">
        <v>45351</v>
      </c>
      <c r="E151" s="253">
        <v>268.5</v>
      </c>
      <c r="F151" s="253">
        <v>267.5</v>
      </c>
      <c r="G151" s="255">
        <v>265.55</v>
      </c>
      <c r="H151" s="255">
        <v>262.60000000000002</v>
      </c>
      <c r="I151" s="255">
        <v>260.65000000000003</v>
      </c>
      <c r="J151" s="255">
        <v>270.45</v>
      </c>
      <c r="K151" s="255">
        <v>272.40000000000003</v>
      </c>
      <c r="L151" s="255">
        <v>275.34999999999997</v>
      </c>
      <c r="M151" s="256">
        <v>269.45</v>
      </c>
      <c r="N151" s="256">
        <v>264.55</v>
      </c>
      <c r="O151" s="256">
        <v>111911800</v>
      </c>
      <c r="P151" s="257">
        <v>6.9935217903415781E-2</v>
      </c>
    </row>
    <row r="152" spans="1:16" ht="12.75" customHeight="1">
      <c r="A152" s="248">
        <v>142</v>
      </c>
      <c r="B152" s="261" t="s">
        <v>47</v>
      </c>
      <c r="C152" s="253" t="s">
        <v>195</v>
      </c>
      <c r="D152" s="254">
        <v>45351</v>
      </c>
      <c r="E152" s="253">
        <v>35671.25</v>
      </c>
      <c r="F152" s="253">
        <v>35796.183333333327</v>
      </c>
      <c r="G152" s="255">
        <v>35381.166666666657</v>
      </c>
      <c r="H152" s="255">
        <v>35091.083333333328</v>
      </c>
      <c r="I152" s="255">
        <v>34676.066666666658</v>
      </c>
      <c r="J152" s="255">
        <v>36086.266666666656</v>
      </c>
      <c r="K152" s="255">
        <v>36501.283333333333</v>
      </c>
      <c r="L152" s="255">
        <v>36791.366666666654</v>
      </c>
      <c r="M152" s="256">
        <v>36211.199999999997</v>
      </c>
      <c r="N152" s="256">
        <v>35506.1</v>
      </c>
      <c r="O152" s="256">
        <v>169245</v>
      </c>
      <c r="P152" s="257">
        <v>5.7054525014052837E-2</v>
      </c>
    </row>
    <row r="153" spans="1:16" ht="12.75" customHeight="1">
      <c r="A153" s="248">
        <v>143</v>
      </c>
      <c r="B153" s="261" t="s">
        <v>43</v>
      </c>
      <c r="C153" s="253" t="s">
        <v>196</v>
      </c>
      <c r="D153" s="254">
        <v>45351</v>
      </c>
      <c r="E153" s="253">
        <v>914.8</v>
      </c>
      <c r="F153" s="253">
        <v>916.26666666666677</v>
      </c>
      <c r="G153" s="255">
        <v>903.53333333333353</v>
      </c>
      <c r="H153" s="255">
        <v>892.26666666666677</v>
      </c>
      <c r="I153" s="255">
        <v>879.53333333333353</v>
      </c>
      <c r="J153" s="255">
        <v>927.53333333333353</v>
      </c>
      <c r="K153" s="255">
        <v>940.26666666666688</v>
      </c>
      <c r="L153" s="255">
        <v>951.53333333333353</v>
      </c>
      <c r="M153" s="256">
        <v>929</v>
      </c>
      <c r="N153" s="256">
        <v>905</v>
      </c>
      <c r="O153" s="256">
        <v>11418000</v>
      </c>
      <c r="P153" s="257">
        <v>-3.3387888707037644E-3</v>
      </c>
    </row>
    <row r="154" spans="1:16" ht="12.75" customHeight="1">
      <c r="A154" s="248">
        <v>144</v>
      </c>
      <c r="B154" s="261" t="s">
        <v>87</v>
      </c>
      <c r="C154" s="253" t="s">
        <v>197</v>
      </c>
      <c r="D154" s="254">
        <v>45351</v>
      </c>
      <c r="E154" s="253">
        <v>8532</v>
      </c>
      <c r="F154" s="253">
        <v>8500.6666666666661</v>
      </c>
      <c r="G154" s="255">
        <v>8456.3333333333321</v>
      </c>
      <c r="H154" s="255">
        <v>8380.6666666666661</v>
      </c>
      <c r="I154" s="255">
        <v>8336.3333333333321</v>
      </c>
      <c r="J154" s="255">
        <v>8576.3333333333321</v>
      </c>
      <c r="K154" s="255">
        <v>8620.6666666666642</v>
      </c>
      <c r="L154" s="255">
        <v>8696.3333333333321</v>
      </c>
      <c r="M154" s="256">
        <v>8545</v>
      </c>
      <c r="N154" s="256">
        <v>8425</v>
      </c>
      <c r="O154" s="256">
        <v>1725800</v>
      </c>
      <c r="P154" s="257">
        <v>-3.5273072838056904E-2</v>
      </c>
    </row>
    <row r="155" spans="1:16" ht="12.75" customHeight="1">
      <c r="A155" s="248">
        <v>145</v>
      </c>
      <c r="B155" s="261" t="s">
        <v>84</v>
      </c>
      <c r="C155" s="258" t="s">
        <v>198</v>
      </c>
      <c r="D155" s="254">
        <v>45351</v>
      </c>
      <c r="E155" s="253">
        <v>281.60000000000002</v>
      </c>
      <c r="F155" s="253">
        <v>282.56666666666666</v>
      </c>
      <c r="G155" s="255">
        <v>277.48333333333335</v>
      </c>
      <c r="H155" s="255">
        <v>273.36666666666667</v>
      </c>
      <c r="I155" s="255">
        <v>268.28333333333336</v>
      </c>
      <c r="J155" s="255">
        <v>286.68333333333334</v>
      </c>
      <c r="K155" s="255">
        <v>291.76666666666671</v>
      </c>
      <c r="L155" s="255">
        <v>295.88333333333333</v>
      </c>
      <c r="M155" s="256">
        <v>287.64999999999998</v>
      </c>
      <c r="N155" s="256">
        <v>278.45</v>
      </c>
      <c r="O155" s="256">
        <v>39729000</v>
      </c>
      <c r="P155" s="257">
        <v>1.3546609520893923E-2</v>
      </c>
    </row>
    <row r="156" spans="1:16" ht="12.75" customHeight="1">
      <c r="A156" s="248">
        <v>146</v>
      </c>
      <c r="B156" s="261" t="s">
        <v>68</v>
      </c>
      <c r="C156" s="253" t="s">
        <v>199</v>
      </c>
      <c r="D156" s="254">
        <v>45351</v>
      </c>
      <c r="E156" s="253">
        <v>401.7</v>
      </c>
      <c r="F156" s="253">
        <v>402.63333333333338</v>
      </c>
      <c r="G156" s="255">
        <v>393.46666666666675</v>
      </c>
      <c r="H156" s="255">
        <v>385.23333333333335</v>
      </c>
      <c r="I156" s="255">
        <v>376.06666666666672</v>
      </c>
      <c r="J156" s="255">
        <v>410.86666666666679</v>
      </c>
      <c r="K156" s="255">
        <v>420.03333333333342</v>
      </c>
      <c r="L156" s="255">
        <v>428.26666666666682</v>
      </c>
      <c r="M156" s="256">
        <v>411.8</v>
      </c>
      <c r="N156" s="256">
        <v>394.4</v>
      </c>
      <c r="O156" s="256">
        <v>80898375</v>
      </c>
      <c r="P156" s="257">
        <v>1.6110191764820404E-2</v>
      </c>
    </row>
    <row r="157" spans="1:16" ht="12.75" customHeight="1">
      <c r="A157" s="248">
        <v>147</v>
      </c>
      <c r="B157" s="261" t="s">
        <v>59</v>
      </c>
      <c r="C157" s="253" t="s">
        <v>200</v>
      </c>
      <c r="D157" s="254">
        <v>45351</v>
      </c>
      <c r="E157" s="253">
        <v>2729</v>
      </c>
      <c r="F157" s="253">
        <v>2724.6166666666663</v>
      </c>
      <c r="G157" s="255">
        <v>2710.0833333333326</v>
      </c>
      <c r="H157" s="255">
        <v>2691.1666666666661</v>
      </c>
      <c r="I157" s="255">
        <v>2676.6333333333323</v>
      </c>
      <c r="J157" s="255">
        <v>2743.5333333333328</v>
      </c>
      <c r="K157" s="255">
        <v>2758.0666666666666</v>
      </c>
      <c r="L157" s="255">
        <v>2776.9833333333331</v>
      </c>
      <c r="M157" s="256">
        <v>2739.15</v>
      </c>
      <c r="N157" s="256">
        <v>2705.7</v>
      </c>
      <c r="O157" s="256">
        <v>2978500</v>
      </c>
      <c r="P157" s="257">
        <v>-9.0659569159111698E-3</v>
      </c>
    </row>
    <row r="158" spans="1:16" ht="12.75" customHeight="1">
      <c r="A158" s="248">
        <v>148</v>
      </c>
      <c r="B158" s="261" t="s">
        <v>39</v>
      </c>
      <c r="C158" s="253" t="s">
        <v>201</v>
      </c>
      <c r="D158" s="254">
        <v>45351</v>
      </c>
      <c r="E158" s="253">
        <v>3667.95</v>
      </c>
      <c r="F158" s="253">
        <v>3671.6833333333329</v>
      </c>
      <c r="G158" s="255">
        <v>3638.3666666666659</v>
      </c>
      <c r="H158" s="255">
        <v>3608.7833333333328</v>
      </c>
      <c r="I158" s="255">
        <v>3575.4666666666658</v>
      </c>
      <c r="J158" s="255">
        <v>3701.266666666666</v>
      </c>
      <c r="K158" s="255">
        <v>3734.5833333333326</v>
      </c>
      <c r="L158" s="255">
        <v>3764.1666666666661</v>
      </c>
      <c r="M158" s="256">
        <v>3705</v>
      </c>
      <c r="N158" s="256">
        <v>3642.1</v>
      </c>
      <c r="O158" s="256">
        <v>2303000</v>
      </c>
      <c r="P158" s="257">
        <v>-3.2149611262870352E-2</v>
      </c>
    </row>
    <row r="159" spans="1:16" ht="12.75" customHeight="1">
      <c r="A159" s="248">
        <v>149</v>
      </c>
      <c r="B159" s="261" t="s">
        <v>63</v>
      </c>
      <c r="C159" s="253" t="s">
        <v>202</v>
      </c>
      <c r="D159" s="254">
        <v>45351</v>
      </c>
      <c r="E159" s="253">
        <v>123.55</v>
      </c>
      <c r="F159" s="253">
        <v>123.85000000000001</v>
      </c>
      <c r="G159" s="255">
        <v>122.20000000000002</v>
      </c>
      <c r="H159" s="255">
        <v>120.85000000000001</v>
      </c>
      <c r="I159" s="255">
        <v>119.20000000000002</v>
      </c>
      <c r="J159" s="255">
        <v>125.20000000000002</v>
      </c>
      <c r="K159" s="255">
        <v>126.85000000000002</v>
      </c>
      <c r="L159" s="255">
        <v>128.20000000000002</v>
      </c>
      <c r="M159" s="256">
        <v>125.5</v>
      </c>
      <c r="N159" s="256">
        <v>122.5</v>
      </c>
      <c r="O159" s="256">
        <v>256272000</v>
      </c>
      <c r="P159" s="257">
        <v>-3.0188914132768976E-3</v>
      </c>
    </row>
    <row r="160" spans="1:16" ht="12.75" customHeight="1">
      <c r="A160" s="248">
        <v>150</v>
      </c>
      <c r="B160" s="261" t="s">
        <v>45</v>
      </c>
      <c r="C160" s="253" t="s">
        <v>203</v>
      </c>
      <c r="D160" s="254">
        <v>45351</v>
      </c>
      <c r="E160" s="253">
        <v>4769.55</v>
      </c>
      <c r="F160" s="253">
        <v>4765.6833333333334</v>
      </c>
      <c r="G160" s="255">
        <v>4735.0666666666666</v>
      </c>
      <c r="H160" s="255">
        <v>4700.583333333333</v>
      </c>
      <c r="I160" s="255">
        <v>4669.9666666666662</v>
      </c>
      <c r="J160" s="255">
        <v>4800.166666666667</v>
      </c>
      <c r="K160" s="255">
        <v>4830.7833333333338</v>
      </c>
      <c r="L160" s="255">
        <v>4865.2666666666673</v>
      </c>
      <c r="M160" s="256">
        <v>4796.3</v>
      </c>
      <c r="N160" s="256">
        <v>4731.2</v>
      </c>
      <c r="O160" s="256">
        <v>2489100</v>
      </c>
      <c r="P160" s="257">
        <v>3.6736223916031485E-2</v>
      </c>
    </row>
    <row r="161" spans="1:16" ht="12.75" customHeight="1">
      <c r="A161" s="248">
        <v>151</v>
      </c>
      <c r="B161" s="261" t="s">
        <v>190</v>
      </c>
      <c r="C161" s="260" t="s">
        <v>204</v>
      </c>
      <c r="D161" s="254">
        <v>45351</v>
      </c>
      <c r="E161" s="253">
        <v>291.85000000000002</v>
      </c>
      <c r="F161" s="253">
        <v>289.83333333333331</v>
      </c>
      <c r="G161" s="255">
        <v>286.91666666666663</v>
      </c>
      <c r="H161" s="255">
        <v>281.98333333333329</v>
      </c>
      <c r="I161" s="255">
        <v>279.06666666666661</v>
      </c>
      <c r="J161" s="255">
        <v>294.76666666666665</v>
      </c>
      <c r="K161" s="255">
        <v>297.68333333333328</v>
      </c>
      <c r="L161" s="255">
        <v>302.61666666666667</v>
      </c>
      <c r="M161" s="256">
        <v>292.75</v>
      </c>
      <c r="N161" s="256">
        <v>284.89999999999998</v>
      </c>
      <c r="O161" s="256">
        <v>62424000</v>
      </c>
      <c r="P161" s="257">
        <v>2.0300088261253312E-2</v>
      </c>
    </row>
    <row r="162" spans="1:16" ht="12.75" customHeight="1">
      <c r="A162" s="248">
        <v>152</v>
      </c>
      <c r="B162" s="261" t="s">
        <v>205</v>
      </c>
      <c r="C162" s="253" t="s">
        <v>206</v>
      </c>
      <c r="D162" s="254">
        <v>45351</v>
      </c>
      <c r="E162" s="253">
        <v>1401.4</v>
      </c>
      <c r="F162" s="253">
        <v>1401.25</v>
      </c>
      <c r="G162" s="255">
        <v>1386.35</v>
      </c>
      <c r="H162" s="255">
        <v>1371.3</v>
      </c>
      <c r="I162" s="255">
        <v>1356.3999999999999</v>
      </c>
      <c r="J162" s="255">
        <v>1416.3</v>
      </c>
      <c r="K162" s="255">
        <v>1431.2</v>
      </c>
      <c r="L162" s="255">
        <v>1446.25</v>
      </c>
      <c r="M162" s="256">
        <v>1416.15</v>
      </c>
      <c r="N162" s="256">
        <v>1386.2</v>
      </c>
      <c r="O162" s="256">
        <v>6637356</v>
      </c>
      <c r="P162" s="257">
        <v>2.6499653804997796E-2</v>
      </c>
    </row>
    <row r="163" spans="1:16" ht="12.75" customHeight="1">
      <c r="A163" s="248">
        <v>153</v>
      </c>
      <c r="B163" s="261" t="s">
        <v>49</v>
      </c>
      <c r="C163" s="253" t="s">
        <v>208</v>
      </c>
      <c r="D163" s="254">
        <v>45351</v>
      </c>
      <c r="E163" s="253">
        <v>869.4</v>
      </c>
      <c r="F163" s="253">
        <v>870.69999999999993</v>
      </c>
      <c r="G163" s="255">
        <v>864.94999999999982</v>
      </c>
      <c r="H163" s="255">
        <v>860.49999999999989</v>
      </c>
      <c r="I163" s="255">
        <v>854.74999999999977</v>
      </c>
      <c r="J163" s="255">
        <v>875.14999999999986</v>
      </c>
      <c r="K163" s="255">
        <v>880.90000000000009</v>
      </c>
      <c r="L163" s="255">
        <v>885.34999999999991</v>
      </c>
      <c r="M163" s="256">
        <v>876.45</v>
      </c>
      <c r="N163" s="256">
        <v>866.25</v>
      </c>
      <c r="O163" s="256">
        <v>3530900</v>
      </c>
      <c r="P163" s="257">
        <v>2.8472394156969547E-2</v>
      </c>
    </row>
    <row r="164" spans="1:16" ht="12.75" customHeight="1">
      <c r="A164" s="248">
        <v>154</v>
      </c>
      <c r="B164" s="261" t="s">
        <v>63</v>
      </c>
      <c r="C164" s="253" t="s">
        <v>209</v>
      </c>
      <c r="D164" s="254">
        <v>45351</v>
      </c>
      <c r="E164" s="253">
        <v>266.25</v>
      </c>
      <c r="F164" s="253">
        <v>268.23333333333335</v>
      </c>
      <c r="G164" s="255">
        <v>260.76666666666671</v>
      </c>
      <c r="H164" s="255">
        <v>255.28333333333336</v>
      </c>
      <c r="I164" s="255">
        <v>247.81666666666672</v>
      </c>
      <c r="J164" s="255">
        <v>273.7166666666667</v>
      </c>
      <c r="K164" s="255">
        <v>281.18333333333339</v>
      </c>
      <c r="L164" s="255">
        <v>286.66666666666669</v>
      </c>
      <c r="M164" s="256">
        <v>275.7</v>
      </c>
      <c r="N164" s="256">
        <v>262.75</v>
      </c>
      <c r="O164" s="256">
        <v>62817500</v>
      </c>
      <c r="P164" s="257">
        <v>-8.2491316703504902E-3</v>
      </c>
    </row>
    <row r="165" spans="1:16" ht="12.75" customHeight="1">
      <c r="A165" s="248">
        <v>155</v>
      </c>
      <c r="B165" s="261" t="s">
        <v>190</v>
      </c>
      <c r="C165" s="253" t="s">
        <v>210</v>
      </c>
      <c r="D165" s="254">
        <v>45351</v>
      </c>
      <c r="E165" s="253">
        <v>444.5</v>
      </c>
      <c r="F165" s="253">
        <v>447.76666666666665</v>
      </c>
      <c r="G165" s="255">
        <v>434.5333333333333</v>
      </c>
      <c r="H165" s="255">
        <v>424.56666666666666</v>
      </c>
      <c r="I165" s="255">
        <v>411.33333333333331</v>
      </c>
      <c r="J165" s="255">
        <v>457.73333333333329</v>
      </c>
      <c r="K165" s="255">
        <v>470.96666666666664</v>
      </c>
      <c r="L165" s="255">
        <v>480.93333333333328</v>
      </c>
      <c r="M165" s="256">
        <v>461</v>
      </c>
      <c r="N165" s="256">
        <v>437.8</v>
      </c>
      <c r="O165" s="256">
        <v>43456000</v>
      </c>
      <c r="P165" s="257">
        <v>1.1027872132520589E-2</v>
      </c>
    </row>
    <row r="166" spans="1:16" ht="12.75" customHeight="1">
      <c r="A166" s="248">
        <v>156</v>
      </c>
      <c r="B166" s="261" t="s">
        <v>84</v>
      </c>
      <c r="C166" s="253" t="s">
        <v>211</v>
      </c>
      <c r="D166" s="254">
        <v>45351</v>
      </c>
      <c r="E166" s="253">
        <v>2975.95</v>
      </c>
      <c r="F166" s="253">
        <v>2979.1666666666665</v>
      </c>
      <c r="G166" s="255">
        <v>2953.9333333333329</v>
      </c>
      <c r="H166" s="255">
        <v>2931.9166666666665</v>
      </c>
      <c r="I166" s="255">
        <v>2906.6833333333329</v>
      </c>
      <c r="J166" s="255">
        <v>3001.1833333333329</v>
      </c>
      <c r="K166" s="255">
        <v>3026.4166666666665</v>
      </c>
      <c r="L166" s="255">
        <v>3048.4333333333329</v>
      </c>
      <c r="M166" s="256">
        <v>3004.4</v>
      </c>
      <c r="N166" s="256">
        <v>2957.15</v>
      </c>
      <c r="O166" s="256">
        <v>39158000</v>
      </c>
      <c r="P166" s="257">
        <v>1.5350308561945756E-2</v>
      </c>
    </row>
    <row r="167" spans="1:16" ht="12.75" customHeight="1">
      <c r="A167" s="248">
        <v>157</v>
      </c>
      <c r="B167" s="261" t="s">
        <v>132</v>
      </c>
      <c r="C167" s="253" t="s">
        <v>212</v>
      </c>
      <c r="D167" s="254">
        <v>45351</v>
      </c>
      <c r="E167" s="253">
        <v>125.85</v>
      </c>
      <c r="F167" s="253">
        <v>125.53333333333335</v>
      </c>
      <c r="G167" s="255">
        <v>124.31666666666669</v>
      </c>
      <c r="H167" s="255">
        <v>122.78333333333335</v>
      </c>
      <c r="I167" s="255">
        <v>121.56666666666669</v>
      </c>
      <c r="J167" s="255">
        <v>127.06666666666669</v>
      </c>
      <c r="K167" s="255">
        <v>128.28333333333336</v>
      </c>
      <c r="L167" s="255">
        <v>129.81666666666669</v>
      </c>
      <c r="M167" s="256">
        <v>126.75</v>
      </c>
      <c r="N167" s="256">
        <v>124</v>
      </c>
      <c r="O167" s="256">
        <v>147248000</v>
      </c>
      <c r="P167" s="257">
        <v>-3.8600156698876995E-2</v>
      </c>
    </row>
    <row r="168" spans="1:16" ht="12.75" customHeight="1">
      <c r="A168" s="248">
        <v>158</v>
      </c>
      <c r="B168" s="261" t="s">
        <v>63</v>
      </c>
      <c r="C168" s="253" t="s">
        <v>213</v>
      </c>
      <c r="D168" s="254">
        <v>45351</v>
      </c>
      <c r="E168" s="253">
        <v>732.9</v>
      </c>
      <c r="F168" s="253">
        <v>731.18333333333339</v>
      </c>
      <c r="G168" s="255">
        <v>726.16666666666674</v>
      </c>
      <c r="H168" s="255">
        <v>719.43333333333339</v>
      </c>
      <c r="I168" s="255">
        <v>714.41666666666674</v>
      </c>
      <c r="J168" s="255">
        <v>737.91666666666674</v>
      </c>
      <c r="K168" s="255">
        <v>742.93333333333339</v>
      </c>
      <c r="L168" s="255">
        <v>749.66666666666674</v>
      </c>
      <c r="M168" s="256">
        <v>736.2</v>
      </c>
      <c r="N168" s="256">
        <v>724.45</v>
      </c>
      <c r="O168" s="256">
        <v>22733600</v>
      </c>
      <c r="P168" s="257">
        <v>-7.7729456056082044E-2</v>
      </c>
    </row>
    <row r="169" spans="1:16" ht="12.75" customHeight="1">
      <c r="A169" s="248">
        <v>159</v>
      </c>
      <c r="B169" s="261" t="s">
        <v>68</v>
      </c>
      <c r="C169" s="258" t="s">
        <v>214</v>
      </c>
      <c r="D169" s="254">
        <v>45351</v>
      </c>
      <c r="E169" s="253">
        <v>1543.75</v>
      </c>
      <c r="F169" s="253">
        <v>1549.6166666666668</v>
      </c>
      <c r="G169" s="255">
        <v>1529.4833333333336</v>
      </c>
      <c r="H169" s="255">
        <v>1515.2166666666667</v>
      </c>
      <c r="I169" s="255">
        <v>1495.0833333333335</v>
      </c>
      <c r="J169" s="255">
        <v>1563.8833333333337</v>
      </c>
      <c r="K169" s="255">
        <v>1584.0166666666669</v>
      </c>
      <c r="L169" s="255">
        <v>1598.2833333333338</v>
      </c>
      <c r="M169" s="256">
        <v>1569.75</v>
      </c>
      <c r="N169" s="256">
        <v>1535.35</v>
      </c>
      <c r="O169" s="256">
        <v>7590750</v>
      </c>
      <c r="P169" s="257">
        <v>1.9748110831234258E-2</v>
      </c>
    </row>
    <row r="170" spans="1:16" ht="12.75" customHeight="1">
      <c r="A170" s="248">
        <v>160</v>
      </c>
      <c r="B170" s="261" t="s">
        <v>63</v>
      </c>
      <c r="C170" s="253" t="s">
        <v>215</v>
      </c>
      <c r="D170" s="254">
        <v>45351</v>
      </c>
      <c r="E170" s="253">
        <v>749.45</v>
      </c>
      <c r="F170" s="253">
        <v>751.2166666666667</v>
      </c>
      <c r="G170" s="255">
        <v>739.93333333333339</v>
      </c>
      <c r="H170" s="255">
        <v>730.41666666666674</v>
      </c>
      <c r="I170" s="255">
        <v>719.13333333333344</v>
      </c>
      <c r="J170" s="255">
        <v>760.73333333333335</v>
      </c>
      <c r="K170" s="255">
        <v>772.01666666666665</v>
      </c>
      <c r="L170" s="255">
        <v>781.5333333333333</v>
      </c>
      <c r="M170" s="256">
        <v>762.5</v>
      </c>
      <c r="N170" s="256">
        <v>741.7</v>
      </c>
      <c r="O170" s="256">
        <v>105975000</v>
      </c>
      <c r="P170" s="257">
        <v>1.9333429519549847E-2</v>
      </c>
    </row>
    <row r="171" spans="1:16" ht="12.75" customHeight="1">
      <c r="A171" s="248">
        <v>161</v>
      </c>
      <c r="B171" s="261" t="s">
        <v>49</v>
      </c>
      <c r="C171" s="253" t="s">
        <v>216</v>
      </c>
      <c r="D171" s="254">
        <v>45351</v>
      </c>
      <c r="E171" s="253">
        <v>26165.15</v>
      </c>
      <c r="F171" s="253">
        <v>26191.716666666664</v>
      </c>
      <c r="G171" s="255">
        <v>25884.433333333327</v>
      </c>
      <c r="H171" s="255">
        <v>25603.716666666664</v>
      </c>
      <c r="I171" s="255">
        <v>25296.433333333327</v>
      </c>
      <c r="J171" s="255">
        <v>26472.433333333327</v>
      </c>
      <c r="K171" s="255">
        <v>26779.71666666666</v>
      </c>
      <c r="L171" s="255">
        <v>27060.433333333327</v>
      </c>
      <c r="M171" s="256">
        <v>26499</v>
      </c>
      <c r="N171" s="256">
        <v>25911</v>
      </c>
      <c r="O171" s="256">
        <v>250575</v>
      </c>
      <c r="P171" s="257">
        <v>-3.0188679245283019E-2</v>
      </c>
    </row>
    <row r="172" spans="1:16" ht="12.75" customHeight="1">
      <c r="A172" s="248">
        <v>162</v>
      </c>
      <c r="B172" s="261" t="s">
        <v>41</v>
      </c>
      <c r="C172" s="253" t="s">
        <v>217</v>
      </c>
      <c r="D172" s="254">
        <v>45351</v>
      </c>
      <c r="E172" s="253">
        <v>4586.95</v>
      </c>
      <c r="F172" s="253">
        <v>4596.1000000000004</v>
      </c>
      <c r="G172" s="255">
        <v>4552.2000000000007</v>
      </c>
      <c r="H172" s="255">
        <v>4517.4500000000007</v>
      </c>
      <c r="I172" s="255">
        <v>4473.5500000000011</v>
      </c>
      <c r="J172" s="255">
        <v>4630.8500000000004</v>
      </c>
      <c r="K172" s="255">
        <v>4674.75</v>
      </c>
      <c r="L172" s="255">
        <v>4709.5</v>
      </c>
      <c r="M172" s="256">
        <v>4640</v>
      </c>
      <c r="N172" s="256">
        <v>4561.3500000000004</v>
      </c>
      <c r="O172" s="256">
        <v>1156800</v>
      </c>
      <c r="P172" s="257">
        <v>-1.4440894568690096E-2</v>
      </c>
    </row>
    <row r="173" spans="1:16" ht="12.75" customHeight="1">
      <c r="A173" s="248">
        <v>163</v>
      </c>
      <c r="B173" s="261" t="s">
        <v>47</v>
      </c>
      <c r="C173" s="253" t="s">
        <v>218</v>
      </c>
      <c r="D173" s="254">
        <v>45351</v>
      </c>
      <c r="E173" s="253">
        <v>2388.9</v>
      </c>
      <c r="F173" s="253">
        <v>2392.4500000000003</v>
      </c>
      <c r="G173" s="255">
        <v>2357.3000000000006</v>
      </c>
      <c r="H173" s="255">
        <v>2325.7000000000003</v>
      </c>
      <c r="I173" s="255">
        <v>2290.5500000000006</v>
      </c>
      <c r="J173" s="255">
        <v>2424.0500000000006</v>
      </c>
      <c r="K173" s="255">
        <v>2459.2000000000003</v>
      </c>
      <c r="L173" s="255">
        <v>2490.8000000000006</v>
      </c>
      <c r="M173" s="256">
        <v>2427.6</v>
      </c>
      <c r="N173" s="256">
        <v>2360.85</v>
      </c>
      <c r="O173" s="256">
        <v>4150875</v>
      </c>
      <c r="P173" s="257">
        <v>-1.6525988449577967E-2</v>
      </c>
    </row>
    <row r="174" spans="1:16" ht="12.75" customHeight="1">
      <c r="A174" s="248">
        <v>164</v>
      </c>
      <c r="B174" s="261" t="s">
        <v>68</v>
      </c>
      <c r="C174" s="253" t="s">
        <v>219</v>
      </c>
      <c r="D174" s="254">
        <v>45351</v>
      </c>
      <c r="E174" s="253">
        <v>2368.65</v>
      </c>
      <c r="F174" s="253">
        <v>2378.9666666666667</v>
      </c>
      <c r="G174" s="255">
        <v>2248.1833333333334</v>
      </c>
      <c r="H174" s="255">
        <v>2127.7166666666667</v>
      </c>
      <c r="I174" s="255">
        <v>1996.9333333333334</v>
      </c>
      <c r="J174" s="255">
        <v>2499.4333333333334</v>
      </c>
      <c r="K174" s="255">
        <v>2630.2166666666672</v>
      </c>
      <c r="L174" s="255">
        <v>2750.6833333333334</v>
      </c>
      <c r="M174" s="256">
        <v>2509.75</v>
      </c>
      <c r="N174" s="256">
        <v>2258.5</v>
      </c>
      <c r="O174" s="256">
        <v>7655400</v>
      </c>
      <c r="P174" s="257">
        <v>9.3737945223093741E-2</v>
      </c>
    </row>
    <row r="175" spans="1:16" ht="12.75" customHeight="1">
      <c r="A175" s="248">
        <v>165</v>
      </c>
      <c r="B175" s="261" t="s">
        <v>43</v>
      </c>
      <c r="C175" s="253" t="s">
        <v>220</v>
      </c>
      <c r="D175" s="254">
        <v>45351</v>
      </c>
      <c r="E175" s="253">
        <v>1579</v>
      </c>
      <c r="F175" s="253">
        <v>1570.5</v>
      </c>
      <c r="G175" s="255">
        <v>1560.8</v>
      </c>
      <c r="H175" s="255">
        <v>1542.6</v>
      </c>
      <c r="I175" s="255">
        <v>1532.8999999999999</v>
      </c>
      <c r="J175" s="255">
        <v>1588.7</v>
      </c>
      <c r="K175" s="255">
        <v>1598.3999999999999</v>
      </c>
      <c r="L175" s="255">
        <v>1616.6000000000001</v>
      </c>
      <c r="M175" s="256">
        <v>1580.2</v>
      </c>
      <c r="N175" s="256">
        <v>1552.3</v>
      </c>
      <c r="O175" s="256">
        <v>20413400</v>
      </c>
      <c r="P175" s="257">
        <v>2.6505684818191419E-2</v>
      </c>
    </row>
    <row r="176" spans="1:16" ht="12.75" customHeight="1">
      <c r="A176" s="248">
        <v>166</v>
      </c>
      <c r="B176" s="261" t="s">
        <v>205</v>
      </c>
      <c r="C176" s="253" t="s">
        <v>221</v>
      </c>
      <c r="D176" s="254">
        <v>45351</v>
      </c>
      <c r="E176" s="253">
        <v>621.35</v>
      </c>
      <c r="F176" s="253">
        <v>626.08333333333337</v>
      </c>
      <c r="G176" s="255">
        <v>615.26666666666677</v>
      </c>
      <c r="H176" s="255">
        <v>609.18333333333339</v>
      </c>
      <c r="I176" s="255">
        <v>598.36666666666679</v>
      </c>
      <c r="J176" s="255">
        <v>632.16666666666674</v>
      </c>
      <c r="K176" s="255">
        <v>642.98333333333335</v>
      </c>
      <c r="L176" s="255">
        <v>649.06666666666672</v>
      </c>
      <c r="M176" s="256">
        <v>636.9</v>
      </c>
      <c r="N176" s="256">
        <v>620</v>
      </c>
      <c r="O176" s="256">
        <v>6787500</v>
      </c>
      <c r="P176" s="257">
        <v>-9.8468271334792128E-3</v>
      </c>
    </row>
    <row r="177" spans="1:16" ht="12.75" customHeight="1">
      <c r="A177" s="248">
        <v>167</v>
      </c>
      <c r="B177" s="261" t="s">
        <v>43</v>
      </c>
      <c r="C177" s="253" t="s">
        <v>222</v>
      </c>
      <c r="D177" s="254">
        <v>45351</v>
      </c>
      <c r="E177" s="253">
        <v>728.25</v>
      </c>
      <c r="F177" s="253">
        <v>729.86666666666667</v>
      </c>
      <c r="G177" s="255">
        <v>722.38333333333333</v>
      </c>
      <c r="H177" s="255">
        <v>716.51666666666665</v>
      </c>
      <c r="I177" s="255">
        <v>709.0333333333333</v>
      </c>
      <c r="J177" s="255">
        <v>735.73333333333335</v>
      </c>
      <c r="K177" s="255">
        <v>743.2166666666667</v>
      </c>
      <c r="L177" s="255">
        <v>749.08333333333337</v>
      </c>
      <c r="M177" s="256">
        <v>737.35</v>
      </c>
      <c r="N177" s="256">
        <v>724</v>
      </c>
      <c r="O177" s="256">
        <v>5514000</v>
      </c>
      <c r="P177" s="257">
        <v>3.6271377560608907E-2</v>
      </c>
    </row>
    <row r="178" spans="1:16" ht="12.75" customHeight="1">
      <c r="A178" s="248">
        <v>168</v>
      </c>
      <c r="B178" s="261" t="s">
        <v>39</v>
      </c>
      <c r="C178" s="260" t="s">
        <v>223</v>
      </c>
      <c r="D178" s="254">
        <v>45351</v>
      </c>
      <c r="E178" s="253">
        <v>960.8</v>
      </c>
      <c r="F178" s="253">
        <v>965.75</v>
      </c>
      <c r="G178" s="255">
        <v>953.55</v>
      </c>
      <c r="H178" s="255">
        <v>946.3</v>
      </c>
      <c r="I178" s="255">
        <v>934.09999999999991</v>
      </c>
      <c r="J178" s="255">
        <v>973</v>
      </c>
      <c r="K178" s="255">
        <v>985.2</v>
      </c>
      <c r="L178" s="255">
        <v>992.45</v>
      </c>
      <c r="M178" s="256">
        <v>977.95</v>
      </c>
      <c r="N178" s="256">
        <v>958.5</v>
      </c>
      <c r="O178" s="256">
        <v>15073850</v>
      </c>
      <c r="P178" s="257">
        <v>8.6544560735807172E-2</v>
      </c>
    </row>
    <row r="179" spans="1:16" ht="12.75" customHeight="1">
      <c r="A179" s="248">
        <v>169</v>
      </c>
      <c r="B179" s="261" t="s">
        <v>79</v>
      </c>
      <c r="C179" s="253" t="s">
        <v>224</v>
      </c>
      <c r="D179" s="254">
        <v>45351</v>
      </c>
      <c r="E179" s="253">
        <v>1911.55</v>
      </c>
      <c r="F179" s="253">
        <v>1899.2666666666667</v>
      </c>
      <c r="G179" s="255">
        <v>1880.2333333333333</v>
      </c>
      <c r="H179" s="255">
        <v>1848.9166666666667</v>
      </c>
      <c r="I179" s="255">
        <v>1829.8833333333334</v>
      </c>
      <c r="J179" s="255">
        <v>1930.5833333333333</v>
      </c>
      <c r="K179" s="255">
        <v>1949.6166666666666</v>
      </c>
      <c r="L179" s="255">
        <v>1980.9333333333332</v>
      </c>
      <c r="M179" s="256">
        <v>1918.3</v>
      </c>
      <c r="N179" s="256">
        <v>1867.95</v>
      </c>
      <c r="O179" s="256">
        <v>7200500</v>
      </c>
      <c r="P179" s="257">
        <v>1.0596491228070175E-2</v>
      </c>
    </row>
    <row r="180" spans="1:16" ht="12.75" customHeight="1">
      <c r="A180" s="248">
        <v>170</v>
      </c>
      <c r="B180" s="261" t="s">
        <v>59</v>
      </c>
      <c r="C180" s="259" t="s">
        <v>225</v>
      </c>
      <c r="D180" s="254">
        <v>45351</v>
      </c>
      <c r="E180" s="253">
        <v>1182.5</v>
      </c>
      <c r="F180" s="253">
        <v>1181.6666666666667</v>
      </c>
      <c r="G180" s="255">
        <v>1175.3833333333334</v>
      </c>
      <c r="H180" s="255">
        <v>1168.2666666666667</v>
      </c>
      <c r="I180" s="255">
        <v>1161.9833333333333</v>
      </c>
      <c r="J180" s="255">
        <v>1188.7833333333335</v>
      </c>
      <c r="K180" s="255">
        <v>1195.0666666666668</v>
      </c>
      <c r="L180" s="255">
        <v>1202.1833333333336</v>
      </c>
      <c r="M180" s="256">
        <v>1187.95</v>
      </c>
      <c r="N180" s="256">
        <v>1174.55</v>
      </c>
      <c r="O180" s="256">
        <v>12641400</v>
      </c>
      <c r="P180" s="257">
        <v>2.0117655603166532E-2</v>
      </c>
    </row>
    <row r="181" spans="1:16" ht="12.75" customHeight="1">
      <c r="A181" s="248">
        <v>171</v>
      </c>
      <c r="B181" s="261" t="s">
        <v>56</v>
      </c>
      <c r="C181" s="253" t="s">
        <v>226</v>
      </c>
      <c r="D181" s="254">
        <v>45351</v>
      </c>
      <c r="E181" s="253">
        <v>963.5</v>
      </c>
      <c r="F181" s="253">
        <v>954.83333333333337</v>
      </c>
      <c r="G181" s="255">
        <v>943.91666666666674</v>
      </c>
      <c r="H181" s="255">
        <v>924.33333333333337</v>
      </c>
      <c r="I181" s="255">
        <v>913.41666666666674</v>
      </c>
      <c r="J181" s="255">
        <v>974.41666666666674</v>
      </c>
      <c r="K181" s="255">
        <v>985.33333333333348</v>
      </c>
      <c r="L181" s="255">
        <v>1004.9166666666667</v>
      </c>
      <c r="M181" s="256">
        <v>965.75</v>
      </c>
      <c r="N181" s="256">
        <v>935.25</v>
      </c>
      <c r="O181" s="256">
        <v>72545325</v>
      </c>
      <c r="P181" s="257">
        <v>6.0780963493915652E-2</v>
      </c>
    </row>
    <row r="182" spans="1:16" ht="12.75" customHeight="1">
      <c r="A182" s="248">
        <v>172</v>
      </c>
      <c r="B182" s="261" t="s">
        <v>190</v>
      </c>
      <c r="C182" s="253" t="s">
        <v>227</v>
      </c>
      <c r="D182" s="254">
        <v>45351</v>
      </c>
      <c r="E182" s="253">
        <v>376.15</v>
      </c>
      <c r="F182" s="253">
        <v>376.7</v>
      </c>
      <c r="G182" s="255">
        <v>373.59999999999997</v>
      </c>
      <c r="H182" s="255">
        <v>371.04999999999995</v>
      </c>
      <c r="I182" s="255">
        <v>367.94999999999993</v>
      </c>
      <c r="J182" s="255">
        <v>379.25</v>
      </c>
      <c r="K182" s="255">
        <v>382.35</v>
      </c>
      <c r="L182" s="255">
        <v>384.90000000000003</v>
      </c>
      <c r="M182" s="256">
        <v>379.8</v>
      </c>
      <c r="N182" s="256">
        <v>374.15</v>
      </c>
      <c r="O182" s="256">
        <v>92471625</v>
      </c>
      <c r="P182" s="257">
        <v>-3.3102946526009456E-3</v>
      </c>
    </row>
    <row r="183" spans="1:16" ht="12.75" customHeight="1">
      <c r="A183" s="248">
        <v>173</v>
      </c>
      <c r="B183" s="261" t="s">
        <v>132</v>
      </c>
      <c r="C183" s="253" t="s">
        <v>228</v>
      </c>
      <c r="D183" s="254">
        <v>45351</v>
      </c>
      <c r="E183" s="253">
        <v>144.1</v>
      </c>
      <c r="F183" s="253">
        <v>143.45000000000002</v>
      </c>
      <c r="G183" s="255">
        <v>142.50000000000003</v>
      </c>
      <c r="H183" s="255">
        <v>140.9</v>
      </c>
      <c r="I183" s="255">
        <v>139.95000000000002</v>
      </c>
      <c r="J183" s="255">
        <v>145.05000000000004</v>
      </c>
      <c r="K183" s="255">
        <v>146.00000000000003</v>
      </c>
      <c r="L183" s="255">
        <v>147.60000000000005</v>
      </c>
      <c r="M183" s="256">
        <v>144.4</v>
      </c>
      <c r="N183" s="256">
        <v>141.85</v>
      </c>
      <c r="O183" s="256">
        <v>207520500</v>
      </c>
      <c r="P183" s="257">
        <v>-2.7476351264273009E-2</v>
      </c>
    </row>
    <row r="184" spans="1:16" ht="12.75" customHeight="1">
      <c r="A184" s="248">
        <v>174</v>
      </c>
      <c r="B184" s="261" t="s">
        <v>87</v>
      </c>
      <c r="C184" s="253" t="s">
        <v>229</v>
      </c>
      <c r="D184" s="254">
        <v>45351</v>
      </c>
      <c r="E184" s="253">
        <v>4108.95</v>
      </c>
      <c r="F184" s="253">
        <v>4078.7833333333328</v>
      </c>
      <c r="G184" s="255">
        <v>4027.7166666666653</v>
      </c>
      <c r="H184" s="255">
        <v>3946.4833333333327</v>
      </c>
      <c r="I184" s="255">
        <v>3895.4166666666652</v>
      </c>
      <c r="J184" s="255">
        <v>4160.0166666666655</v>
      </c>
      <c r="K184" s="255">
        <v>4211.083333333333</v>
      </c>
      <c r="L184" s="255">
        <v>4292.3166666666657</v>
      </c>
      <c r="M184" s="256">
        <v>4129.8500000000004</v>
      </c>
      <c r="N184" s="256">
        <v>3997.55</v>
      </c>
      <c r="O184" s="256">
        <v>13146875</v>
      </c>
      <c r="P184" s="257">
        <v>3.5749738046655266E-2</v>
      </c>
    </row>
    <row r="185" spans="1:16" ht="12.75" customHeight="1">
      <c r="A185" s="248">
        <v>175</v>
      </c>
      <c r="B185" s="261" t="s">
        <v>87</v>
      </c>
      <c r="C185" s="253" t="s">
        <v>230</v>
      </c>
      <c r="D185" s="254">
        <v>45351</v>
      </c>
      <c r="E185" s="253">
        <v>1294.1500000000001</v>
      </c>
      <c r="F185" s="253">
        <v>1292.95</v>
      </c>
      <c r="G185" s="255">
        <v>1282.7</v>
      </c>
      <c r="H185" s="255">
        <v>1271.25</v>
      </c>
      <c r="I185" s="255">
        <v>1261</v>
      </c>
      <c r="J185" s="255">
        <v>1304.4000000000001</v>
      </c>
      <c r="K185" s="255">
        <v>1314.65</v>
      </c>
      <c r="L185" s="255">
        <v>1326.1000000000001</v>
      </c>
      <c r="M185" s="256">
        <v>1303.2</v>
      </c>
      <c r="N185" s="256">
        <v>1281.5</v>
      </c>
      <c r="O185" s="256">
        <v>13726200</v>
      </c>
      <c r="P185" s="257">
        <v>-1.1621878510325758E-2</v>
      </c>
    </row>
    <row r="186" spans="1:16" ht="12.75" customHeight="1">
      <c r="A186" s="248">
        <v>176</v>
      </c>
      <c r="B186" s="261" t="s">
        <v>59</v>
      </c>
      <c r="C186" s="253" t="s">
        <v>231</v>
      </c>
      <c r="D186" s="254">
        <v>45351</v>
      </c>
      <c r="E186" s="253">
        <v>3655.95</v>
      </c>
      <c r="F186" s="253">
        <v>3649.1666666666665</v>
      </c>
      <c r="G186" s="255">
        <v>3626.333333333333</v>
      </c>
      <c r="H186" s="255">
        <v>3596.7166666666667</v>
      </c>
      <c r="I186" s="255">
        <v>3573.8833333333332</v>
      </c>
      <c r="J186" s="255">
        <v>3678.7833333333328</v>
      </c>
      <c r="K186" s="255">
        <v>3701.6166666666659</v>
      </c>
      <c r="L186" s="255">
        <v>3731.2333333333327</v>
      </c>
      <c r="M186" s="256">
        <v>3672</v>
      </c>
      <c r="N186" s="256">
        <v>3619.55</v>
      </c>
      <c r="O186" s="256">
        <v>5112450</v>
      </c>
      <c r="P186" s="257">
        <v>2.8836251287332648E-3</v>
      </c>
    </row>
    <row r="187" spans="1:16" ht="12.75" customHeight="1">
      <c r="A187" s="248">
        <v>177</v>
      </c>
      <c r="B187" s="261" t="s">
        <v>43</v>
      </c>
      <c r="C187" s="253" t="s">
        <v>232</v>
      </c>
      <c r="D187" s="254">
        <v>45351</v>
      </c>
      <c r="E187" s="253">
        <v>2623.5</v>
      </c>
      <c r="F187" s="253">
        <v>2625.4166666666665</v>
      </c>
      <c r="G187" s="255">
        <v>2606.7333333333331</v>
      </c>
      <c r="H187" s="255">
        <v>2589.9666666666667</v>
      </c>
      <c r="I187" s="255">
        <v>2571.2833333333333</v>
      </c>
      <c r="J187" s="255">
        <v>2642.1833333333329</v>
      </c>
      <c r="K187" s="255">
        <v>2660.8666666666663</v>
      </c>
      <c r="L187" s="255">
        <v>2677.6333333333328</v>
      </c>
      <c r="M187" s="256">
        <v>2644.1</v>
      </c>
      <c r="N187" s="256">
        <v>2608.65</v>
      </c>
      <c r="O187" s="256">
        <v>1590000</v>
      </c>
      <c r="P187" s="257">
        <v>2.5220680958385876E-3</v>
      </c>
    </row>
    <row r="188" spans="1:16" ht="12.75" customHeight="1">
      <c r="A188" s="248">
        <v>178</v>
      </c>
      <c r="B188" s="261" t="s">
        <v>45</v>
      </c>
      <c r="C188" s="253" t="s">
        <v>233</v>
      </c>
      <c r="D188" s="254">
        <v>45351</v>
      </c>
      <c r="E188" s="253">
        <v>3929.85</v>
      </c>
      <c r="F188" s="253">
        <v>3915.4666666666667</v>
      </c>
      <c r="G188" s="255">
        <v>3841.0833333333335</v>
      </c>
      <c r="H188" s="255">
        <v>3752.3166666666666</v>
      </c>
      <c r="I188" s="255">
        <v>3677.9333333333334</v>
      </c>
      <c r="J188" s="255">
        <v>4004.2333333333336</v>
      </c>
      <c r="K188" s="255">
        <v>4078.6166666666668</v>
      </c>
      <c r="L188" s="255">
        <v>4167.3833333333332</v>
      </c>
      <c r="M188" s="256">
        <v>3989.85</v>
      </c>
      <c r="N188" s="256">
        <v>3826.7</v>
      </c>
      <c r="O188" s="256">
        <v>2840400</v>
      </c>
      <c r="P188" s="257">
        <v>-6.9920290868410008E-3</v>
      </c>
    </row>
    <row r="189" spans="1:16" ht="12.75" customHeight="1">
      <c r="A189" s="248">
        <v>179</v>
      </c>
      <c r="B189" s="261" t="s">
        <v>56</v>
      </c>
      <c r="C189" s="253" t="s">
        <v>234</v>
      </c>
      <c r="D189" s="254">
        <v>45351</v>
      </c>
      <c r="E189" s="253">
        <v>2136</v>
      </c>
      <c r="F189" s="253">
        <v>2143.7999999999997</v>
      </c>
      <c r="G189" s="255">
        <v>2120.3499999999995</v>
      </c>
      <c r="H189" s="255">
        <v>2104.6999999999998</v>
      </c>
      <c r="I189" s="255">
        <v>2081.2499999999995</v>
      </c>
      <c r="J189" s="255">
        <v>2159.4499999999994</v>
      </c>
      <c r="K189" s="255">
        <v>2182.8999999999992</v>
      </c>
      <c r="L189" s="255">
        <v>2198.5499999999993</v>
      </c>
      <c r="M189" s="256">
        <v>2167.25</v>
      </c>
      <c r="N189" s="256">
        <v>2128.15</v>
      </c>
      <c r="O189" s="256">
        <v>5056800</v>
      </c>
      <c r="P189" s="257">
        <v>-7.4196207749381701E-3</v>
      </c>
    </row>
    <row r="190" spans="1:16" ht="12.75" customHeight="1">
      <c r="A190" s="248">
        <v>180</v>
      </c>
      <c r="B190" s="261" t="s">
        <v>59</v>
      </c>
      <c r="C190" s="253" t="s">
        <v>235</v>
      </c>
      <c r="D190" s="254">
        <v>45351</v>
      </c>
      <c r="E190" s="253">
        <v>1685.5</v>
      </c>
      <c r="F190" s="253">
        <v>1692.1666666666667</v>
      </c>
      <c r="G190" s="255">
        <v>1675.1833333333334</v>
      </c>
      <c r="H190" s="255">
        <v>1664.8666666666666</v>
      </c>
      <c r="I190" s="255">
        <v>1647.8833333333332</v>
      </c>
      <c r="J190" s="255">
        <v>1702.4833333333336</v>
      </c>
      <c r="K190" s="255">
        <v>1719.4666666666667</v>
      </c>
      <c r="L190" s="255">
        <v>1729.7833333333338</v>
      </c>
      <c r="M190" s="256">
        <v>1709.15</v>
      </c>
      <c r="N190" s="256">
        <v>1681.85</v>
      </c>
      <c r="O190" s="256">
        <v>2527600</v>
      </c>
      <c r="P190" s="257">
        <v>2.9991850040749796E-2</v>
      </c>
    </row>
    <row r="191" spans="1:16" ht="12.75" customHeight="1">
      <c r="A191" s="248">
        <v>181</v>
      </c>
      <c r="B191" s="261" t="s">
        <v>49</v>
      </c>
      <c r="C191" s="253" t="s">
        <v>236</v>
      </c>
      <c r="D191" s="254">
        <v>45351</v>
      </c>
      <c r="E191" s="253">
        <v>9937</v>
      </c>
      <c r="F191" s="253">
        <v>9975.1333333333332</v>
      </c>
      <c r="G191" s="255">
        <v>9850.9666666666672</v>
      </c>
      <c r="H191" s="255">
        <v>9764.9333333333343</v>
      </c>
      <c r="I191" s="255">
        <v>9640.7666666666682</v>
      </c>
      <c r="J191" s="255">
        <v>10061.166666666666</v>
      </c>
      <c r="K191" s="255">
        <v>10185.333333333334</v>
      </c>
      <c r="L191" s="255">
        <v>10271.366666666665</v>
      </c>
      <c r="M191" s="256">
        <v>10099.299999999999</v>
      </c>
      <c r="N191" s="256">
        <v>9889.1</v>
      </c>
      <c r="O191" s="256">
        <v>1987400</v>
      </c>
      <c r="P191" s="257">
        <v>2.1064529387587339E-2</v>
      </c>
    </row>
    <row r="192" spans="1:16" ht="12.75" customHeight="1">
      <c r="A192" s="248">
        <v>182</v>
      </c>
      <c r="B192" s="261" t="s">
        <v>39</v>
      </c>
      <c r="C192" s="253" t="s">
        <v>237</v>
      </c>
      <c r="D192" s="254">
        <v>45351</v>
      </c>
      <c r="E192" s="253">
        <v>485.7</v>
      </c>
      <c r="F192" s="253">
        <v>487.06666666666666</v>
      </c>
      <c r="G192" s="255">
        <v>481.33333333333331</v>
      </c>
      <c r="H192" s="255">
        <v>476.96666666666664</v>
      </c>
      <c r="I192" s="255">
        <v>471.23333333333329</v>
      </c>
      <c r="J192" s="255">
        <v>491.43333333333334</v>
      </c>
      <c r="K192" s="255">
        <v>497.16666666666669</v>
      </c>
      <c r="L192" s="255">
        <v>501.53333333333336</v>
      </c>
      <c r="M192" s="256">
        <v>492.8</v>
      </c>
      <c r="N192" s="256">
        <v>482.7</v>
      </c>
      <c r="O192" s="256">
        <v>38071800</v>
      </c>
      <c r="P192" s="257">
        <v>-1.7577993961757798E-2</v>
      </c>
    </row>
    <row r="193" spans="1:16" ht="12.75" customHeight="1">
      <c r="A193" s="248">
        <v>183</v>
      </c>
      <c r="B193" s="261" t="s">
        <v>132</v>
      </c>
      <c r="C193" s="253" t="s">
        <v>238</v>
      </c>
      <c r="D193" s="254">
        <v>45351</v>
      </c>
      <c r="E193" s="253">
        <v>263.75</v>
      </c>
      <c r="F193" s="253">
        <v>264.64999999999998</v>
      </c>
      <c r="G193" s="255">
        <v>261.49999999999994</v>
      </c>
      <c r="H193" s="255">
        <v>259.24999999999994</v>
      </c>
      <c r="I193" s="255">
        <v>256.09999999999991</v>
      </c>
      <c r="J193" s="255">
        <v>266.89999999999998</v>
      </c>
      <c r="K193" s="255">
        <v>270.05000000000007</v>
      </c>
      <c r="L193" s="255">
        <v>272.3</v>
      </c>
      <c r="M193" s="256">
        <v>267.8</v>
      </c>
      <c r="N193" s="256">
        <v>262.39999999999998</v>
      </c>
      <c r="O193" s="256">
        <v>133666800</v>
      </c>
      <c r="P193" s="257">
        <v>-6.4112427552956864E-3</v>
      </c>
    </row>
    <row r="194" spans="1:16" ht="12.75" customHeight="1">
      <c r="A194" s="248">
        <v>184</v>
      </c>
      <c r="B194" s="261" t="s">
        <v>41</v>
      </c>
      <c r="C194" s="253" t="s">
        <v>239</v>
      </c>
      <c r="D194" s="254">
        <v>45351</v>
      </c>
      <c r="E194" s="253">
        <v>1117.25</v>
      </c>
      <c r="F194" s="253">
        <v>1110.1666666666667</v>
      </c>
      <c r="G194" s="255">
        <v>1095.0833333333335</v>
      </c>
      <c r="H194" s="255">
        <v>1072.9166666666667</v>
      </c>
      <c r="I194" s="255">
        <v>1057.8333333333335</v>
      </c>
      <c r="J194" s="255">
        <v>1132.3333333333335</v>
      </c>
      <c r="K194" s="255">
        <v>1147.416666666667</v>
      </c>
      <c r="L194" s="255">
        <v>1169.5833333333335</v>
      </c>
      <c r="M194" s="256">
        <v>1125.25</v>
      </c>
      <c r="N194" s="256">
        <v>1088</v>
      </c>
      <c r="O194" s="256">
        <v>8616000</v>
      </c>
      <c r="P194" s="257">
        <v>8.9860352155434128E-2</v>
      </c>
    </row>
    <row r="195" spans="1:16" ht="12.75" customHeight="1">
      <c r="A195" s="248">
        <v>185</v>
      </c>
      <c r="B195" s="261" t="s">
        <v>87</v>
      </c>
      <c r="C195" s="253" t="s">
        <v>240</v>
      </c>
      <c r="D195" s="254">
        <v>45351</v>
      </c>
      <c r="E195" s="253">
        <v>531.15</v>
      </c>
      <c r="F195" s="253">
        <v>532.2166666666667</v>
      </c>
      <c r="G195" s="255">
        <v>527.43333333333339</v>
      </c>
      <c r="H195" s="255">
        <v>523.7166666666667</v>
      </c>
      <c r="I195" s="255">
        <v>518.93333333333339</v>
      </c>
      <c r="J195" s="255">
        <v>535.93333333333339</v>
      </c>
      <c r="K195" s="255">
        <v>540.7166666666667</v>
      </c>
      <c r="L195" s="255">
        <v>544.43333333333339</v>
      </c>
      <c r="M195" s="256">
        <v>537</v>
      </c>
      <c r="N195" s="256">
        <v>528.5</v>
      </c>
      <c r="O195" s="256">
        <v>53680500</v>
      </c>
      <c r="P195" s="257">
        <v>1.8756998880179172E-3</v>
      </c>
    </row>
    <row r="196" spans="1:16" ht="12.75" customHeight="1">
      <c r="A196" s="248">
        <v>186</v>
      </c>
      <c r="B196" s="261" t="s">
        <v>205</v>
      </c>
      <c r="C196" s="253" t="s">
        <v>241</v>
      </c>
      <c r="D196" s="254">
        <v>45351</v>
      </c>
      <c r="E196" s="253">
        <v>174.55</v>
      </c>
      <c r="F196" s="253">
        <v>175.16666666666666</v>
      </c>
      <c r="G196" s="255">
        <v>171.88333333333333</v>
      </c>
      <c r="H196" s="255">
        <v>169.21666666666667</v>
      </c>
      <c r="I196" s="255">
        <v>165.93333333333334</v>
      </c>
      <c r="J196" s="255">
        <v>177.83333333333331</v>
      </c>
      <c r="K196" s="255">
        <v>181.11666666666667</v>
      </c>
      <c r="L196" s="255">
        <v>183.7833333333333</v>
      </c>
      <c r="M196" s="256">
        <v>178.45</v>
      </c>
      <c r="N196" s="256">
        <v>172.5</v>
      </c>
      <c r="O196" s="256">
        <v>103389000</v>
      </c>
      <c r="P196" s="257">
        <v>-2.0353051536427982E-2</v>
      </c>
    </row>
    <row r="197" spans="1:16" ht="12.75" customHeight="1">
      <c r="A197" s="248">
        <v>187</v>
      </c>
      <c r="B197" s="261" t="s">
        <v>43</v>
      </c>
      <c r="C197" s="253" t="s">
        <v>242</v>
      </c>
      <c r="D197" s="254">
        <v>45351</v>
      </c>
      <c r="E197" s="253">
        <v>942.7</v>
      </c>
      <c r="F197" s="253">
        <v>944.21666666666658</v>
      </c>
      <c r="G197" s="255">
        <v>936.03333333333319</v>
      </c>
      <c r="H197" s="255">
        <v>929.36666666666656</v>
      </c>
      <c r="I197" s="255">
        <v>921.18333333333317</v>
      </c>
      <c r="J197" s="255">
        <v>950.88333333333321</v>
      </c>
      <c r="K197" s="255">
        <v>959.06666666666661</v>
      </c>
      <c r="L197" s="255">
        <v>965.73333333333323</v>
      </c>
      <c r="M197" s="256">
        <v>952.4</v>
      </c>
      <c r="N197" s="256">
        <v>937.55</v>
      </c>
      <c r="O197" s="256">
        <v>8110800</v>
      </c>
      <c r="P197" s="257">
        <v>3.6934760096651711E-2</v>
      </c>
    </row>
    <row r="198" spans="1:16" ht="12.75" customHeight="1">
      <c r="A198" s="248"/>
      <c r="B198" s="249"/>
      <c r="C198" s="253"/>
      <c r="D198" s="254"/>
      <c r="E198" s="253"/>
      <c r="F198" s="253"/>
      <c r="G198" s="255"/>
      <c r="H198" s="255"/>
      <c r="I198" s="255"/>
      <c r="J198" s="255"/>
      <c r="K198" s="255"/>
      <c r="L198" s="255"/>
      <c r="M198" s="256"/>
      <c r="N198" s="256"/>
      <c r="O198" s="256"/>
      <c r="P198" s="257"/>
    </row>
    <row r="199" spans="1:16" ht="12.75" customHeight="1">
      <c r="A199" s="242"/>
      <c r="B199" s="249"/>
      <c r="C199" s="242"/>
      <c r="D199" s="243"/>
      <c r="E199" s="244"/>
      <c r="F199" s="244"/>
      <c r="G199" s="245"/>
      <c r="H199" s="245"/>
      <c r="I199" s="245"/>
      <c r="J199" s="245"/>
      <c r="K199" s="245"/>
      <c r="L199" s="245"/>
      <c r="M199" s="242"/>
      <c r="N199" s="242"/>
      <c r="O199" s="246"/>
      <c r="P199" s="247"/>
    </row>
    <row r="200" spans="1:16" ht="12.75" customHeight="1">
      <c r="A200" s="24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2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6" t="s">
        <v>16</v>
      </c>
      <c r="B8" s="378"/>
      <c r="C8" s="381" t="s">
        <v>20</v>
      </c>
      <c r="D8" s="381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6"/>
      <c r="L8" s="48"/>
      <c r="M8" s="48"/>
      <c r="N8" s="1"/>
      <c r="O8" s="1"/>
    </row>
    <row r="9" spans="1:15" ht="36" customHeight="1">
      <c r="A9" s="377"/>
      <c r="B9" s="380"/>
      <c r="C9" s="380"/>
      <c r="D9" s="38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22198.35</v>
      </c>
      <c r="D10" s="34">
        <v>22167.416666666668</v>
      </c>
      <c r="E10" s="34">
        <v>22116.583333333336</v>
      </c>
      <c r="F10" s="34">
        <v>22034.816666666669</v>
      </c>
      <c r="G10" s="34">
        <v>21983.983333333337</v>
      </c>
      <c r="H10" s="34">
        <v>22249.183333333334</v>
      </c>
      <c r="I10" s="34">
        <v>22300.01666666667</v>
      </c>
      <c r="J10" s="34">
        <v>22381.783333333333</v>
      </c>
      <c r="K10" s="34">
        <v>22218.25</v>
      </c>
      <c r="L10" s="34">
        <v>22085.65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46588.05</v>
      </c>
      <c r="D11" s="34">
        <v>46545.066666666673</v>
      </c>
      <c r="E11" s="34">
        <v>46367.883333333346</v>
      </c>
      <c r="F11" s="34">
        <v>46147.716666666674</v>
      </c>
      <c r="G11" s="34">
        <v>45970.533333333347</v>
      </c>
      <c r="H11" s="34">
        <v>46765.233333333344</v>
      </c>
      <c r="I11" s="34">
        <v>46942.416666666679</v>
      </c>
      <c r="J11" s="34">
        <v>47162.583333333343</v>
      </c>
      <c r="K11" s="34">
        <v>46722.25</v>
      </c>
      <c r="L11" s="34">
        <v>46324.9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5868.45</v>
      </c>
      <c r="D12" s="36">
        <v>5859.833333333333</v>
      </c>
      <c r="E12" s="36">
        <v>5833.3666666666659</v>
      </c>
      <c r="F12" s="36">
        <v>5798.2833333333328</v>
      </c>
      <c r="G12" s="36">
        <v>5771.8166666666657</v>
      </c>
      <c r="H12" s="36">
        <v>5894.9166666666661</v>
      </c>
      <c r="I12" s="36">
        <v>5921.3833333333332</v>
      </c>
      <c r="J12" s="36">
        <v>5956.4666666666662</v>
      </c>
      <c r="K12" s="36">
        <v>5886.3</v>
      </c>
      <c r="L12" s="36">
        <v>5824.75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8200.9</v>
      </c>
      <c r="D13" s="36">
        <v>8191.3833333333323</v>
      </c>
      <c r="E13" s="36">
        <v>8167.3166666666639</v>
      </c>
      <c r="F13" s="36">
        <v>8133.7333333333318</v>
      </c>
      <c r="G13" s="36">
        <v>8109.6666666666633</v>
      </c>
      <c r="H13" s="36">
        <v>8224.9666666666635</v>
      </c>
      <c r="I13" s="36">
        <v>8249.0333333333328</v>
      </c>
      <c r="J13" s="36">
        <v>8282.616666666665</v>
      </c>
      <c r="K13" s="36">
        <v>8215.4500000000007</v>
      </c>
      <c r="L13" s="36">
        <v>8157.8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37870.25</v>
      </c>
      <c r="D14" s="36">
        <v>37802.083333333336</v>
      </c>
      <c r="E14" s="36">
        <v>37674.866666666669</v>
      </c>
      <c r="F14" s="36">
        <v>37479.48333333333</v>
      </c>
      <c r="G14" s="36">
        <v>37352.266666666663</v>
      </c>
      <c r="H14" s="36">
        <v>37997.466666666674</v>
      </c>
      <c r="I14" s="36">
        <v>38124.683333333334</v>
      </c>
      <c r="J14" s="36">
        <v>38320.06666666668</v>
      </c>
      <c r="K14" s="36">
        <v>37929.300000000003</v>
      </c>
      <c r="L14" s="36">
        <v>37606.699999999997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9270.25</v>
      </c>
      <c r="D15" s="36">
        <v>9277.5333333333328</v>
      </c>
      <c r="E15" s="36">
        <v>9198.3166666666657</v>
      </c>
      <c r="F15" s="36">
        <v>9126.3833333333332</v>
      </c>
      <c r="G15" s="36">
        <v>9047.1666666666661</v>
      </c>
      <c r="H15" s="36">
        <v>9349.4666666666653</v>
      </c>
      <c r="I15" s="36">
        <v>9428.6833333333325</v>
      </c>
      <c r="J15" s="36">
        <v>9500.616666666665</v>
      </c>
      <c r="K15" s="36">
        <v>9356.75</v>
      </c>
      <c r="L15" s="36">
        <v>9205.6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13931.95</v>
      </c>
      <c r="D16" s="36">
        <v>13953.966666666667</v>
      </c>
      <c r="E16" s="36">
        <v>13844.183333333334</v>
      </c>
      <c r="F16" s="36">
        <v>13756.416666666668</v>
      </c>
      <c r="G16" s="36">
        <v>13646.633333333335</v>
      </c>
      <c r="H16" s="36">
        <v>14041.733333333334</v>
      </c>
      <c r="I16" s="36">
        <v>14151.516666666666</v>
      </c>
      <c r="J16" s="36">
        <v>14239.283333333333</v>
      </c>
      <c r="K16" s="36">
        <v>14063.75</v>
      </c>
      <c r="L16" s="36">
        <v>13866.2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5450.5</v>
      </c>
      <c r="D17" s="36">
        <v>5390.25</v>
      </c>
      <c r="E17" s="36">
        <v>5305.75</v>
      </c>
      <c r="F17" s="36">
        <v>5161</v>
      </c>
      <c r="G17" s="36">
        <v>5076.5</v>
      </c>
      <c r="H17" s="36">
        <v>5535</v>
      </c>
      <c r="I17" s="36">
        <v>5619.5</v>
      </c>
      <c r="J17" s="36">
        <v>5764.25</v>
      </c>
      <c r="K17" s="31">
        <v>5474.75</v>
      </c>
      <c r="L17" s="31">
        <v>5245.5</v>
      </c>
      <c r="M17" s="31">
        <v>6.5610499999999998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2669.4</v>
      </c>
      <c r="D18" s="36">
        <v>2672.6333333333332</v>
      </c>
      <c r="E18" s="36">
        <v>2657.2666666666664</v>
      </c>
      <c r="F18" s="36">
        <v>2645.1333333333332</v>
      </c>
      <c r="G18" s="36">
        <v>2629.7666666666664</v>
      </c>
      <c r="H18" s="36">
        <v>2684.7666666666664</v>
      </c>
      <c r="I18" s="36">
        <v>2700.1333333333332</v>
      </c>
      <c r="J18" s="36">
        <v>2712.2666666666664</v>
      </c>
      <c r="K18" s="31">
        <v>2688</v>
      </c>
      <c r="L18" s="31">
        <v>2660.5</v>
      </c>
      <c r="M18" s="31">
        <v>1.89689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1474.25</v>
      </c>
      <c r="D19" s="36">
        <v>1472.6833333333334</v>
      </c>
      <c r="E19" s="36">
        <v>1452.3666666666668</v>
      </c>
      <c r="F19" s="36">
        <v>1430.4833333333333</v>
      </c>
      <c r="G19" s="36">
        <v>1410.1666666666667</v>
      </c>
      <c r="H19" s="36">
        <v>1494.5666666666668</v>
      </c>
      <c r="I19" s="36">
        <v>1514.8833333333334</v>
      </c>
      <c r="J19" s="36">
        <v>1536.7666666666669</v>
      </c>
      <c r="K19" s="31">
        <v>1493</v>
      </c>
      <c r="L19" s="31">
        <v>1450.8</v>
      </c>
      <c r="M19" s="31">
        <v>8.2361500000000003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590.4</v>
      </c>
      <c r="D20" s="36">
        <v>590.79999999999995</v>
      </c>
      <c r="E20" s="36">
        <v>585.89999999999986</v>
      </c>
      <c r="F20" s="36">
        <v>581.39999999999986</v>
      </c>
      <c r="G20" s="36">
        <v>576.49999999999977</v>
      </c>
      <c r="H20" s="36">
        <v>595.29999999999995</v>
      </c>
      <c r="I20" s="36">
        <v>600.20000000000005</v>
      </c>
      <c r="J20" s="36">
        <v>604.70000000000005</v>
      </c>
      <c r="K20" s="31">
        <v>595.70000000000005</v>
      </c>
      <c r="L20" s="31">
        <v>586.29999999999995</v>
      </c>
      <c r="M20" s="31">
        <v>16.83135</v>
      </c>
      <c r="N20" s="1"/>
      <c r="O20" s="1"/>
    </row>
    <row r="21" spans="1:15" ht="12.75" customHeight="1">
      <c r="A21" s="51">
        <v>12</v>
      </c>
      <c r="B21" s="53" t="s">
        <v>1006</v>
      </c>
      <c r="C21" s="31">
        <v>1122.7</v>
      </c>
      <c r="D21" s="36">
        <v>1142.2</v>
      </c>
      <c r="E21" s="36">
        <v>1097.7</v>
      </c>
      <c r="F21" s="36">
        <v>1072.7</v>
      </c>
      <c r="G21" s="36">
        <v>1028.2</v>
      </c>
      <c r="H21" s="36">
        <v>1167.2</v>
      </c>
      <c r="I21" s="36">
        <v>1211.7</v>
      </c>
      <c r="J21" s="36">
        <v>1236.7</v>
      </c>
      <c r="K21" s="31">
        <v>1186.7</v>
      </c>
      <c r="L21" s="31">
        <v>1117.2</v>
      </c>
      <c r="M21" s="31">
        <v>32.350839999999998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3302.3</v>
      </c>
      <c r="D22" s="36">
        <v>3305.1</v>
      </c>
      <c r="E22" s="36">
        <v>3270.2</v>
      </c>
      <c r="F22" s="36">
        <v>3238.1</v>
      </c>
      <c r="G22" s="36">
        <v>3203.2</v>
      </c>
      <c r="H22" s="36">
        <v>3337.2</v>
      </c>
      <c r="I22" s="36">
        <v>3372.1000000000004</v>
      </c>
      <c r="J22" s="36">
        <v>3404.2</v>
      </c>
      <c r="K22" s="31">
        <v>3340</v>
      </c>
      <c r="L22" s="31">
        <v>3273</v>
      </c>
      <c r="M22" s="31">
        <v>11.255699999999999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1979.5</v>
      </c>
      <c r="D23" s="36">
        <v>1982.1333333333332</v>
      </c>
      <c r="E23" s="36">
        <v>1945.3166666666664</v>
      </c>
      <c r="F23" s="36">
        <v>1911.1333333333332</v>
      </c>
      <c r="G23" s="36">
        <v>1874.3166666666664</v>
      </c>
      <c r="H23" s="36">
        <v>2016.3166666666664</v>
      </c>
      <c r="I23" s="36">
        <v>2053.1333333333332</v>
      </c>
      <c r="J23" s="36">
        <v>2087.3166666666666</v>
      </c>
      <c r="K23" s="31">
        <v>2018.95</v>
      </c>
      <c r="L23" s="31">
        <v>1947.95</v>
      </c>
      <c r="M23" s="31">
        <v>10.026719999999999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1329.45</v>
      </c>
      <c r="D24" s="36">
        <v>1327.6333333333334</v>
      </c>
      <c r="E24" s="36">
        <v>1316.0666666666668</v>
      </c>
      <c r="F24" s="36">
        <v>1302.6833333333334</v>
      </c>
      <c r="G24" s="36">
        <v>1291.1166666666668</v>
      </c>
      <c r="H24" s="36">
        <v>1341.0166666666669</v>
      </c>
      <c r="I24" s="36">
        <v>1352.5833333333335</v>
      </c>
      <c r="J24" s="36">
        <v>1365.9666666666669</v>
      </c>
      <c r="K24" s="31">
        <v>1339.2</v>
      </c>
      <c r="L24" s="31">
        <v>1314.25</v>
      </c>
      <c r="M24" s="31">
        <v>21.97456</v>
      </c>
      <c r="N24" s="1"/>
      <c r="O24" s="1"/>
    </row>
    <row r="25" spans="1:15" ht="12.75" customHeight="1">
      <c r="A25" s="51">
        <v>16</v>
      </c>
      <c r="B25" s="53" t="s">
        <v>827</v>
      </c>
      <c r="C25" s="31">
        <v>566.70000000000005</v>
      </c>
      <c r="D25" s="36">
        <v>567.51666666666665</v>
      </c>
      <c r="E25" s="36">
        <v>560.23333333333335</v>
      </c>
      <c r="F25" s="36">
        <v>553.76666666666665</v>
      </c>
      <c r="G25" s="36">
        <v>546.48333333333335</v>
      </c>
      <c r="H25" s="36">
        <v>573.98333333333335</v>
      </c>
      <c r="I25" s="36">
        <v>581.26666666666665</v>
      </c>
      <c r="J25" s="36">
        <v>587.73333333333335</v>
      </c>
      <c r="K25" s="31">
        <v>574.79999999999995</v>
      </c>
      <c r="L25" s="31">
        <v>561.04999999999995</v>
      </c>
      <c r="M25" s="31">
        <v>9.1941100000000002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1048.3</v>
      </c>
      <c r="D26" s="36">
        <v>1062.1666666666667</v>
      </c>
      <c r="E26" s="36">
        <v>1028.3333333333335</v>
      </c>
      <c r="F26" s="36">
        <v>1008.3666666666668</v>
      </c>
      <c r="G26" s="36">
        <v>974.53333333333353</v>
      </c>
      <c r="H26" s="36">
        <v>1082.1333333333334</v>
      </c>
      <c r="I26" s="36">
        <v>1115.9666666666669</v>
      </c>
      <c r="J26" s="36">
        <v>1135.9333333333334</v>
      </c>
      <c r="K26" s="31">
        <v>1096</v>
      </c>
      <c r="L26" s="31">
        <v>1042.2</v>
      </c>
      <c r="M26" s="31">
        <v>54.794150000000002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387.85</v>
      </c>
      <c r="D27" s="36">
        <v>392.51666666666665</v>
      </c>
      <c r="E27" s="36">
        <v>381.33333333333331</v>
      </c>
      <c r="F27" s="36">
        <v>374.81666666666666</v>
      </c>
      <c r="G27" s="36">
        <v>363.63333333333333</v>
      </c>
      <c r="H27" s="36">
        <v>399.0333333333333</v>
      </c>
      <c r="I27" s="36">
        <v>410.2166666666667</v>
      </c>
      <c r="J27" s="36">
        <v>416.73333333333329</v>
      </c>
      <c r="K27" s="31">
        <v>403.7</v>
      </c>
      <c r="L27" s="31">
        <v>386</v>
      </c>
      <c r="M27" s="31">
        <v>59.440170000000002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187.85</v>
      </c>
      <c r="D28" s="36">
        <v>189.21666666666667</v>
      </c>
      <c r="E28" s="36">
        <v>185.23333333333335</v>
      </c>
      <c r="F28" s="36">
        <v>182.61666666666667</v>
      </c>
      <c r="G28" s="36">
        <v>178.63333333333335</v>
      </c>
      <c r="H28" s="36">
        <v>191.83333333333334</v>
      </c>
      <c r="I28" s="36">
        <v>195.81666666666663</v>
      </c>
      <c r="J28" s="36">
        <v>198.43333333333334</v>
      </c>
      <c r="K28" s="31">
        <v>193.2</v>
      </c>
      <c r="L28" s="31">
        <v>186.6</v>
      </c>
      <c r="M28" s="31">
        <v>65.909210000000002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228.9</v>
      </c>
      <c r="D29" s="36">
        <v>227.95000000000002</v>
      </c>
      <c r="E29" s="36">
        <v>225.30000000000004</v>
      </c>
      <c r="F29" s="36">
        <v>221.70000000000002</v>
      </c>
      <c r="G29" s="36">
        <v>219.05000000000004</v>
      </c>
      <c r="H29" s="36">
        <v>231.55000000000004</v>
      </c>
      <c r="I29" s="36">
        <v>234.20000000000002</v>
      </c>
      <c r="J29" s="36">
        <v>237.80000000000004</v>
      </c>
      <c r="K29" s="31">
        <v>230.6</v>
      </c>
      <c r="L29" s="31">
        <v>224.35</v>
      </c>
      <c r="M29" s="31">
        <v>34.859050000000003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5044.05</v>
      </c>
      <c r="D30" s="36">
        <v>5025.0166666666673</v>
      </c>
      <c r="E30" s="36">
        <v>4953.6833333333343</v>
      </c>
      <c r="F30" s="36">
        <v>4863.3166666666666</v>
      </c>
      <c r="G30" s="36">
        <v>4791.9833333333336</v>
      </c>
      <c r="H30" s="36">
        <v>5115.383333333335</v>
      </c>
      <c r="I30" s="36">
        <v>5186.716666666669</v>
      </c>
      <c r="J30" s="36">
        <v>5277.0833333333358</v>
      </c>
      <c r="K30" s="31">
        <v>5096.3500000000004</v>
      </c>
      <c r="L30" s="31">
        <v>4934.6499999999996</v>
      </c>
      <c r="M30" s="31">
        <v>6.7853399999999997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603.35</v>
      </c>
      <c r="D31" s="36">
        <v>604.94999999999993</v>
      </c>
      <c r="E31" s="36">
        <v>597.39999999999986</v>
      </c>
      <c r="F31" s="36">
        <v>591.44999999999993</v>
      </c>
      <c r="G31" s="36">
        <v>583.89999999999986</v>
      </c>
      <c r="H31" s="36">
        <v>610.89999999999986</v>
      </c>
      <c r="I31" s="36">
        <v>618.44999999999982</v>
      </c>
      <c r="J31" s="36">
        <v>624.39999999999986</v>
      </c>
      <c r="K31" s="31">
        <v>612.5</v>
      </c>
      <c r="L31" s="31">
        <v>599</v>
      </c>
      <c r="M31" s="31">
        <v>36.042369999999998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6620.6</v>
      </c>
      <c r="D32" s="36">
        <v>6619.6833333333334</v>
      </c>
      <c r="E32" s="36">
        <v>6570.916666666667</v>
      </c>
      <c r="F32" s="36">
        <v>6521.2333333333336</v>
      </c>
      <c r="G32" s="36">
        <v>6472.4666666666672</v>
      </c>
      <c r="H32" s="36">
        <v>6669.3666666666668</v>
      </c>
      <c r="I32" s="36">
        <v>6718.1333333333332</v>
      </c>
      <c r="J32" s="36">
        <v>6767.8166666666666</v>
      </c>
      <c r="K32" s="31">
        <v>6668.45</v>
      </c>
      <c r="L32" s="31">
        <v>6570</v>
      </c>
      <c r="M32" s="31">
        <v>3.1375999999999999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518.04999999999995</v>
      </c>
      <c r="D33" s="36">
        <v>520.65</v>
      </c>
      <c r="E33" s="36">
        <v>512.94999999999993</v>
      </c>
      <c r="F33" s="36">
        <v>507.84999999999991</v>
      </c>
      <c r="G33" s="36">
        <v>500.14999999999986</v>
      </c>
      <c r="H33" s="36">
        <v>525.75</v>
      </c>
      <c r="I33" s="36">
        <v>533.45000000000005</v>
      </c>
      <c r="J33" s="36">
        <v>538.55000000000007</v>
      </c>
      <c r="K33" s="31">
        <v>528.35</v>
      </c>
      <c r="L33" s="31">
        <v>515.54999999999995</v>
      </c>
      <c r="M33" s="31">
        <v>8.7352799999999995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174</v>
      </c>
      <c r="D34" s="36">
        <v>173.86666666666665</v>
      </c>
      <c r="E34" s="36">
        <v>172.33333333333329</v>
      </c>
      <c r="F34" s="36">
        <v>170.66666666666663</v>
      </c>
      <c r="G34" s="36">
        <v>169.13333333333327</v>
      </c>
      <c r="H34" s="36">
        <v>175.5333333333333</v>
      </c>
      <c r="I34" s="36">
        <v>177.06666666666666</v>
      </c>
      <c r="J34" s="36">
        <v>178.73333333333332</v>
      </c>
      <c r="K34" s="31">
        <v>175.4</v>
      </c>
      <c r="L34" s="31">
        <v>172.2</v>
      </c>
      <c r="M34" s="31">
        <v>99.734800000000007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2859.55</v>
      </c>
      <c r="D35" s="36">
        <v>2859.8833333333332</v>
      </c>
      <c r="E35" s="36">
        <v>2849.7666666666664</v>
      </c>
      <c r="F35" s="36">
        <v>2839.9833333333331</v>
      </c>
      <c r="G35" s="36">
        <v>2829.8666666666663</v>
      </c>
      <c r="H35" s="36">
        <v>2869.6666666666665</v>
      </c>
      <c r="I35" s="36">
        <v>2879.7833333333333</v>
      </c>
      <c r="J35" s="36">
        <v>2889.5666666666666</v>
      </c>
      <c r="K35" s="31">
        <v>2870</v>
      </c>
      <c r="L35" s="31">
        <v>2850.1</v>
      </c>
      <c r="M35" s="31">
        <v>12.9618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2095.25</v>
      </c>
      <c r="D36" s="36">
        <v>2101.6</v>
      </c>
      <c r="E36" s="36">
        <v>2068.6499999999996</v>
      </c>
      <c r="F36" s="36">
        <v>2042.0499999999997</v>
      </c>
      <c r="G36" s="36">
        <v>2009.0999999999995</v>
      </c>
      <c r="H36" s="36">
        <v>2128.1999999999998</v>
      </c>
      <c r="I36" s="36">
        <v>2161.1499999999996</v>
      </c>
      <c r="J36" s="36">
        <v>2187.75</v>
      </c>
      <c r="K36" s="31">
        <v>2134.5500000000002</v>
      </c>
      <c r="L36" s="31">
        <v>2075</v>
      </c>
      <c r="M36" s="31">
        <v>10.57268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1045.5999999999999</v>
      </c>
      <c r="D37" s="36">
        <v>1044.0666666666666</v>
      </c>
      <c r="E37" s="36">
        <v>1035.1333333333332</v>
      </c>
      <c r="F37" s="36">
        <v>1024.6666666666665</v>
      </c>
      <c r="G37" s="36">
        <v>1015.7333333333331</v>
      </c>
      <c r="H37" s="36">
        <v>1054.5333333333333</v>
      </c>
      <c r="I37" s="36">
        <v>1063.4666666666667</v>
      </c>
      <c r="J37" s="36">
        <v>1073.9333333333334</v>
      </c>
      <c r="K37" s="31">
        <v>1053</v>
      </c>
      <c r="L37" s="31">
        <v>1033.5999999999999</v>
      </c>
      <c r="M37" s="31">
        <v>9.1209699999999998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3852.2</v>
      </c>
      <c r="D38" s="36">
        <v>3851.75</v>
      </c>
      <c r="E38" s="36">
        <v>3818.5</v>
      </c>
      <c r="F38" s="36">
        <v>3784.8</v>
      </c>
      <c r="G38" s="36">
        <v>3751.55</v>
      </c>
      <c r="H38" s="36">
        <v>3885.45</v>
      </c>
      <c r="I38" s="36">
        <v>3918.7</v>
      </c>
      <c r="J38" s="36">
        <v>3952.3999999999996</v>
      </c>
      <c r="K38" s="31">
        <v>3885</v>
      </c>
      <c r="L38" s="31">
        <v>3818.05</v>
      </c>
      <c r="M38" s="31">
        <v>2.56237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1079.05</v>
      </c>
      <c r="D39" s="36">
        <v>1079.8833333333332</v>
      </c>
      <c r="E39" s="36">
        <v>1071.2166666666665</v>
      </c>
      <c r="F39" s="36">
        <v>1063.3833333333332</v>
      </c>
      <c r="G39" s="36">
        <v>1054.7166666666665</v>
      </c>
      <c r="H39" s="36">
        <v>1087.7166666666665</v>
      </c>
      <c r="I39" s="36">
        <v>1096.3833333333334</v>
      </c>
      <c r="J39" s="36">
        <v>1104.2166666666665</v>
      </c>
      <c r="K39" s="31">
        <v>1088.55</v>
      </c>
      <c r="L39" s="31">
        <v>1072.05</v>
      </c>
      <c r="M39" s="31">
        <v>65.468149999999994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8463.5</v>
      </c>
      <c r="D40" s="36">
        <v>8445.6666666666661</v>
      </c>
      <c r="E40" s="36">
        <v>8401.3333333333321</v>
      </c>
      <c r="F40" s="36">
        <v>8339.1666666666661</v>
      </c>
      <c r="G40" s="36">
        <v>8294.8333333333321</v>
      </c>
      <c r="H40" s="36">
        <v>8507.8333333333321</v>
      </c>
      <c r="I40" s="36">
        <v>8552.1666666666642</v>
      </c>
      <c r="J40" s="36">
        <v>8614.3333333333321</v>
      </c>
      <c r="K40" s="31">
        <v>8490</v>
      </c>
      <c r="L40" s="31">
        <v>8383.5</v>
      </c>
      <c r="M40" s="31">
        <v>3.9244500000000002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6556.25</v>
      </c>
      <c r="D41" s="36">
        <v>6563.1166666666659</v>
      </c>
      <c r="E41" s="36">
        <v>6484.2333333333318</v>
      </c>
      <c r="F41" s="36">
        <v>6412.2166666666662</v>
      </c>
      <c r="G41" s="36">
        <v>6333.3333333333321</v>
      </c>
      <c r="H41" s="36">
        <v>6635.1333333333314</v>
      </c>
      <c r="I41" s="36">
        <v>6714.0166666666646</v>
      </c>
      <c r="J41" s="36">
        <v>6786.033333333331</v>
      </c>
      <c r="K41" s="31">
        <v>6642</v>
      </c>
      <c r="L41" s="31">
        <v>6491.1</v>
      </c>
      <c r="M41" s="31">
        <v>11.50306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1600.6</v>
      </c>
      <c r="D42" s="36">
        <v>1606.3500000000001</v>
      </c>
      <c r="E42" s="36">
        <v>1589.2500000000002</v>
      </c>
      <c r="F42" s="36">
        <v>1577.9</v>
      </c>
      <c r="G42" s="36">
        <v>1560.8000000000002</v>
      </c>
      <c r="H42" s="36">
        <v>1617.7000000000003</v>
      </c>
      <c r="I42" s="36">
        <v>1634.8000000000002</v>
      </c>
      <c r="J42" s="36">
        <v>1646.1500000000003</v>
      </c>
      <c r="K42" s="31">
        <v>1623.45</v>
      </c>
      <c r="L42" s="31">
        <v>1595</v>
      </c>
      <c r="M42" s="31">
        <v>9.31236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8703</v>
      </c>
      <c r="D43" s="36">
        <v>8824.7166666666672</v>
      </c>
      <c r="E43" s="36">
        <v>8509.4333333333343</v>
      </c>
      <c r="F43" s="36">
        <v>8315.8666666666668</v>
      </c>
      <c r="G43" s="36">
        <v>8000.5833333333339</v>
      </c>
      <c r="H43" s="36">
        <v>9018.2833333333347</v>
      </c>
      <c r="I43" s="36">
        <v>9333.5666666666675</v>
      </c>
      <c r="J43" s="36">
        <v>9527.133333333335</v>
      </c>
      <c r="K43" s="31">
        <v>9140</v>
      </c>
      <c r="L43" s="31">
        <v>8631.15</v>
      </c>
      <c r="M43" s="31">
        <v>0.70692999999999995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2289.25</v>
      </c>
      <c r="D44" s="36">
        <v>2293.9</v>
      </c>
      <c r="E44" s="36">
        <v>2272.6000000000004</v>
      </c>
      <c r="F44" s="36">
        <v>2255.9500000000003</v>
      </c>
      <c r="G44" s="36">
        <v>2234.6500000000005</v>
      </c>
      <c r="H44" s="36">
        <v>2310.5500000000002</v>
      </c>
      <c r="I44" s="36">
        <v>2331.8500000000004</v>
      </c>
      <c r="J44" s="36">
        <v>2348.5</v>
      </c>
      <c r="K44" s="31">
        <v>2315.1999999999998</v>
      </c>
      <c r="L44" s="31">
        <v>2277.25</v>
      </c>
      <c r="M44" s="31">
        <v>1.7754300000000001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201.15</v>
      </c>
      <c r="D45" s="36">
        <v>202.08333333333334</v>
      </c>
      <c r="E45" s="36">
        <v>199.81666666666669</v>
      </c>
      <c r="F45" s="36">
        <v>198.48333333333335</v>
      </c>
      <c r="G45" s="36">
        <v>196.2166666666667</v>
      </c>
      <c r="H45" s="36">
        <v>203.41666666666669</v>
      </c>
      <c r="I45" s="36">
        <v>205.68333333333334</v>
      </c>
      <c r="J45" s="36">
        <v>207.01666666666668</v>
      </c>
      <c r="K45" s="31">
        <v>204.35</v>
      </c>
      <c r="L45" s="31">
        <v>200.75</v>
      </c>
      <c r="M45" s="31">
        <v>83.413470000000004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270.35000000000002</v>
      </c>
      <c r="D46" s="36">
        <v>270.28333333333336</v>
      </c>
      <c r="E46" s="36">
        <v>267.4666666666667</v>
      </c>
      <c r="F46" s="36">
        <v>264.58333333333331</v>
      </c>
      <c r="G46" s="36">
        <v>261.76666666666665</v>
      </c>
      <c r="H46" s="36">
        <v>273.16666666666674</v>
      </c>
      <c r="I46" s="36">
        <v>275.98333333333346</v>
      </c>
      <c r="J46" s="36">
        <v>278.86666666666679</v>
      </c>
      <c r="K46" s="31">
        <v>273.10000000000002</v>
      </c>
      <c r="L46" s="31">
        <v>267.39999999999998</v>
      </c>
      <c r="M46" s="31">
        <v>155.72873000000001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135.80000000000001</v>
      </c>
      <c r="D47" s="36">
        <v>135.83333333333334</v>
      </c>
      <c r="E47" s="36">
        <v>133.9666666666667</v>
      </c>
      <c r="F47" s="36">
        <v>132.13333333333335</v>
      </c>
      <c r="G47" s="36">
        <v>130.26666666666671</v>
      </c>
      <c r="H47" s="36">
        <v>137.66666666666669</v>
      </c>
      <c r="I47" s="36">
        <v>139.5333333333333</v>
      </c>
      <c r="J47" s="36">
        <v>141.36666666666667</v>
      </c>
      <c r="K47" s="31">
        <v>137.69999999999999</v>
      </c>
      <c r="L47" s="31">
        <v>134</v>
      </c>
      <c r="M47" s="31">
        <v>101.23884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1437.75</v>
      </c>
      <c r="D48" s="36">
        <v>1435.8166666666666</v>
      </c>
      <c r="E48" s="36">
        <v>1424.9333333333332</v>
      </c>
      <c r="F48" s="36">
        <v>1412.1166666666666</v>
      </c>
      <c r="G48" s="36">
        <v>1401.2333333333331</v>
      </c>
      <c r="H48" s="36">
        <v>1448.6333333333332</v>
      </c>
      <c r="I48" s="36">
        <v>1459.5166666666664</v>
      </c>
      <c r="J48" s="36">
        <v>1472.3333333333333</v>
      </c>
      <c r="K48" s="31">
        <v>1446.7</v>
      </c>
      <c r="L48" s="31">
        <v>1423</v>
      </c>
      <c r="M48" s="31">
        <v>2.6613099999999998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562.9</v>
      </c>
      <c r="D49" s="36">
        <v>562.61666666666667</v>
      </c>
      <c r="E49" s="36">
        <v>556.5333333333333</v>
      </c>
      <c r="F49" s="36">
        <v>550.16666666666663</v>
      </c>
      <c r="G49" s="36">
        <v>544.08333333333326</v>
      </c>
      <c r="H49" s="36">
        <v>568.98333333333335</v>
      </c>
      <c r="I49" s="36">
        <v>575.06666666666661</v>
      </c>
      <c r="J49" s="36">
        <v>581.43333333333339</v>
      </c>
      <c r="K49" s="31">
        <v>568.70000000000005</v>
      </c>
      <c r="L49" s="31">
        <v>556.25</v>
      </c>
      <c r="M49" s="31">
        <v>10.46795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1888.05</v>
      </c>
      <c r="D50" s="36">
        <v>1914.9333333333334</v>
      </c>
      <c r="E50" s="36">
        <v>1845.0666666666668</v>
      </c>
      <c r="F50" s="36">
        <v>1802.0833333333335</v>
      </c>
      <c r="G50" s="36">
        <v>1732.2166666666669</v>
      </c>
      <c r="H50" s="36">
        <v>1957.9166666666667</v>
      </c>
      <c r="I50" s="36">
        <v>2027.7833333333335</v>
      </c>
      <c r="J50" s="36">
        <v>2070.7666666666664</v>
      </c>
      <c r="K50" s="31">
        <v>1984.8</v>
      </c>
      <c r="L50" s="31">
        <v>1871.95</v>
      </c>
      <c r="M50" s="31">
        <v>26.208259999999999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205.35</v>
      </c>
      <c r="D51" s="36">
        <v>205.81666666666669</v>
      </c>
      <c r="E51" s="36">
        <v>202.63333333333338</v>
      </c>
      <c r="F51" s="36">
        <v>199.91666666666669</v>
      </c>
      <c r="G51" s="36">
        <v>196.73333333333338</v>
      </c>
      <c r="H51" s="36">
        <v>208.53333333333339</v>
      </c>
      <c r="I51" s="36">
        <v>211.71666666666673</v>
      </c>
      <c r="J51" s="36">
        <v>214.43333333333339</v>
      </c>
      <c r="K51" s="31">
        <v>209</v>
      </c>
      <c r="L51" s="31">
        <v>203.1</v>
      </c>
      <c r="M51" s="31">
        <v>288.77204999999998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1177.95</v>
      </c>
      <c r="D52" s="36">
        <v>1180.9833333333333</v>
      </c>
      <c r="E52" s="36">
        <v>1166.7666666666667</v>
      </c>
      <c r="F52" s="36">
        <v>1155.5833333333333</v>
      </c>
      <c r="G52" s="36">
        <v>1141.3666666666666</v>
      </c>
      <c r="H52" s="36">
        <v>1192.1666666666667</v>
      </c>
      <c r="I52" s="36">
        <v>1206.3833333333334</v>
      </c>
      <c r="J52" s="36">
        <v>1217.5666666666668</v>
      </c>
      <c r="K52" s="31">
        <v>1195.2</v>
      </c>
      <c r="L52" s="31">
        <v>1169.8</v>
      </c>
      <c r="M52" s="31">
        <v>11.78342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222.6</v>
      </c>
      <c r="D53" s="36">
        <v>224.25</v>
      </c>
      <c r="E53" s="36">
        <v>220.1</v>
      </c>
      <c r="F53" s="36">
        <v>217.6</v>
      </c>
      <c r="G53" s="36">
        <v>213.45</v>
      </c>
      <c r="H53" s="36">
        <v>226.75</v>
      </c>
      <c r="I53" s="36">
        <v>230.89999999999998</v>
      </c>
      <c r="J53" s="36">
        <v>233.4</v>
      </c>
      <c r="K53" s="31">
        <v>228.4</v>
      </c>
      <c r="L53" s="31">
        <v>221.75</v>
      </c>
      <c r="M53" s="31">
        <v>224.97412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625.04999999999995</v>
      </c>
      <c r="D54" s="36">
        <v>624.68333333333328</v>
      </c>
      <c r="E54" s="36">
        <v>616.66666666666652</v>
      </c>
      <c r="F54" s="36">
        <v>608.28333333333319</v>
      </c>
      <c r="G54" s="36">
        <v>600.26666666666642</v>
      </c>
      <c r="H54" s="36">
        <v>633.06666666666661</v>
      </c>
      <c r="I54" s="36">
        <v>641.08333333333326</v>
      </c>
      <c r="J54" s="36">
        <v>649.4666666666667</v>
      </c>
      <c r="K54" s="31">
        <v>632.70000000000005</v>
      </c>
      <c r="L54" s="31">
        <v>616.29999999999995</v>
      </c>
      <c r="M54" s="31">
        <v>74.406009999999995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1127.5</v>
      </c>
      <c r="D55" s="36">
        <v>1119.9333333333334</v>
      </c>
      <c r="E55" s="36">
        <v>1108.8666666666668</v>
      </c>
      <c r="F55" s="36">
        <v>1090.2333333333333</v>
      </c>
      <c r="G55" s="36">
        <v>1079.1666666666667</v>
      </c>
      <c r="H55" s="36">
        <v>1138.5666666666668</v>
      </c>
      <c r="I55" s="36">
        <v>1149.6333333333334</v>
      </c>
      <c r="J55" s="36">
        <v>1168.2666666666669</v>
      </c>
      <c r="K55" s="31">
        <v>1131</v>
      </c>
      <c r="L55" s="31">
        <v>1101.3</v>
      </c>
      <c r="M55" s="31">
        <v>71.490939999999995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275.7</v>
      </c>
      <c r="D56" s="36">
        <v>277</v>
      </c>
      <c r="E56" s="36">
        <v>272</v>
      </c>
      <c r="F56" s="36">
        <v>268.3</v>
      </c>
      <c r="G56" s="36">
        <v>263.3</v>
      </c>
      <c r="H56" s="36">
        <v>280.7</v>
      </c>
      <c r="I56" s="36">
        <v>285.7</v>
      </c>
      <c r="J56" s="36">
        <v>289.39999999999998</v>
      </c>
      <c r="K56" s="31">
        <v>282</v>
      </c>
      <c r="L56" s="31">
        <v>273.3</v>
      </c>
      <c r="M56" s="31">
        <v>88.109260000000006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28865.45</v>
      </c>
      <c r="D57" s="36">
        <v>28938.533333333336</v>
      </c>
      <c r="E57" s="36">
        <v>28577.066666666673</v>
      </c>
      <c r="F57" s="36">
        <v>28288.683333333338</v>
      </c>
      <c r="G57" s="36">
        <v>27927.216666666674</v>
      </c>
      <c r="H57" s="36">
        <v>29226.916666666672</v>
      </c>
      <c r="I57" s="36">
        <v>29588.383333333339</v>
      </c>
      <c r="J57" s="36">
        <v>29876.76666666667</v>
      </c>
      <c r="K57" s="31">
        <v>29300</v>
      </c>
      <c r="L57" s="31">
        <v>28650.15</v>
      </c>
      <c r="M57" s="31">
        <v>0.32611000000000001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4904.3500000000004</v>
      </c>
      <c r="D58" s="36">
        <v>4907.6333333333341</v>
      </c>
      <c r="E58" s="36">
        <v>4875.7166666666681</v>
      </c>
      <c r="F58" s="36">
        <v>4847.0833333333339</v>
      </c>
      <c r="G58" s="36">
        <v>4815.1666666666679</v>
      </c>
      <c r="H58" s="36">
        <v>4936.2666666666682</v>
      </c>
      <c r="I58" s="36">
        <v>4968.1833333333343</v>
      </c>
      <c r="J58" s="36">
        <v>4996.8166666666684</v>
      </c>
      <c r="K58" s="31">
        <v>4939.55</v>
      </c>
      <c r="L58" s="31">
        <v>4879</v>
      </c>
      <c r="M58" s="31">
        <v>4.3401399999999999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439.1</v>
      </c>
      <c r="D59" s="36">
        <v>435.18333333333334</v>
      </c>
      <c r="E59" s="36">
        <v>429.41666666666669</v>
      </c>
      <c r="F59" s="36">
        <v>419.73333333333335</v>
      </c>
      <c r="G59" s="36">
        <v>413.9666666666667</v>
      </c>
      <c r="H59" s="36">
        <v>444.86666666666667</v>
      </c>
      <c r="I59" s="36">
        <v>450.63333333333333</v>
      </c>
      <c r="J59" s="36">
        <v>460.31666666666666</v>
      </c>
      <c r="K59" s="31">
        <v>440.95</v>
      </c>
      <c r="L59" s="31">
        <v>425.5</v>
      </c>
      <c r="M59" s="31">
        <v>23.526990000000001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571.9</v>
      </c>
      <c r="D60" s="36">
        <v>574.49999999999989</v>
      </c>
      <c r="E60" s="36">
        <v>564.69999999999982</v>
      </c>
      <c r="F60" s="36">
        <v>557.49999999999989</v>
      </c>
      <c r="G60" s="36">
        <v>547.69999999999982</v>
      </c>
      <c r="H60" s="36">
        <v>581.69999999999982</v>
      </c>
      <c r="I60" s="36">
        <v>591.49999999999977</v>
      </c>
      <c r="J60" s="36">
        <v>598.69999999999982</v>
      </c>
      <c r="K60" s="31">
        <v>584.29999999999995</v>
      </c>
      <c r="L60" s="31">
        <v>567.29999999999995</v>
      </c>
      <c r="M60" s="31">
        <v>107.02657000000001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1098.6500000000001</v>
      </c>
      <c r="D61" s="36">
        <v>1103.7333333333333</v>
      </c>
      <c r="E61" s="36">
        <v>1080.4166666666667</v>
      </c>
      <c r="F61" s="36">
        <v>1062.1833333333334</v>
      </c>
      <c r="G61" s="36">
        <v>1038.8666666666668</v>
      </c>
      <c r="H61" s="36">
        <v>1121.9666666666667</v>
      </c>
      <c r="I61" s="36">
        <v>1145.2833333333333</v>
      </c>
      <c r="J61" s="36">
        <v>1163.5166666666667</v>
      </c>
      <c r="K61" s="31">
        <v>1127.05</v>
      </c>
      <c r="L61" s="31">
        <v>1085.5</v>
      </c>
      <c r="M61" s="31">
        <v>19.77469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1487.45</v>
      </c>
      <c r="D62" s="36">
        <v>1482.7166666666665</v>
      </c>
      <c r="E62" s="36">
        <v>1474.4333333333329</v>
      </c>
      <c r="F62" s="36">
        <v>1461.4166666666665</v>
      </c>
      <c r="G62" s="36">
        <v>1453.133333333333</v>
      </c>
      <c r="H62" s="36">
        <v>1495.7333333333329</v>
      </c>
      <c r="I62" s="36">
        <v>1504.0166666666662</v>
      </c>
      <c r="J62" s="36">
        <v>1517.0333333333328</v>
      </c>
      <c r="K62" s="31">
        <v>1491</v>
      </c>
      <c r="L62" s="31">
        <v>1469.7</v>
      </c>
      <c r="M62" s="31">
        <v>12.311959999999999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441.4</v>
      </c>
      <c r="D63" s="36">
        <v>440.58333333333331</v>
      </c>
      <c r="E63" s="36">
        <v>435.86666666666662</v>
      </c>
      <c r="F63" s="36">
        <v>430.33333333333331</v>
      </c>
      <c r="G63" s="36">
        <v>425.61666666666662</v>
      </c>
      <c r="H63" s="36">
        <v>446.11666666666662</v>
      </c>
      <c r="I63" s="36">
        <v>450.83333333333331</v>
      </c>
      <c r="J63" s="36">
        <v>456.36666666666662</v>
      </c>
      <c r="K63" s="31">
        <v>445.3</v>
      </c>
      <c r="L63" s="31">
        <v>435.05</v>
      </c>
      <c r="M63" s="31">
        <v>83.43526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6561.55</v>
      </c>
      <c r="D64" s="36">
        <v>6578.3833333333341</v>
      </c>
      <c r="E64" s="36">
        <v>6508.1666666666679</v>
      </c>
      <c r="F64" s="36">
        <v>6454.7833333333338</v>
      </c>
      <c r="G64" s="36">
        <v>6384.5666666666675</v>
      </c>
      <c r="H64" s="36">
        <v>6631.7666666666682</v>
      </c>
      <c r="I64" s="36">
        <v>6701.9833333333336</v>
      </c>
      <c r="J64" s="36">
        <v>6755.3666666666686</v>
      </c>
      <c r="K64" s="31">
        <v>6648.6</v>
      </c>
      <c r="L64" s="31">
        <v>6525</v>
      </c>
      <c r="M64" s="31">
        <v>1.1286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2531.75</v>
      </c>
      <c r="D65" s="36">
        <v>2533.4833333333331</v>
      </c>
      <c r="E65" s="36">
        <v>2510.0166666666664</v>
      </c>
      <c r="F65" s="36">
        <v>2488.2833333333333</v>
      </c>
      <c r="G65" s="36">
        <v>2464.8166666666666</v>
      </c>
      <c r="H65" s="36">
        <v>2555.2166666666662</v>
      </c>
      <c r="I65" s="36">
        <v>2578.6833333333325</v>
      </c>
      <c r="J65" s="36">
        <v>2600.4166666666661</v>
      </c>
      <c r="K65" s="31">
        <v>2556.9499999999998</v>
      </c>
      <c r="L65" s="31">
        <v>2511.75</v>
      </c>
      <c r="M65" s="31">
        <v>1.65839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972.05</v>
      </c>
      <c r="D66" s="36">
        <v>978.54999999999984</v>
      </c>
      <c r="E66" s="36">
        <v>958.6999999999997</v>
      </c>
      <c r="F66" s="36">
        <v>945.34999999999991</v>
      </c>
      <c r="G66" s="36">
        <v>925.49999999999977</v>
      </c>
      <c r="H66" s="36">
        <v>991.89999999999964</v>
      </c>
      <c r="I66" s="36">
        <v>1011.7499999999998</v>
      </c>
      <c r="J66" s="36">
        <v>1025.0999999999995</v>
      </c>
      <c r="K66" s="31">
        <v>998.4</v>
      </c>
      <c r="L66" s="31">
        <v>965.2</v>
      </c>
      <c r="M66" s="31">
        <v>15.4009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1039.5</v>
      </c>
      <c r="D67" s="36">
        <v>1042.6333333333334</v>
      </c>
      <c r="E67" s="36">
        <v>1021.4666666666669</v>
      </c>
      <c r="F67" s="36">
        <v>1003.4333333333334</v>
      </c>
      <c r="G67" s="36">
        <v>982.26666666666688</v>
      </c>
      <c r="H67" s="36">
        <v>1060.666666666667</v>
      </c>
      <c r="I67" s="36">
        <v>1081.8333333333335</v>
      </c>
      <c r="J67" s="36">
        <v>1099.866666666667</v>
      </c>
      <c r="K67" s="31">
        <v>1063.8</v>
      </c>
      <c r="L67" s="31">
        <v>1024.5999999999999</v>
      </c>
      <c r="M67" s="31">
        <v>7.7842399999999996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290.8</v>
      </c>
      <c r="D68" s="36">
        <v>292.5</v>
      </c>
      <c r="E68" s="36">
        <v>288.05</v>
      </c>
      <c r="F68" s="36">
        <v>285.3</v>
      </c>
      <c r="G68" s="36">
        <v>280.85000000000002</v>
      </c>
      <c r="H68" s="36">
        <v>295.25</v>
      </c>
      <c r="I68" s="36">
        <v>299.70000000000005</v>
      </c>
      <c r="J68" s="36">
        <v>302.45</v>
      </c>
      <c r="K68" s="31">
        <v>296.95</v>
      </c>
      <c r="L68" s="31">
        <v>289.75</v>
      </c>
      <c r="M68" s="31">
        <v>29.715309999999999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2754.1</v>
      </c>
      <c r="D69" s="36">
        <v>2756.0666666666671</v>
      </c>
      <c r="E69" s="36">
        <v>2714.233333333334</v>
      </c>
      <c r="F69" s="36">
        <v>2674.3666666666668</v>
      </c>
      <c r="G69" s="36">
        <v>2632.5333333333338</v>
      </c>
      <c r="H69" s="36">
        <v>2795.9333333333343</v>
      </c>
      <c r="I69" s="36">
        <v>2837.7666666666673</v>
      </c>
      <c r="J69" s="36">
        <v>2877.6333333333346</v>
      </c>
      <c r="K69" s="31">
        <v>2797.9</v>
      </c>
      <c r="L69" s="31">
        <v>2716.2</v>
      </c>
      <c r="M69" s="31">
        <v>4.3950500000000003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916.4</v>
      </c>
      <c r="D70" s="36">
        <v>912.5</v>
      </c>
      <c r="E70" s="36">
        <v>906.8</v>
      </c>
      <c r="F70" s="36">
        <v>897.19999999999993</v>
      </c>
      <c r="G70" s="36">
        <v>891.49999999999989</v>
      </c>
      <c r="H70" s="36">
        <v>922.1</v>
      </c>
      <c r="I70" s="36">
        <v>927.80000000000007</v>
      </c>
      <c r="J70" s="36">
        <v>937.40000000000009</v>
      </c>
      <c r="K70" s="31">
        <v>918.2</v>
      </c>
      <c r="L70" s="31">
        <v>902.9</v>
      </c>
      <c r="M70" s="31">
        <v>36.141550000000002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535.6</v>
      </c>
      <c r="D71" s="36">
        <v>533.26666666666677</v>
      </c>
      <c r="E71" s="36">
        <v>528.33333333333348</v>
      </c>
      <c r="F71" s="36">
        <v>521.06666666666672</v>
      </c>
      <c r="G71" s="36">
        <v>516.13333333333344</v>
      </c>
      <c r="H71" s="36">
        <v>540.53333333333353</v>
      </c>
      <c r="I71" s="36">
        <v>545.4666666666667</v>
      </c>
      <c r="J71" s="36">
        <v>552.73333333333358</v>
      </c>
      <c r="K71" s="31">
        <v>538.20000000000005</v>
      </c>
      <c r="L71" s="31">
        <v>526</v>
      </c>
      <c r="M71" s="31">
        <v>29.54271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2072.65</v>
      </c>
      <c r="D72" s="36">
        <v>2084.1333333333332</v>
      </c>
      <c r="E72" s="36">
        <v>2054.1166666666663</v>
      </c>
      <c r="F72" s="36">
        <v>2035.583333333333</v>
      </c>
      <c r="G72" s="36">
        <v>2005.5666666666662</v>
      </c>
      <c r="H72" s="36">
        <v>2102.6666666666665</v>
      </c>
      <c r="I72" s="36">
        <v>2132.6833333333329</v>
      </c>
      <c r="J72" s="36">
        <v>2151.2166666666667</v>
      </c>
      <c r="K72" s="31">
        <v>2114.15</v>
      </c>
      <c r="L72" s="31">
        <v>2065.6</v>
      </c>
      <c r="M72" s="31">
        <v>3.62622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2263.1</v>
      </c>
      <c r="D73" s="36">
        <v>2274.6166666666663</v>
      </c>
      <c r="E73" s="36">
        <v>2244.5333333333328</v>
      </c>
      <c r="F73" s="36">
        <v>2225.9666666666667</v>
      </c>
      <c r="G73" s="36">
        <v>2195.8833333333332</v>
      </c>
      <c r="H73" s="36">
        <v>2293.1833333333325</v>
      </c>
      <c r="I73" s="36">
        <v>2323.2666666666655</v>
      </c>
      <c r="J73" s="36">
        <v>2341.8333333333321</v>
      </c>
      <c r="K73" s="31">
        <v>2304.6999999999998</v>
      </c>
      <c r="L73" s="31">
        <v>2256.0500000000002</v>
      </c>
      <c r="M73" s="31">
        <v>1.45591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470.7</v>
      </c>
      <c r="D74" s="36">
        <v>471.23333333333335</v>
      </c>
      <c r="E74" s="36">
        <v>457.4666666666667</v>
      </c>
      <c r="F74" s="36">
        <v>444.23333333333335</v>
      </c>
      <c r="G74" s="36">
        <v>430.4666666666667</v>
      </c>
      <c r="H74" s="36">
        <v>484.4666666666667</v>
      </c>
      <c r="I74" s="36">
        <v>498.23333333333335</v>
      </c>
      <c r="J74" s="36">
        <v>511.4666666666667</v>
      </c>
      <c r="K74" s="31">
        <v>485</v>
      </c>
      <c r="L74" s="31">
        <v>458</v>
      </c>
      <c r="M74" s="31">
        <v>63.384210000000003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157.30000000000001</v>
      </c>
      <c r="D75" s="36">
        <v>157.28333333333333</v>
      </c>
      <c r="E75" s="36">
        <v>152.71666666666667</v>
      </c>
      <c r="F75" s="36">
        <v>148.13333333333333</v>
      </c>
      <c r="G75" s="36">
        <v>143.56666666666666</v>
      </c>
      <c r="H75" s="36">
        <v>161.86666666666667</v>
      </c>
      <c r="I75" s="36">
        <v>166.43333333333334</v>
      </c>
      <c r="J75" s="36">
        <v>171.01666666666668</v>
      </c>
      <c r="K75" s="31">
        <v>161.85</v>
      </c>
      <c r="L75" s="31">
        <v>152.69999999999999</v>
      </c>
      <c r="M75" s="31">
        <v>161.67610999999999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3539.8</v>
      </c>
      <c r="D76" s="36">
        <v>3549.2333333333336</v>
      </c>
      <c r="E76" s="36">
        <v>3500.4666666666672</v>
      </c>
      <c r="F76" s="36">
        <v>3461.1333333333337</v>
      </c>
      <c r="G76" s="36">
        <v>3412.3666666666672</v>
      </c>
      <c r="H76" s="36">
        <v>3588.5666666666671</v>
      </c>
      <c r="I76" s="36">
        <v>3637.3333333333335</v>
      </c>
      <c r="J76" s="36">
        <v>3676.666666666667</v>
      </c>
      <c r="K76" s="31">
        <v>3598</v>
      </c>
      <c r="L76" s="31">
        <v>3509.9</v>
      </c>
      <c r="M76" s="31">
        <v>5.2459899999999999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6761.25</v>
      </c>
      <c r="D77" s="36">
        <v>6756.4000000000005</v>
      </c>
      <c r="E77" s="36">
        <v>6624.8500000000013</v>
      </c>
      <c r="F77" s="36">
        <v>6488.4500000000007</v>
      </c>
      <c r="G77" s="36">
        <v>6356.9000000000015</v>
      </c>
      <c r="H77" s="36">
        <v>6892.8000000000011</v>
      </c>
      <c r="I77" s="36">
        <v>7024.35</v>
      </c>
      <c r="J77" s="36">
        <v>7160.7500000000009</v>
      </c>
      <c r="K77" s="31">
        <v>6887.95</v>
      </c>
      <c r="L77" s="31">
        <v>6620</v>
      </c>
      <c r="M77" s="31">
        <v>8.6365099999999995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2370.1</v>
      </c>
      <c r="D78" s="36">
        <v>2390.6833333333329</v>
      </c>
      <c r="E78" s="36">
        <v>2343.4166666666661</v>
      </c>
      <c r="F78" s="36">
        <v>2316.7333333333331</v>
      </c>
      <c r="G78" s="36">
        <v>2269.4666666666662</v>
      </c>
      <c r="H78" s="36">
        <v>2417.3666666666659</v>
      </c>
      <c r="I78" s="36">
        <v>2464.6333333333332</v>
      </c>
      <c r="J78" s="36">
        <v>2491.3166666666657</v>
      </c>
      <c r="K78" s="31">
        <v>2437.9499999999998</v>
      </c>
      <c r="L78" s="31">
        <v>2364</v>
      </c>
      <c r="M78" s="31">
        <v>1.3789499999999999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6449.6</v>
      </c>
      <c r="D79" s="36">
        <v>6431.4833333333336</v>
      </c>
      <c r="E79" s="36">
        <v>6403.3666666666668</v>
      </c>
      <c r="F79" s="36">
        <v>6357.1333333333332</v>
      </c>
      <c r="G79" s="36">
        <v>6329.0166666666664</v>
      </c>
      <c r="H79" s="36">
        <v>6477.7166666666672</v>
      </c>
      <c r="I79" s="36">
        <v>6505.8333333333339</v>
      </c>
      <c r="J79" s="36">
        <v>6552.0666666666675</v>
      </c>
      <c r="K79" s="31">
        <v>6459.6</v>
      </c>
      <c r="L79" s="31">
        <v>6385.25</v>
      </c>
      <c r="M79" s="31">
        <v>1.9329499999999999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4002.75</v>
      </c>
      <c r="D80" s="36">
        <v>3985.1</v>
      </c>
      <c r="E80" s="36">
        <v>3957.6499999999996</v>
      </c>
      <c r="F80" s="36">
        <v>3912.5499999999997</v>
      </c>
      <c r="G80" s="36">
        <v>3885.0999999999995</v>
      </c>
      <c r="H80" s="36">
        <v>4030.2</v>
      </c>
      <c r="I80" s="36">
        <v>4057.6499999999996</v>
      </c>
      <c r="J80" s="36">
        <v>4102.75</v>
      </c>
      <c r="K80" s="31">
        <v>4012.55</v>
      </c>
      <c r="L80" s="31">
        <v>3940</v>
      </c>
      <c r="M80" s="31">
        <v>5.7939999999999996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2855.55</v>
      </c>
      <c r="D81" s="36">
        <v>2875.6</v>
      </c>
      <c r="E81" s="36">
        <v>2826.2</v>
      </c>
      <c r="F81" s="36">
        <v>2796.85</v>
      </c>
      <c r="G81" s="36">
        <v>2747.45</v>
      </c>
      <c r="H81" s="36">
        <v>2904.95</v>
      </c>
      <c r="I81" s="36">
        <v>2954.3500000000004</v>
      </c>
      <c r="J81" s="36">
        <v>2983.7</v>
      </c>
      <c r="K81" s="31">
        <v>2925</v>
      </c>
      <c r="L81" s="31">
        <v>2846.25</v>
      </c>
      <c r="M81" s="31">
        <v>0.88134999999999997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153.1</v>
      </c>
      <c r="D82" s="36">
        <v>153.03333333333333</v>
      </c>
      <c r="E82" s="36">
        <v>152.06666666666666</v>
      </c>
      <c r="F82" s="36">
        <v>151.03333333333333</v>
      </c>
      <c r="G82" s="36">
        <v>150.06666666666666</v>
      </c>
      <c r="H82" s="36">
        <v>154.06666666666666</v>
      </c>
      <c r="I82" s="36">
        <v>155.0333333333333</v>
      </c>
      <c r="J82" s="36">
        <v>156.06666666666666</v>
      </c>
      <c r="K82" s="31">
        <v>154</v>
      </c>
      <c r="L82" s="31">
        <v>152</v>
      </c>
      <c r="M82" s="31">
        <v>18.722159999999999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154.19999999999999</v>
      </c>
      <c r="D83" s="36">
        <v>153.33333333333334</v>
      </c>
      <c r="E83" s="36">
        <v>151.91666666666669</v>
      </c>
      <c r="F83" s="36">
        <v>149.63333333333335</v>
      </c>
      <c r="G83" s="36">
        <v>148.2166666666667</v>
      </c>
      <c r="H83" s="36">
        <v>155.61666666666667</v>
      </c>
      <c r="I83" s="36">
        <v>157.03333333333336</v>
      </c>
      <c r="J83" s="36">
        <v>159.31666666666666</v>
      </c>
      <c r="K83" s="31">
        <v>154.75</v>
      </c>
      <c r="L83" s="31">
        <v>151.05000000000001</v>
      </c>
      <c r="M83" s="31">
        <v>155.04425000000001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772.25</v>
      </c>
      <c r="D84" s="36">
        <v>775.23333333333323</v>
      </c>
      <c r="E84" s="36">
        <v>764.01666666666642</v>
      </c>
      <c r="F84" s="36">
        <v>755.78333333333319</v>
      </c>
      <c r="G84" s="36">
        <v>744.56666666666638</v>
      </c>
      <c r="H84" s="36">
        <v>783.46666666666647</v>
      </c>
      <c r="I84" s="36">
        <v>794.68333333333339</v>
      </c>
      <c r="J84" s="36">
        <v>802.91666666666652</v>
      </c>
      <c r="K84" s="31">
        <v>786.45</v>
      </c>
      <c r="L84" s="31">
        <v>767</v>
      </c>
      <c r="M84" s="31">
        <v>2.7165900000000001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429.05</v>
      </c>
      <c r="D85" s="36">
        <v>430.51666666666665</v>
      </c>
      <c r="E85" s="36">
        <v>423.48333333333329</v>
      </c>
      <c r="F85" s="36">
        <v>417.91666666666663</v>
      </c>
      <c r="G85" s="36">
        <v>410.88333333333327</v>
      </c>
      <c r="H85" s="36">
        <v>436.08333333333331</v>
      </c>
      <c r="I85" s="36">
        <v>443.11666666666662</v>
      </c>
      <c r="J85" s="36">
        <v>448.68333333333334</v>
      </c>
      <c r="K85" s="31">
        <v>437.55</v>
      </c>
      <c r="L85" s="31">
        <v>424.95</v>
      </c>
      <c r="M85" s="31">
        <v>14.107390000000001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180.5</v>
      </c>
      <c r="D86" s="36">
        <v>180.86666666666667</v>
      </c>
      <c r="E86" s="36">
        <v>178.48333333333335</v>
      </c>
      <c r="F86" s="36">
        <v>176.46666666666667</v>
      </c>
      <c r="G86" s="36">
        <v>174.08333333333334</v>
      </c>
      <c r="H86" s="36">
        <v>182.88333333333335</v>
      </c>
      <c r="I86" s="36">
        <v>185.26666666666668</v>
      </c>
      <c r="J86" s="36">
        <v>187.28333333333336</v>
      </c>
      <c r="K86" s="31">
        <v>183.25</v>
      </c>
      <c r="L86" s="31">
        <v>178.85</v>
      </c>
      <c r="M86" s="31">
        <v>94.863849999999999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1821.95</v>
      </c>
      <c r="D87" s="36">
        <v>1827.5333333333335</v>
      </c>
      <c r="E87" s="36">
        <v>1792.416666666667</v>
      </c>
      <c r="F87" s="36">
        <v>1762.8833333333334</v>
      </c>
      <c r="G87" s="36">
        <v>1727.7666666666669</v>
      </c>
      <c r="H87" s="36">
        <v>1857.0666666666671</v>
      </c>
      <c r="I87" s="36">
        <v>1892.1833333333334</v>
      </c>
      <c r="J87" s="36">
        <v>1921.7166666666672</v>
      </c>
      <c r="K87" s="31">
        <v>1862.65</v>
      </c>
      <c r="L87" s="31">
        <v>1798</v>
      </c>
      <c r="M87" s="31">
        <v>2.6990500000000002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1266.05</v>
      </c>
      <c r="D88" s="36">
        <v>1259.1833333333334</v>
      </c>
      <c r="E88" s="36">
        <v>1248.3666666666668</v>
      </c>
      <c r="F88" s="36">
        <v>1230.6833333333334</v>
      </c>
      <c r="G88" s="36">
        <v>1219.8666666666668</v>
      </c>
      <c r="H88" s="36">
        <v>1276.8666666666668</v>
      </c>
      <c r="I88" s="36">
        <v>1287.6833333333334</v>
      </c>
      <c r="J88" s="36">
        <v>1305.3666666666668</v>
      </c>
      <c r="K88" s="31">
        <v>1270</v>
      </c>
      <c r="L88" s="31">
        <v>1241.5</v>
      </c>
      <c r="M88" s="31">
        <v>8.7141199999999994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2493.0500000000002</v>
      </c>
      <c r="D89" s="36">
        <v>2489.2166666666667</v>
      </c>
      <c r="E89" s="36">
        <v>2464.5833333333335</v>
      </c>
      <c r="F89" s="36">
        <v>2436.1166666666668</v>
      </c>
      <c r="G89" s="36">
        <v>2411.4833333333336</v>
      </c>
      <c r="H89" s="36">
        <v>2517.6833333333334</v>
      </c>
      <c r="I89" s="36">
        <v>2542.3166666666666</v>
      </c>
      <c r="J89" s="36">
        <v>2570.7833333333333</v>
      </c>
      <c r="K89" s="31">
        <v>2513.85</v>
      </c>
      <c r="L89" s="31">
        <v>2460.75</v>
      </c>
      <c r="M89" s="31">
        <v>7.7724900000000003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2204.8000000000002</v>
      </c>
      <c r="D90" s="36">
        <v>2203</v>
      </c>
      <c r="E90" s="36">
        <v>2192</v>
      </c>
      <c r="F90" s="36">
        <v>2179.1999999999998</v>
      </c>
      <c r="G90" s="36">
        <v>2168.1999999999998</v>
      </c>
      <c r="H90" s="36">
        <v>2215.8000000000002</v>
      </c>
      <c r="I90" s="36">
        <v>2226.8000000000002</v>
      </c>
      <c r="J90" s="36">
        <v>2239.6000000000004</v>
      </c>
      <c r="K90" s="31">
        <v>2214</v>
      </c>
      <c r="L90" s="31">
        <v>2190.1999999999998</v>
      </c>
      <c r="M90" s="31">
        <v>6.7450700000000001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3683.85</v>
      </c>
      <c r="D91" s="36">
        <v>3698.9500000000003</v>
      </c>
      <c r="E91" s="36">
        <v>3646.9000000000005</v>
      </c>
      <c r="F91" s="36">
        <v>3609.9500000000003</v>
      </c>
      <c r="G91" s="36">
        <v>3557.9000000000005</v>
      </c>
      <c r="H91" s="36">
        <v>3735.9000000000005</v>
      </c>
      <c r="I91" s="36">
        <v>3787.9500000000007</v>
      </c>
      <c r="J91" s="36">
        <v>3824.9000000000005</v>
      </c>
      <c r="K91" s="31">
        <v>3751</v>
      </c>
      <c r="L91" s="31">
        <v>3662</v>
      </c>
      <c r="M91" s="31">
        <v>0.94633999999999996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558.29999999999995</v>
      </c>
      <c r="D92" s="36">
        <v>562.7166666666667</v>
      </c>
      <c r="E92" s="36">
        <v>552.58333333333337</v>
      </c>
      <c r="F92" s="36">
        <v>546.86666666666667</v>
      </c>
      <c r="G92" s="36">
        <v>536.73333333333335</v>
      </c>
      <c r="H92" s="36">
        <v>568.43333333333339</v>
      </c>
      <c r="I92" s="36">
        <v>578.56666666666661</v>
      </c>
      <c r="J92" s="36">
        <v>584.28333333333342</v>
      </c>
      <c r="K92" s="31">
        <v>572.85</v>
      </c>
      <c r="L92" s="31">
        <v>557</v>
      </c>
      <c r="M92" s="31">
        <v>5.9065200000000004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1658.8</v>
      </c>
      <c r="D93" s="36">
        <v>1660.0666666666666</v>
      </c>
      <c r="E93" s="36">
        <v>1646.7333333333331</v>
      </c>
      <c r="F93" s="36">
        <v>1634.6666666666665</v>
      </c>
      <c r="G93" s="36">
        <v>1621.333333333333</v>
      </c>
      <c r="H93" s="36">
        <v>1672.1333333333332</v>
      </c>
      <c r="I93" s="36">
        <v>1685.4666666666667</v>
      </c>
      <c r="J93" s="36">
        <v>1697.5333333333333</v>
      </c>
      <c r="K93" s="31">
        <v>1673.4</v>
      </c>
      <c r="L93" s="31">
        <v>1648</v>
      </c>
      <c r="M93" s="31">
        <v>20.494199999999999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3903.85</v>
      </c>
      <c r="D94" s="36">
        <v>3943.8166666666671</v>
      </c>
      <c r="E94" s="36">
        <v>3821.1333333333341</v>
      </c>
      <c r="F94" s="36">
        <v>3738.416666666667</v>
      </c>
      <c r="G94" s="36">
        <v>3615.733333333334</v>
      </c>
      <c r="H94" s="36">
        <v>4026.5333333333342</v>
      </c>
      <c r="I94" s="36">
        <v>4149.2166666666672</v>
      </c>
      <c r="J94" s="36">
        <v>4231.9333333333343</v>
      </c>
      <c r="K94" s="31">
        <v>4066.5</v>
      </c>
      <c r="L94" s="31">
        <v>3861.1</v>
      </c>
      <c r="M94" s="31">
        <v>14.395099999999999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1420.15</v>
      </c>
      <c r="D95" s="36">
        <v>1419.9666666666669</v>
      </c>
      <c r="E95" s="36">
        <v>1413.2333333333338</v>
      </c>
      <c r="F95" s="36">
        <v>1406.3166666666668</v>
      </c>
      <c r="G95" s="36">
        <v>1399.5833333333337</v>
      </c>
      <c r="H95" s="36">
        <v>1426.8833333333339</v>
      </c>
      <c r="I95" s="36">
        <v>1433.616666666667</v>
      </c>
      <c r="J95" s="36">
        <v>1440.533333333334</v>
      </c>
      <c r="K95" s="31">
        <v>1426.7</v>
      </c>
      <c r="L95" s="31">
        <v>1413.05</v>
      </c>
      <c r="M95" s="31">
        <v>160.43575000000001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581.6</v>
      </c>
      <c r="D96" s="36">
        <v>582.15</v>
      </c>
      <c r="E96" s="36">
        <v>572.29999999999995</v>
      </c>
      <c r="F96" s="36">
        <v>563</v>
      </c>
      <c r="G96" s="36">
        <v>553.15</v>
      </c>
      <c r="H96" s="36">
        <v>591.44999999999993</v>
      </c>
      <c r="I96" s="36">
        <v>601.30000000000007</v>
      </c>
      <c r="J96" s="36">
        <v>610.59999999999991</v>
      </c>
      <c r="K96" s="31">
        <v>592</v>
      </c>
      <c r="L96" s="31">
        <v>572.85</v>
      </c>
      <c r="M96" s="31">
        <v>63.210680000000004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1469.15</v>
      </c>
      <c r="D97" s="36">
        <v>1461.3833333333332</v>
      </c>
      <c r="E97" s="36">
        <v>1440.7666666666664</v>
      </c>
      <c r="F97" s="36">
        <v>1412.3833333333332</v>
      </c>
      <c r="G97" s="36">
        <v>1391.7666666666664</v>
      </c>
      <c r="H97" s="36">
        <v>1489.7666666666664</v>
      </c>
      <c r="I97" s="36">
        <v>1510.3833333333332</v>
      </c>
      <c r="J97" s="36">
        <v>1538.7666666666664</v>
      </c>
      <c r="K97" s="31">
        <v>1482</v>
      </c>
      <c r="L97" s="31">
        <v>1433</v>
      </c>
      <c r="M97" s="31">
        <v>28.678260000000002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4430.05</v>
      </c>
      <c r="D98" s="36">
        <v>4452.3499999999995</v>
      </c>
      <c r="E98" s="36">
        <v>4385.6999999999989</v>
      </c>
      <c r="F98" s="36">
        <v>4341.3499999999995</v>
      </c>
      <c r="G98" s="36">
        <v>4274.6999999999989</v>
      </c>
      <c r="H98" s="36">
        <v>4496.6999999999989</v>
      </c>
      <c r="I98" s="36">
        <v>4563.3499999999985</v>
      </c>
      <c r="J98" s="36">
        <v>4607.6999999999989</v>
      </c>
      <c r="K98" s="31">
        <v>4519</v>
      </c>
      <c r="L98" s="31">
        <v>4408</v>
      </c>
      <c r="M98" s="31">
        <v>8.3018699999999992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509.65</v>
      </c>
      <c r="D99" s="36">
        <v>508.84999999999997</v>
      </c>
      <c r="E99" s="36">
        <v>505.49999999999989</v>
      </c>
      <c r="F99" s="36">
        <v>501.34999999999991</v>
      </c>
      <c r="G99" s="36">
        <v>497.99999999999983</v>
      </c>
      <c r="H99" s="36">
        <v>513</v>
      </c>
      <c r="I99" s="36">
        <v>516.34999999999991</v>
      </c>
      <c r="J99" s="36">
        <v>520.5</v>
      </c>
      <c r="K99" s="31">
        <v>512.20000000000005</v>
      </c>
      <c r="L99" s="31">
        <v>504.7</v>
      </c>
      <c r="M99" s="31">
        <v>67.412059999999997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3095.5</v>
      </c>
      <c r="D100" s="36">
        <v>3084.8333333333335</v>
      </c>
      <c r="E100" s="36">
        <v>3043.916666666667</v>
      </c>
      <c r="F100" s="36">
        <v>2992.3333333333335</v>
      </c>
      <c r="G100" s="36">
        <v>2951.416666666667</v>
      </c>
      <c r="H100" s="36">
        <v>3136.416666666667</v>
      </c>
      <c r="I100" s="36">
        <v>3177.3333333333339</v>
      </c>
      <c r="J100" s="36">
        <v>3228.916666666667</v>
      </c>
      <c r="K100" s="31">
        <v>3125.75</v>
      </c>
      <c r="L100" s="31">
        <v>3033.25</v>
      </c>
      <c r="M100" s="31">
        <v>20.506879999999999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529.85</v>
      </c>
      <c r="D101" s="36">
        <v>533.29999999999995</v>
      </c>
      <c r="E101" s="36">
        <v>519.09999999999991</v>
      </c>
      <c r="F101" s="36">
        <v>508.34999999999991</v>
      </c>
      <c r="G101" s="36">
        <v>494.14999999999986</v>
      </c>
      <c r="H101" s="36">
        <v>544.04999999999995</v>
      </c>
      <c r="I101" s="36">
        <v>558.25</v>
      </c>
      <c r="J101" s="36">
        <v>569</v>
      </c>
      <c r="K101" s="31">
        <v>547.5</v>
      </c>
      <c r="L101" s="31">
        <v>522.54999999999995</v>
      </c>
      <c r="M101" s="31">
        <v>84.769739999999999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2405.3000000000002</v>
      </c>
      <c r="D102" s="36">
        <v>2401.1333333333332</v>
      </c>
      <c r="E102" s="36">
        <v>2393.3166666666666</v>
      </c>
      <c r="F102" s="36">
        <v>2381.3333333333335</v>
      </c>
      <c r="G102" s="36">
        <v>2373.5166666666669</v>
      </c>
      <c r="H102" s="36">
        <v>2413.1166666666663</v>
      </c>
      <c r="I102" s="36">
        <v>2420.9333333333329</v>
      </c>
      <c r="J102" s="36">
        <v>2432.9166666666661</v>
      </c>
      <c r="K102" s="31">
        <v>2408.9499999999998</v>
      </c>
      <c r="L102" s="31">
        <v>2389.15</v>
      </c>
      <c r="M102" s="31">
        <v>11.20424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1060.2</v>
      </c>
      <c r="D103" s="36">
        <v>1057.6333333333334</v>
      </c>
      <c r="E103" s="36">
        <v>1049.0666666666668</v>
      </c>
      <c r="F103" s="36">
        <v>1037.9333333333334</v>
      </c>
      <c r="G103" s="36">
        <v>1029.3666666666668</v>
      </c>
      <c r="H103" s="36">
        <v>1068.7666666666669</v>
      </c>
      <c r="I103" s="36">
        <v>1077.3333333333335</v>
      </c>
      <c r="J103" s="36">
        <v>1088.4666666666669</v>
      </c>
      <c r="K103" s="31">
        <v>1066.2</v>
      </c>
      <c r="L103" s="31">
        <v>1046.5</v>
      </c>
      <c r="M103" s="31">
        <v>105.80973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1726.75</v>
      </c>
      <c r="D104" s="36">
        <v>1706</v>
      </c>
      <c r="E104" s="36">
        <v>1678</v>
      </c>
      <c r="F104" s="36">
        <v>1629.25</v>
      </c>
      <c r="G104" s="36">
        <v>1601.25</v>
      </c>
      <c r="H104" s="36">
        <v>1754.75</v>
      </c>
      <c r="I104" s="36">
        <v>1782.75</v>
      </c>
      <c r="J104" s="36">
        <v>1831.5</v>
      </c>
      <c r="K104" s="31">
        <v>1734</v>
      </c>
      <c r="L104" s="31">
        <v>1657.25</v>
      </c>
      <c r="M104" s="31">
        <v>38.287779999999998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518.85</v>
      </c>
      <c r="D105" s="36">
        <v>525.15000000000009</v>
      </c>
      <c r="E105" s="36">
        <v>510.60000000000014</v>
      </c>
      <c r="F105" s="36">
        <v>502.35</v>
      </c>
      <c r="G105" s="36">
        <v>487.80000000000007</v>
      </c>
      <c r="H105" s="36">
        <v>533.4000000000002</v>
      </c>
      <c r="I105" s="36">
        <v>547.95000000000016</v>
      </c>
      <c r="J105" s="36">
        <v>556.20000000000027</v>
      </c>
      <c r="K105" s="31">
        <v>539.70000000000005</v>
      </c>
      <c r="L105" s="31">
        <v>516.9</v>
      </c>
      <c r="M105" s="31">
        <v>29.296790000000001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83.3</v>
      </c>
      <c r="D106" s="36">
        <v>83.600000000000009</v>
      </c>
      <c r="E106" s="36">
        <v>82.700000000000017</v>
      </c>
      <c r="F106" s="36">
        <v>82.100000000000009</v>
      </c>
      <c r="G106" s="36">
        <v>81.200000000000017</v>
      </c>
      <c r="H106" s="36">
        <v>84.200000000000017</v>
      </c>
      <c r="I106" s="36">
        <v>85.100000000000023</v>
      </c>
      <c r="J106" s="36">
        <v>85.700000000000017</v>
      </c>
      <c r="K106" s="31">
        <v>84.5</v>
      </c>
      <c r="L106" s="31">
        <v>83</v>
      </c>
      <c r="M106" s="31">
        <v>242.28307000000001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411.15</v>
      </c>
      <c r="D107" s="36">
        <v>410.81666666666666</v>
      </c>
      <c r="E107" s="36">
        <v>408.88333333333333</v>
      </c>
      <c r="F107" s="36">
        <v>406.61666666666667</v>
      </c>
      <c r="G107" s="36">
        <v>404.68333333333334</v>
      </c>
      <c r="H107" s="36">
        <v>413.08333333333331</v>
      </c>
      <c r="I107" s="36">
        <v>415.01666666666659</v>
      </c>
      <c r="J107" s="36">
        <v>417.2833333333333</v>
      </c>
      <c r="K107" s="31">
        <v>412.75</v>
      </c>
      <c r="L107" s="31">
        <v>408.55</v>
      </c>
      <c r="M107" s="31">
        <v>77.837429999999998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536.75</v>
      </c>
      <c r="D108" s="36">
        <v>532.76666666666665</v>
      </c>
      <c r="E108" s="36">
        <v>525.98333333333335</v>
      </c>
      <c r="F108" s="36">
        <v>515.2166666666667</v>
      </c>
      <c r="G108" s="36">
        <v>508.43333333333339</v>
      </c>
      <c r="H108" s="36">
        <v>543.5333333333333</v>
      </c>
      <c r="I108" s="36">
        <v>550.31666666666661</v>
      </c>
      <c r="J108" s="36">
        <v>561.08333333333326</v>
      </c>
      <c r="K108" s="31">
        <v>539.54999999999995</v>
      </c>
      <c r="L108" s="31">
        <v>522</v>
      </c>
      <c r="M108" s="31">
        <v>21.070029999999999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589.25</v>
      </c>
      <c r="D109" s="36">
        <v>586.25</v>
      </c>
      <c r="E109" s="36">
        <v>578.25</v>
      </c>
      <c r="F109" s="36">
        <v>567.25</v>
      </c>
      <c r="G109" s="36">
        <v>559.25</v>
      </c>
      <c r="H109" s="36">
        <v>597.25</v>
      </c>
      <c r="I109" s="36">
        <v>605.25</v>
      </c>
      <c r="J109" s="36">
        <v>616.25</v>
      </c>
      <c r="K109" s="31">
        <v>594.25</v>
      </c>
      <c r="L109" s="31">
        <v>575.25</v>
      </c>
      <c r="M109" s="31">
        <v>28.531369999999999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173.25</v>
      </c>
      <c r="D110" s="36">
        <v>174.56666666666669</v>
      </c>
      <c r="E110" s="36">
        <v>170.78333333333339</v>
      </c>
      <c r="F110" s="36">
        <v>168.31666666666669</v>
      </c>
      <c r="G110" s="36">
        <v>164.53333333333339</v>
      </c>
      <c r="H110" s="36">
        <v>177.03333333333339</v>
      </c>
      <c r="I110" s="36">
        <v>180.81666666666669</v>
      </c>
      <c r="J110" s="36">
        <v>183.28333333333339</v>
      </c>
      <c r="K110" s="31">
        <v>178.35</v>
      </c>
      <c r="L110" s="31">
        <v>172.1</v>
      </c>
      <c r="M110" s="31">
        <v>276.03341999999998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952.75</v>
      </c>
      <c r="D111" s="36">
        <v>958.30000000000007</v>
      </c>
      <c r="E111" s="36">
        <v>942.60000000000014</v>
      </c>
      <c r="F111" s="36">
        <v>932.45</v>
      </c>
      <c r="G111" s="36">
        <v>916.75000000000011</v>
      </c>
      <c r="H111" s="36">
        <v>968.45000000000016</v>
      </c>
      <c r="I111" s="36">
        <v>984.1500000000002</v>
      </c>
      <c r="J111" s="36">
        <v>994.30000000000018</v>
      </c>
      <c r="K111" s="31">
        <v>974</v>
      </c>
      <c r="L111" s="31">
        <v>948.15</v>
      </c>
      <c r="M111" s="31">
        <v>28.292010000000001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151.6</v>
      </c>
      <c r="D112" s="36">
        <v>153.08333333333334</v>
      </c>
      <c r="E112" s="36">
        <v>149.51666666666668</v>
      </c>
      <c r="F112" s="36">
        <v>147.43333333333334</v>
      </c>
      <c r="G112" s="36">
        <v>143.86666666666667</v>
      </c>
      <c r="H112" s="36">
        <v>155.16666666666669</v>
      </c>
      <c r="I112" s="36">
        <v>158.73333333333335</v>
      </c>
      <c r="J112" s="36">
        <v>160.81666666666669</v>
      </c>
      <c r="K112" s="31">
        <v>156.65</v>
      </c>
      <c r="L112" s="31">
        <v>151</v>
      </c>
      <c r="M112" s="31">
        <v>439.95103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422.1</v>
      </c>
      <c r="D113" s="36">
        <v>425.06666666666666</v>
      </c>
      <c r="E113" s="36">
        <v>417.23333333333335</v>
      </c>
      <c r="F113" s="36">
        <v>412.36666666666667</v>
      </c>
      <c r="G113" s="36">
        <v>404.53333333333336</v>
      </c>
      <c r="H113" s="36">
        <v>429.93333333333334</v>
      </c>
      <c r="I113" s="36">
        <v>437.76666666666671</v>
      </c>
      <c r="J113" s="36">
        <v>442.63333333333333</v>
      </c>
      <c r="K113" s="31">
        <v>432.9</v>
      </c>
      <c r="L113" s="31">
        <v>420.2</v>
      </c>
      <c r="M113" s="31">
        <v>10.75337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240.25</v>
      </c>
      <c r="D114" s="36">
        <v>243.25</v>
      </c>
      <c r="E114" s="36">
        <v>236.1</v>
      </c>
      <c r="F114" s="36">
        <v>231.95</v>
      </c>
      <c r="G114" s="36">
        <v>224.79999999999998</v>
      </c>
      <c r="H114" s="36">
        <v>247.4</v>
      </c>
      <c r="I114" s="36">
        <v>254.54999999999998</v>
      </c>
      <c r="J114" s="36">
        <v>258.70000000000005</v>
      </c>
      <c r="K114" s="31">
        <v>250.4</v>
      </c>
      <c r="L114" s="31">
        <v>239.1</v>
      </c>
      <c r="M114" s="31">
        <v>199.63257999999999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1493.05</v>
      </c>
      <c r="D115" s="36">
        <v>1482.9666666666665</v>
      </c>
      <c r="E115" s="36">
        <v>1468.583333333333</v>
      </c>
      <c r="F115" s="36">
        <v>1444.1166666666666</v>
      </c>
      <c r="G115" s="36">
        <v>1429.7333333333331</v>
      </c>
      <c r="H115" s="36">
        <v>1507.4333333333329</v>
      </c>
      <c r="I115" s="36">
        <v>1521.8166666666666</v>
      </c>
      <c r="J115" s="36">
        <v>1546.2833333333328</v>
      </c>
      <c r="K115" s="31">
        <v>1497.35</v>
      </c>
      <c r="L115" s="31">
        <v>1458.5</v>
      </c>
      <c r="M115" s="31">
        <v>28.433119999999999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5345.45</v>
      </c>
      <c r="D116" s="36">
        <v>5334.5333333333338</v>
      </c>
      <c r="E116" s="36">
        <v>5241.0166666666673</v>
      </c>
      <c r="F116" s="36">
        <v>5136.5833333333339</v>
      </c>
      <c r="G116" s="36">
        <v>5043.0666666666675</v>
      </c>
      <c r="H116" s="36">
        <v>5438.9666666666672</v>
      </c>
      <c r="I116" s="36">
        <v>5532.4833333333336</v>
      </c>
      <c r="J116" s="36">
        <v>5636.916666666667</v>
      </c>
      <c r="K116" s="31">
        <v>5428.05</v>
      </c>
      <c r="L116" s="31">
        <v>5230.1000000000004</v>
      </c>
      <c r="M116" s="31">
        <v>2.12412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1663.6</v>
      </c>
      <c r="D117" s="36">
        <v>1662.5</v>
      </c>
      <c r="E117" s="36">
        <v>1653.9</v>
      </c>
      <c r="F117" s="36">
        <v>1644.2</v>
      </c>
      <c r="G117" s="36">
        <v>1635.6000000000001</v>
      </c>
      <c r="H117" s="36">
        <v>1672.2</v>
      </c>
      <c r="I117" s="36">
        <v>1680.8</v>
      </c>
      <c r="J117" s="36">
        <v>1690.5</v>
      </c>
      <c r="K117" s="31">
        <v>1671.1</v>
      </c>
      <c r="L117" s="31">
        <v>1652.8</v>
      </c>
      <c r="M117" s="31">
        <v>51.590879999999999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3183</v>
      </c>
      <c r="D118" s="36">
        <v>3178.2666666666664</v>
      </c>
      <c r="E118" s="36">
        <v>3157.7833333333328</v>
      </c>
      <c r="F118" s="36">
        <v>3132.5666666666666</v>
      </c>
      <c r="G118" s="36">
        <v>3112.083333333333</v>
      </c>
      <c r="H118" s="36">
        <v>3203.4833333333327</v>
      </c>
      <c r="I118" s="36">
        <v>3223.9666666666662</v>
      </c>
      <c r="J118" s="36">
        <v>3249.1833333333325</v>
      </c>
      <c r="K118" s="31">
        <v>3198.75</v>
      </c>
      <c r="L118" s="31">
        <v>3153.05</v>
      </c>
      <c r="M118" s="31">
        <v>4.6096899999999996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1194.8499999999999</v>
      </c>
      <c r="D119" s="36">
        <v>1203.3833333333334</v>
      </c>
      <c r="E119" s="36">
        <v>1182.0666666666668</v>
      </c>
      <c r="F119" s="36">
        <v>1169.2833333333333</v>
      </c>
      <c r="G119" s="36">
        <v>1147.9666666666667</v>
      </c>
      <c r="H119" s="36">
        <v>1216.166666666667</v>
      </c>
      <c r="I119" s="36">
        <v>1237.4833333333336</v>
      </c>
      <c r="J119" s="36">
        <v>1250.2666666666671</v>
      </c>
      <c r="K119" s="31">
        <v>1224.7</v>
      </c>
      <c r="L119" s="31">
        <v>1190.5999999999999</v>
      </c>
      <c r="M119" s="31">
        <v>2.1236899999999999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521.85</v>
      </c>
      <c r="D120" s="36">
        <v>518.4</v>
      </c>
      <c r="E120" s="36">
        <v>504.29999999999995</v>
      </c>
      <c r="F120" s="36">
        <v>486.75</v>
      </c>
      <c r="G120" s="36">
        <v>472.65</v>
      </c>
      <c r="H120" s="36">
        <v>535.94999999999993</v>
      </c>
      <c r="I120" s="36">
        <v>550.05000000000007</v>
      </c>
      <c r="J120" s="36">
        <v>567.59999999999991</v>
      </c>
      <c r="K120" s="31">
        <v>532.5</v>
      </c>
      <c r="L120" s="31">
        <v>500.85</v>
      </c>
      <c r="M120" s="31">
        <v>59.379860000000001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818.95</v>
      </c>
      <c r="D121" s="36">
        <v>815.06666666666661</v>
      </c>
      <c r="E121" s="36">
        <v>809.58333333333326</v>
      </c>
      <c r="F121" s="36">
        <v>800.2166666666667</v>
      </c>
      <c r="G121" s="36">
        <v>794.73333333333335</v>
      </c>
      <c r="H121" s="36">
        <v>824.43333333333317</v>
      </c>
      <c r="I121" s="36">
        <v>829.91666666666652</v>
      </c>
      <c r="J121" s="36">
        <v>839.28333333333308</v>
      </c>
      <c r="K121" s="31">
        <v>820.55</v>
      </c>
      <c r="L121" s="31">
        <v>805.7</v>
      </c>
      <c r="M121" s="31">
        <v>13.312110000000001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776.1</v>
      </c>
      <c r="D122" s="36">
        <v>776.63333333333321</v>
      </c>
      <c r="E122" s="36">
        <v>768.26666666666642</v>
      </c>
      <c r="F122" s="36">
        <v>760.43333333333317</v>
      </c>
      <c r="G122" s="36">
        <v>752.06666666666638</v>
      </c>
      <c r="H122" s="36">
        <v>784.46666666666647</v>
      </c>
      <c r="I122" s="36">
        <v>792.83333333333326</v>
      </c>
      <c r="J122" s="36">
        <v>800.66666666666652</v>
      </c>
      <c r="K122" s="31">
        <v>785</v>
      </c>
      <c r="L122" s="31">
        <v>768.8</v>
      </c>
      <c r="M122" s="31">
        <v>13.5984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483.25</v>
      </c>
      <c r="D123" s="36">
        <v>485.33333333333331</v>
      </c>
      <c r="E123" s="36">
        <v>478.31666666666661</v>
      </c>
      <c r="F123" s="36">
        <v>473.38333333333327</v>
      </c>
      <c r="G123" s="36">
        <v>466.36666666666656</v>
      </c>
      <c r="H123" s="36">
        <v>490.26666666666665</v>
      </c>
      <c r="I123" s="36">
        <v>497.28333333333342</v>
      </c>
      <c r="J123" s="36">
        <v>502.2166666666667</v>
      </c>
      <c r="K123" s="31">
        <v>492.35</v>
      </c>
      <c r="L123" s="31">
        <v>480.4</v>
      </c>
      <c r="M123" s="31">
        <v>20.136970000000002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1579.95</v>
      </c>
      <c r="D124" s="36">
        <v>1585.45</v>
      </c>
      <c r="E124" s="36">
        <v>1564.5</v>
      </c>
      <c r="F124" s="36">
        <v>1549.05</v>
      </c>
      <c r="G124" s="36">
        <v>1528.1</v>
      </c>
      <c r="H124" s="36">
        <v>1600.9</v>
      </c>
      <c r="I124" s="36">
        <v>1621.8500000000004</v>
      </c>
      <c r="J124" s="36">
        <v>1637.3000000000002</v>
      </c>
      <c r="K124" s="31">
        <v>1606.4</v>
      </c>
      <c r="L124" s="31">
        <v>1570</v>
      </c>
      <c r="M124" s="31">
        <v>3.7233499999999999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1706.75</v>
      </c>
      <c r="D125" s="36">
        <v>1706.2333333333333</v>
      </c>
      <c r="E125" s="36">
        <v>1697.5166666666667</v>
      </c>
      <c r="F125" s="36">
        <v>1688.2833333333333</v>
      </c>
      <c r="G125" s="36">
        <v>1679.5666666666666</v>
      </c>
      <c r="H125" s="36">
        <v>1715.4666666666667</v>
      </c>
      <c r="I125" s="36">
        <v>1724.1833333333334</v>
      </c>
      <c r="J125" s="36">
        <v>1733.4166666666667</v>
      </c>
      <c r="K125" s="31">
        <v>1714.95</v>
      </c>
      <c r="L125" s="31">
        <v>1697</v>
      </c>
      <c r="M125" s="31">
        <v>44.316519999999997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169.05</v>
      </c>
      <c r="D126" s="36">
        <v>169.75</v>
      </c>
      <c r="E126" s="36">
        <v>167.5</v>
      </c>
      <c r="F126" s="36">
        <v>165.95</v>
      </c>
      <c r="G126" s="36">
        <v>163.69999999999999</v>
      </c>
      <c r="H126" s="36">
        <v>171.3</v>
      </c>
      <c r="I126" s="36">
        <v>173.55</v>
      </c>
      <c r="J126" s="36">
        <v>175.10000000000002</v>
      </c>
      <c r="K126" s="31">
        <v>172</v>
      </c>
      <c r="L126" s="31">
        <v>168.2</v>
      </c>
      <c r="M126" s="31">
        <v>23.334040000000002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5393.2</v>
      </c>
      <c r="D127" s="36">
        <v>5420.416666666667</v>
      </c>
      <c r="E127" s="36">
        <v>5352.7833333333338</v>
      </c>
      <c r="F127" s="36">
        <v>5312.3666666666668</v>
      </c>
      <c r="G127" s="36">
        <v>5244.7333333333336</v>
      </c>
      <c r="H127" s="36">
        <v>5460.8333333333339</v>
      </c>
      <c r="I127" s="36">
        <v>5528.4666666666672</v>
      </c>
      <c r="J127" s="36">
        <v>5568.8833333333341</v>
      </c>
      <c r="K127" s="31">
        <v>5488.05</v>
      </c>
      <c r="L127" s="31">
        <v>5380</v>
      </c>
      <c r="M127" s="31">
        <v>0.73962000000000006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649.54999999999995</v>
      </c>
      <c r="D128" s="36">
        <v>653.55000000000007</v>
      </c>
      <c r="E128" s="36">
        <v>641.00000000000011</v>
      </c>
      <c r="F128" s="36">
        <v>632.45000000000005</v>
      </c>
      <c r="G128" s="36">
        <v>619.90000000000009</v>
      </c>
      <c r="H128" s="36">
        <v>662.10000000000014</v>
      </c>
      <c r="I128" s="36">
        <v>674.65000000000009</v>
      </c>
      <c r="J128" s="36">
        <v>683.20000000000016</v>
      </c>
      <c r="K128" s="31">
        <v>666.1</v>
      </c>
      <c r="L128" s="31">
        <v>645</v>
      </c>
      <c r="M128" s="31">
        <v>29.40335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5442.7</v>
      </c>
      <c r="D129" s="36">
        <v>5450.5999999999995</v>
      </c>
      <c r="E129" s="36">
        <v>5393.0999999999985</v>
      </c>
      <c r="F129" s="36">
        <v>5343.4999999999991</v>
      </c>
      <c r="G129" s="36">
        <v>5285.9999999999982</v>
      </c>
      <c r="H129" s="36">
        <v>5500.1999999999989</v>
      </c>
      <c r="I129" s="36">
        <v>5557.7000000000007</v>
      </c>
      <c r="J129" s="36">
        <v>5607.2999999999993</v>
      </c>
      <c r="K129" s="31">
        <v>5508.1</v>
      </c>
      <c r="L129" s="31">
        <v>5401</v>
      </c>
      <c r="M129" s="31">
        <v>3.2186599999999999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3506.45</v>
      </c>
      <c r="D130" s="36">
        <v>3490.1166666666668</v>
      </c>
      <c r="E130" s="36">
        <v>3468.2333333333336</v>
      </c>
      <c r="F130" s="36">
        <v>3430.0166666666669</v>
      </c>
      <c r="G130" s="36">
        <v>3408.1333333333337</v>
      </c>
      <c r="H130" s="36">
        <v>3528.3333333333335</v>
      </c>
      <c r="I130" s="36">
        <v>3550.2166666666667</v>
      </c>
      <c r="J130" s="36">
        <v>3588.4333333333334</v>
      </c>
      <c r="K130" s="31">
        <v>3512</v>
      </c>
      <c r="L130" s="31">
        <v>3451.9</v>
      </c>
      <c r="M130" s="31">
        <v>21.222860000000001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399.95</v>
      </c>
      <c r="D131" s="36">
        <v>399.51666666666665</v>
      </c>
      <c r="E131" s="36">
        <v>395.63333333333333</v>
      </c>
      <c r="F131" s="36">
        <v>391.31666666666666</v>
      </c>
      <c r="G131" s="36">
        <v>387.43333333333334</v>
      </c>
      <c r="H131" s="36">
        <v>403.83333333333331</v>
      </c>
      <c r="I131" s="36">
        <v>407.71666666666664</v>
      </c>
      <c r="J131" s="36">
        <v>412.0333333333333</v>
      </c>
      <c r="K131" s="31">
        <v>403.4</v>
      </c>
      <c r="L131" s="31">
        <v>395.2</v>
      </c>
      <c r="M131" s="31">
        <v>21.104569999999999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1040.2</v>
      </c>
      <c r="D132" s="36">
        <v>1048.4333333333332</v>
      </c>
      <c r="E132" s="36">
        <v>1028.8666666666663</v>
      </c>
      <c r="F132" s="36">
        <v>1017.5333333333331</v>
      </c>
      <c r="G132" s="36">
        <v>997.96666666666624</v>
      </c>
      <c r="H132" s="36">
        <v>1059.7666666666664</v>
      </c>
      <c r="I132" s="36">
        <v>1079.3333333333335</v>
      </c>
      <c r="J132" s="36">
        <v>1090.6666666666665</v>
      </c>
      <c r="K132" s="31">
        <v>1068</v>
      </c>
      <c r="L132" s="31">
        <v>1037.0999999999999</v>
      </c>
      <c r="M132" s="31">
        <v>37.726860000000002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1622.6</v>
      </c>
      <c r="D133" s="36">
        <v>1618.7166666666665</v>
      </c>
      <c r="E133" s="36">
        <v>1602.333333333333</v>
      </c>
      <c r="F133" s="36">
        <v>1582.0666666666666</v>
      </c>
      <c r="G133" s="36">
        <v>1565.6833333333332</v>
      </c>
      <c r="H133" s="36">
        <v>1638.9833333333329</v>
      </c>
      <c r="I133" s="36">
        <v>1655.3666666666666</v>
      </c>
      <c r="J133" s="36">
        <v>1675.6333333333328</v>
      </c>
      <c r="K133" s="31">
        <v>1635.1</v>
      </c>
      <c r="L133" s="31">
        <v>1598.45</v>
      </c>
      <c r="M133" s="31">
        <v>9.8162800000000008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147149.15</v>
      </c>
      <c r="D134" s="36">
        <v>147635.71666666667</v>
      </c>
      <c r="E134" s="36">
        <v>145621.43333333335</v>
      </c>
      <c r="F134" s="36">
        <v>144093.71666666667</v>
      </c>
      <c r="G134" s="36">
        <v>142079.43333333335</v>
      </c>
      <c r="H134" s="36">
        <v>149163.43333333335</v>
      </c>
      <c r="I134" s="36">
        <v>151177.71666666667</v>
      </c>
      <c r="J134" s="36">
        <v>152705.43333333335</v>
      </c>
      <c r="K134" s="31">
        <v>149650</v>
      </c>
      <c r="L134" s="31">
        <v>146108</v>
      </c>
      <c r="M134" s="31">
        <v>0.11115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1147.25</v>
      </c>
      <c r="D135" s="36">
        <v>1138.8333333333333</v>
      </c>
      <c r="E135" s="36">
        <v>1116.4166666666665</v>
      </c>
      <c r="F135" s="36">
        <v>1085.5833333333333</v>
      </c>
      <c r="G135" s="36">
        <v>1063.1666666666665</v>
      </c>
      <c r="H135" s="36">
        <v>1169.6666666666665</v>
      </c>
      <c r="I135" s="36">
        <v>1192.083333333333</v>
      </c>
      <c r="J135" s="36">
        <v>1222.9166666666665</v>
      </c>
      <c r="K135" s="31">
        <v>1161.25</v>
      </c>
      <c r="L135" s="31">
        <v>1108</v>
      </c>
      <c r="M135" s="31">
        <v>16.695329999999998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289</v>
      </c>
      <c r="D136" s="36">
        <v>289.56666666666666</v>
      </c>
      <c r="E136" s="36">
        <v>286.18333333333334</v>
      </c>
      <c r="F136" s="36">
        <v>283.36666666666667</v>
      </c>
      <c r="G136" s="36">
        <v>279.98333333333335</v>
      </c>
      <c r="H136" s="36">
        <v>292.38333333333333</v>
      </c>
      <c r="I136" s="36">
        <v>295.76666666666665</v>
      </c>
      <c r="J136" s="36">
        <v>298.58333333333331</v>
      </c>
      <c r="K136" s="31">
        <v>292.95</v>
      </c>
      <c r="L136" s="31">
        <v>286.75</v>
      </c>
      <c r="M136" s="31">
        <v>21.194659999999999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1950.6</v>
      </c>
      <c r="D137" s="36">
        <v>1940.8666666666668</v>
      </c>
      <c r="E137" s="36">
        <v>1924.7833333333335</v>
      </c>
      <c r="F137" s="36">
        <v>1898.9666666666667</v>
      </c>
      <c r="G137" s="36">
        <v>1882.8833333333334</v>
      </c>
      <c r="H137" s="36">
        <v>1966.6833333333336</v>
      </c>
      <c r="I137" s="36">
        <v>1982.7666666666667</v>
      </c>
      <c r="J137" s="36">
        <v>2008.5833333333337</v>
      </c>
      <c r="K137" s="31">
        <v>1956.95</v>
      </c>
      <c r="L137" s="31">
        <v>1915.05</v>
      </c>
      <c r="M137" s="31">
        <v>28.214649999999999</v>
      </c>
      <c r="N137" s="1"/>
      <c r="O137" s="1"/>
    </row>
    <row r="138" spans="1:15" ht="12.75" customHeight="1">
      <c r="A138" s="51">
        <v>129</v>
      </c>
      <c r="B138" s="53" t="s">
        <v>843</v>
      </c>
      <c r="C138" s="31">
        <v>2099.25</v>
      </c>
      <c r="D138" s="36">
        <v>2098.7666666666669</v>
      </c>
      <c r="E138" s="36">
        <v>2077.5333333333338</v>
      </c>
      <c r="F138" s="36">
        <v>2055.8166666666671</v>
      </c>
      <c r="G138" s="36">
        <v>2034.5833333333339</v>
      </c>
      <c r="H138" s="36">
        <v>2120.4833333333336</v>
      </c>
      <c r="I138" s="36">
        <v>2141.7166666666662</v>
      </c>
      <c r="J138" s="36">
        <v>2163.4333333333334</v>
      </c>
      <c r="K138" s="31">
        <v>2120</v>
      </c>
      <c r="L138" s="31">
        <v>2077.0500000000002</v>
      </c>
      <c r="M138" s="31">
        <v>3.6728900000000002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523.25</v>
      </c>
      <c r="D139" s="36">
        <v>523.5333333333333</v>
      </c>
      <c r="E139" s="36">
        <v>519.61666666666656</v>
      </c>
      <c r="F139" s="36">
        <v>515.98333333333323</v>
      </c>
      <c r="G139" s="36">
        <v>512.06666666666649</v>
      </c>
      <c r="H139" s="36">
        <v>527.16666666666663</v>
      </c>
      <c r="I139" s="36">
        <v>531.08333333333337</v>
      </c>
      <c r="J139" s="36">
        <v>534.7166666666667</v>
      </c>
      <c r="K139" s="31">
        <v>527.45000000000005</v>
      </c>
      <c r="L139" s="31">
        <v>519.9</v>
      </c>
      <c r="M139" s="31">
        <v>33.058169999999997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11500.65</v>
      </c>
      <c r="D140" s="36">
        <v>11482.6</v>
      </c>
      <c r="E140" s="36">
        <v>11402.300000000001</v>
      </c>
      <c r="F140" s="36">
        <v>11303.95</v>
      </c>
      <c r="G140" s="36">
        <v>11223.650000000001</v>
      </c>
      <c r="H140" s="36">
        <v>11580.95</v>
      </c>
      <c r="I140" s="36">
        <v>11661.25</v>
      </c>
      <c r="J140" s="36">
        <v>11759.6</v>
      </c>
      <c r="K140" s="31">
        <v>11562.9</v>
      </c>
      <c r="L140" s="31">
        <v>11384.25</v>
      </c>
      <c r="M140" s="31">
        <v>3.07585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935.4</v>
      </c>
      <c r="D141" s="36">
        <v>930.15</v>
      </c>
      <c r="E141" s="36">
        <v>918.3</v>
      </c>
      <c r="F141" s="36">
        <v>901.19999999999993</v>
      </c>
      <c r="G141" s="36">
        <v>889.34999999999991</v>
      </c>
      <c r="H141" s="36">
        <v>947.25</v>
      </c>
      <c r="I141" s="36">
        <v>959.10000000000014</v>
      </c>
      <c r="J141" s="36">
        <v>976.2</v>
      </c>
      <c r="K141" s="31">
        <v>942</v>
      </c>
      <c r="L141" s="31">
        <v>913.05</v>
      </c>
      <c r="M141" s="31">
        <v>11.758459999999999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849.9</v>
      </c>
      <c r="D142" s="36">
        <v>845.26666666666677</v>
      </c>
      <c r="E142" s="36">
        <v>828.63333333333355</v>
      </c>
      <c r="F142" s="36">
        <v>807.36666666666679</v>
      </c>
      <c r="G142" s="36">
        <v>790.73333333333358</v>
      </c>
      <c r="H142" s="36">
        <v>866.53333333333353</v>
      </c>
      <c r="I142" s="36">
        <v>883.16666666666674</v>
      </c>
      <c r="J142" s="36">
        <v>904.43333333333351</v>
      </c>
      <c r="K142" s="31">
        <v>861.9</v>
      </c>
      <c r="L142" s="31">
        <v>824</v>
      </c>
      <c r="M142" s="31">
        <v>38.34883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2092.5500000000002</v>
      </c>
      <c r="D143" s="36">
        <v>2100.9666666666667</v>
      </c>
      <c r="E143" s="36">
        <v>2074.9333333333334</v>
      </c>
      <c r="F143" s="36">
        <v>2057.3166666666666</v>
      </c>
      <c r="G143" s="36">
        <v>2031.2833333333333</v>
      </c>
      <c r="H143" s="36">
        <v>2118.5833333333335</v>
      </c>
      <c r="I143" s="36">
        <v>2144.6166666666672</v>
      </c>
      <c r="J143" s="36">
        <v>2162.2333333333336</v>
      </c>
      <c r="K143" s="31">
        <v>2127</v>
      </c>
      <c r="L143" s="31">
        <v>2083.35</v>
      </c>
      <c r="M143" s="31">
        <v>3.3165100000000001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72</v>
      </c>
      <c r="D144" s="36">
        <v>72.399999999999991</v>
      </c>
      <c r="E144" s="36">
        <v>71.09999999999998</v>
      </c>
      <c r="F144" s="36">
        <v>70.199999999999989</v>
      </c>
      <c r="G144" s="36">
        <v>68.899999999999977</v>
      </c>
      <c r="H144" s="36">
        <v>73.299999999999983</v>
      </c>
      <c r="I144" s="36">
        <v>74.599999999999994</v>
      </c>
      <c r="J144" s="36">
        <v>75.499999999999986</v>
      </c>
      <c r="K144" s="31">
        <v>73.7</v>
      </c>
      <c r="L144" s="31">
        <v>71.5</v>
      </c>
      <c r="M144" s="31">
        <v>84.581360000000004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2688.9</v>
      </c>
      <c r="D145" s="36">
        <v>2678.8666666666668</v>
      </c>
      <c r="E145" s="36">
        <v>2657.8333333333335</v>
      </c>
      <c r="F145" s="36">
        <v>2626.7666666666669</v>
      </c>
      <c r="G145" s="36">
        <v>2605.7333333333336</v>
      </c>
      <c r="H145" s="36">
        <v>2709.9333333333334</v>
      </c>
      <c r="I145" s="36">
        <v>2730.9666666666662</v>
      </c>
      <c r="J145" s="36">
        <v>2762.0333333333333</v>
      </c>
      <c r="K145" s="31">
        <v>2699.9</v>
      </c>
      <c r="L145" s="31">
        <v>2647.8</v>
      </c>
      <c r="M145" s="31">
        <v>3.7364199999999999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1294.3</v>
      </c>
      <c r="D146" s="36">
        <v>1297.2833333333333</v>
      </c>
      <c r="E146" s="36">
        <v>1272.7666666666667</v>
      </c>
      <c r="F146" s="36">
        <v>1251.2333333333333</v>
      </c>
      <c r="G146" s="36">
        <v>1226.7166666666667</v>
      </c>
      <c r="H146" s="36">
        <v>1318.8166666666666</v>
      </c>
      <c r="I146" s="36">
        <v>1343.333333333333</v>
      </c>
      <c r="J146" s="36">
        <v>1364.8666666666666</v>
      </c>
      <c r="K146" s="31">
        <v>1321.8</v>
      </c>
      <c r="L146" s="31">
        <v>1275.75</v>
      </c>
      <c r="M146" s="31">
        <v>8.8297100000000004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90.2</v>
      </c>
      <c r="D147" s="36">
        <v>91.016666666666652</v>
      </c>
      <c r="E147" s="36">
        <v>89.033333333333303</v>
      </c>
      <c r="F147" s="36">
        <v>87.866666666666646</v>
      </c>
      <c r="G147" s="36">
        <v>85.883333333333297</v>
      </c>
      <c r="H147" s="36">
        <v>92.183333333333309</v>
      </c>
      <c r="I147" s="36">
        <v>94.166666666666657</v>
      </c>
      <c r="J147" s="36">
        <v>95.333333333333314</v>
      </c>
      <c r="K147" s="31">
        <v>93</v>
      </c>
      <c r="L147" s="31">
        <v>89.85</v>
      </c>
      <c r="M147" s="31">
        <v>602.96472000000006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225.05</v>
      </c>
      <c r="D148" s="36">
        <v>226.25</v>
      </c>
      <c r="E148" s="36">
        <v>221.2</v>
      </c>
      <c r="F148" s="36">
        <v>217.35</v>
      </c>
      <c r="G148" s="36">
        <v>212.29999999999998</v>
      </c>
      <c r="H148" s="36">
        <v>230.1</v>
      </c>
      <c r="I148" s="36">
        <v>235.15</v>
      </c>
      <c r="J148" s="36">
        <v>239</v>
      </c>
      <c r="K148" s="31">
        <v>231.3</v>
      </c>
      <c r="L148" s="31">
        <v>222.4</v>
      </c>
      <c r="M148" s="31">
        <v>208.82512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336.1</v>
      </c>
      <c r="D149" s="36">
        <v>336.06666666666666</v>
      </c>
      <c r="E149" s="36">
        <v>334.13333333333333</v>
      </c>
      <c r="F149" s="36">
        <v>332.16666666666669</v>
      </c>
      <c r="G149" s="36">
        <v>330.23333333333335</v>
      </c>
      <c r="H149" s="36">
        <v>338.0333333333333</v>
      </c>
      <c r="I149" s="36">
        <v>339.96666666666658</v>
      </c>
      <c r="J149" s="36">
        <v>341.93333333333328</v>
      </c>
      <c r="K149" s="31">
        <v>338</v>
      </c>
      <c r="L149" s="31">
        <v>334.1</v>
      </c>
      <c r="M149" s="31">
        <v>88.829229999999995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3120.55</v>
      </c>
      <c r="D150" s="36">
        <v>3108.2166666666672</v>
      </c>
      <c r="E150" s="36">
        <v>3087.5333333333342</v>
      </c>
      <c r="F150" s="36">
        <v>3054.5166666666669</v>
      </c>
      <c r="G150" s="36">
        <v>3033.8333333333339</v>
      </c>
      <c r="H150" s="36">
        <v>3141.2333333333345</v>
      </c>
      <c r="I150" s="36">
        <v>3161.916666666667</v>
      </c>
      <c r="J150" s="36">
        <v>3194.9333333333348</v>
      </c>
      <c r="K150" s="31">
        <v>3128.9</v>
      </c>
      <c r="L150" s="31">
        <v>3075.2</v>
      </c>
      <c r="M150" s="31">
        <v>1.32308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2598.6999999999998</v>
      </c>
      <c r="D151" s="36">
        <v>2588.9666666666667</v>
      </c>
      <c r="E151" s="36">
        <v>2576.4833333333336</v>
      </c>
      <c r="F151" s="36">
        <v>2554.2666666666669</v>
      </c>
      <c r="G151" s="36">
        <v>2541.7833333333338</v>
      </c>
      <c r="H151" s="36">
        <v>2611.1833333333334</v>
      </c>
      <c r="I151" s="36">
        <v>2623.6666666666661</v>
      </c>
      <c r="J151" s="36">
        <v>2645.8833333333332</v>
      </c>
      <c r="K151" s="31">
        <v>2601.4499999999998</v>
      </c>
      <c r="L151" s="31">
        <v>2566.75</v>
      </c>
      <c r="M151" s="31">
        <v>6.3087200000000001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1385.05</v>
      </c>
      <c r="D152" s="36">
        <v>1385.6833333333334</v>
      </c>
      <c r="E152" s="36">
        <v>1372.3666666666668</v>
      </c>
      <c r="F152" s="36">
        <v>1359.6833333333334</v>
      </c>
      <c r="G152" s="36">
        <v>1346.3666666666668</v>
      </c>
      <c r="H152" s="36">
        <v>1398.3666666666668</v>
      </c>
      <c r="I152" s="36">
        <v>1411.6833333333334</v>
      </c>
      <c r="J152" s="36">
        <v>1424.3666666666668</v>
      </c>
      <c r="K152" s="31">
        <v>1399</v>
      </c>
      <c r="L152" s="31">
        <v>1373</v>
      </c>
      <c r="M152" s="31">
        <v>5.2145400000000004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269.35000000000002</v>
      </c>
      <c r="D153" s="36">
        <v>268.16666666666669</v>
      </c>
      <c r="E153" s="36">
        <v>266.13333333333338</v>
      </c>
      <c r="F153" s="36">
        <v>262.91666666666669</v>
      </c>
      <c r="G153" s="36">
        <v>260.88333333333338</v>
      </c>
      <c r="H153" s="36">
        <v>271.38333333333338</v>
      </c>
      <c r="I153" s="36">
        <v>273.41666666666669</v>
      </c>
      <c r="J153" s="36">
        <v>276.63333333333338</v>
      </c>
      <c r="K153" s="31">
        <v>270.2</v>
      </c>
      <c r="L153" s="31">
        <v>264.95</v>
      </c>
      <c r="M153" s="31">
        <v>195.82774000000001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574.29999999999995</v>
      </c>
      <c r="D154" s="36">
        <v>573.56666666666661</v>
      </c>
      <c r="E154" s="36">
        <v>563.33333333333326</v>
      </c>
      <c r="F154" s="36">
        <v>552.36666666666667</v>
      </c>
      <c r="G154" s="36">
        <v>542.13333333333333</v>
      </c>
      <c r="H154" s="36">
        <v>584.53333333333319</v>
      </c>
      <c r="I154" s="36">
        <v>594.76666666666654</v>
      </c>
      <c r="J154" s="36">
        <v>605.73333333333312</v>
      </c>
      <c r="K154" s="31">
        <v>583.79999999999995</v>
      </c>
      <c r="L154" s="31">
        <v>562.6</v>
      </c>
      <c r="M154" s="31">
        <v>60.843319999999999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427.55</v>
      </c>
      <c r="D155" s="36">
        <v>430.08333333333331</v>
      </c>
      <c r="E155" s="36">
        <v>410.66666666666663</v>
      </c>
      <c r="F155" s="36">
        <v>393.7833333333333</v>
      </c>
      <c r="G155" s="36">
        <v>374.36666666666662</v>
      </c>
      <c r="H155" s="36">
        <v>446.96666666666664</v>
      </c>
      <c r="I155" s="36">
        <v>466.38333333333327</v>
      </c>
      <c r="J155" s="36">
        <v>483.26666666666665</v>
      </c>
      <c r="K155" s="31">
        <v>449.5</v>
      </c>
      <c r="L155" s="31">
        <v>413.2</v>
      </c>
      <c r="M155" s="31">
        <v>207.36053999999999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1135.45</v>
      </c>
      <c r="D156" s="36">
        <v>1122</v>
      </c>
      <c r="E156" s="36">
        <v>1082.5</v>
      </c>
      <c r="F156" s="36">
        <v>1029.55</v>
      </c>
      <c r="G156" s="36">
        <v>990.05</v>
      </c>
      <c r="H156" s="36">
        <v>1174.95</v>
      </c>
      <c r="I156" s="36">
        <v>1214.45</v>
      </c>
      <c r="J156" s="36">
        <v>1267.4000000000001</v>
      </c>
      <c r="K156" s="31">
        <v>1161.5</v>
      </c>
      <c r="L156" s="31">
        <v>1069.05</v>
      </c>
      <c r="M156" s="31">
        <v>23.309570000000001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3672.25</v>
      </c>
      <c r="D157" s="36">
        <v>3673.7000000000003</v>
      </c>
      <c r="E157" s="36">
        <v>3645.5500000000006</v>
      </c>
      <c r="F157" s="36">
        <v>3618.8500000000004</v>
      </c>
      <c r="G157" s="36">
        <v>3590.7000000000007</v>
      </c>
      <c r="H157" s="36">
        <v>3700.4000000000005</v>
      </c>
      <c r="I157" s="36">
        <v>3728.55</v>
      </c>
      <c r="J157" s="36">
        <v>3755.2500000000005</v>
      </c>
      <c r="K157" s="31">
        <v>3701.85</v>
      </c>
      <c r="L157" s="31">
        <v>3647</v>
      </c>
      <c r="M157" s="31">
        <v>1.8111299999999999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35675.800000000003</v>
      </c>
      <c r="D158" s="36">
        <v>35785.683333333334</v>
      </c>
      <c r="E158" s="36">
        <v>35391.366666666669</v>
      </c>
      <c r="F158" s="36">
        <v>35106.933333333334</v>
      </c>
      <c r="G158" s="36">
        <v>34712.616666666669</v>
      </c>
      <c r="H158" s="36">
        <v>36070.116666666669</v>
      </c>
      <c r="I158" s="36">
        <v>36464.433333333334</v>
      </c>
      <c r="J158" s="36">
        <v>36748.866666666669</v>
      </c>
      <c r="K158" s="31">
        <v>36180</v>
      </c>
      <c r="L158" s="31">
        <v>35501.25</v>
      </c>
      <c r="M158" s="31">
        <v>0.19675999999999999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1622.7</v>
      </c>
      <c r="D159" s="36">
        <v>1626.2333333333333</v>
      </c>
      <c r="E159" s="36">
        <v>1607.4666666666667</v>
      </c>
      <c r="F159" s="36">
        <v>1592.2333333333333</v>
      </c>
      <c r="G159" s="36">
        <v>1573.4666666666667</v>
      </c>
      <c r="H159" s="36">
        <v>1641.4666666666667</v>
      </c>
      <c r="I159" s="36">
        <v>1660.2333333333336</v>
      </c>
      <c r="J159" s="36">
        <v>1675.4666666666667</v>
      </c>
      <c r="K159" s="31">
        <v>1645</v>
      </c>
      <c r="L159" s="31">
        <v>1611</v>
      </c>
      <c r="M159" s="31">
        <v>3.34002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8518.7999999999993</v>
      </c>
      <c r="D160" s="36">
        <v>8485.9333333333325</v>
      </c>
      <c r="E160" s="36">
        <v>8441.866666666665</v>
      </c>
      <c r="F160" s="36">
        <v>8364.9333333333325</v>
      </c>
      <c r="G160" s="36">
        <v>8320.866666666665</v>
      </c>
      <c r="H160" s="36">
        <v>8562.866666666665</v>
      </c>
      <c r="I160" s="36">
        <v>8606.9333333333343</v>
      </c>
      <c r="J160" s="36">
        <v>8683.866666666665</v>
      </c>
      <c r="K160" s="31">
        <v>8530</v>
      </c>
      <c r="L160" s="31">
        <v>8409</v>
      </c>
      <c r="M160" s="31">
        <v>1.7760499999999999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281.35000000000002</v>
      </c>
      <c r="D161" s="36">
        <v>282.3</v>
      </c>
      <c r="E161" s="36">
        <v>277.15000000000003</v>
      </c>
      <c r="F161" s="36">
        <v>272.95000000000005</v>
      </c>
      <c r="G161" s="36">
        <v>267.80000000000007</v>
      </c>
      <c r="H161" s="36">
        <v>286.5</v>
      </c>
      <c r="I161" s="36">
        <v>291.64999999999998</v>
      </c>
      <c r="J161" s="36">
        <v>295.84999999999997</v>
      </c>
      <c r="K161" s="31">
        <v>287.45</v>
      </c>
      <c r="L161" s="31">
        <v>278.10000000000002</v>
      </c>
      <c r="M161" s="31">
        <v>27.80837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2731.95</v>
      </c>
      <c r="D162" s="36">
        <v>2724.0666666666671</v>
      </c>
      <c r="E162" s="36">
        <v>2708.983333333334</v>
      </c>
      <c r="F162" s="36">
        <v>2686.0166666666669</v>
      </c>
      <c r="G162" s="36">
        <v>2670.9333333333338</v>
      </c>
      <c r="H162" s="36">
        <v>2747.0333333333342</v>
      </c>
      <c r="I162" s="36">
        <v>2762.1166666666672</v>
      </c>
      <c r="J162" s="36">
        <v>2785.0833333333344</v>
      </c>
      <c r="K162" s="31">
        <v>2739.15</v>
      </c>
      <c r="L162" s="31">
        <v>2701.1</v>
      </c>
      <c r="M162" s="31">
        <v>2.0658599999999998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912.3</v>
      </c>
      <c r="D163" s="36">
        <v>914.7166666666667</v>
      </c>
      <c r="E163" s="36">
        <v>901.43333333333339</v>
      </c>
      <c r="F163" s="36">
        <v>890.56666666666672</v>
      </c>
      <c r="G163" s="36">
        <v>877.28333333333342</v>
      </c>
      <c r="H163" s="36">
        <v>925.58333333333337</v>
      </c>
      <c r="I163" s="36">
        <v>938.86666666666667</v>
      </c>
      <c r="J163" s="36">
        <v>949.73333333333335</v>
      </c>
      <c r="K163" s="31">
        <v>928</v>
      </c>
      <c r="L163" s="31">
        <v>903.85</v>
      </c>
      <c r="M163" s="31">
        <v>9.4790899999999993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4766.8999999999996</v>
      </c>
      <c r="D164" s="36">
        <v>4764.3</v>
      </c>
      <c r="E164" s="36">
        <v>4728.6000000000004</v>
      </c>
      <c r="F164" s="36">
        <v>4690.3</v>
      </c>
      <c r="G164" s="36">
        <v>4654.6000000000004</v>
      </c>
      <c r="H164" s="36">
        <v>4802.6000000000004</v>
      </c>
      <c r="I164" s="36">
        <v>4838.2999999999993</v>
      </c>
      <c r="J164" s="36">
        <v>4876.6000000000004</v>
      </c>
      <c r="K164" s="31">
        <v>4800</v>
      </c>
      <c r="L164" s="31">
        <v>4726</v>
      </c>
      <c r="M164" s="31">
        <v>5.2596600000000002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473.25</v>
      </c>
      <c r="D165" s="36">
        <v>475.23333333333335</v>
      </c>
      <c r="E165" s="36">
        <v>468.4666666666667</v>
      </c>
      <c r="F165" s="36">
        <v>463.68333333333334</v>
      </c>
      <c r="G165" s="36">
        <v>456.91666666666669</v>
      </c>
      <c r="H165" s="36">
        <v>480.01666666666671</v>
      </c>
      <c r="I165" s="36">
        <v>486.78333333333336</v>
      </c>
      <c r="J165" s="36">
        <v>491.56666666666672</v>
      </c>
      <c r="K165" s="31">
        <v>482</v>
      </c>
      <c r="L165" s="31">
        <v>470.45</v>
      </c>
      <c r="M165" s="31">
        <v>14.00189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401.5</v>
      </c>
      <c r="D166" s="36">
        <v>402.2</v>
      </c>
      <c r="E166" s="36">
        <v>393.45</v>
      </c>
      <c r="F166" s="36">
        <v>385.4</v>
      </c>
      <c r="G166" s="36">
        <v>376.65</v>
      </c>
      <c r="H166" s="36">
        <v>410.25</v>
      </c>
      <c r="I166" s="36">
        <v>419</v>
      </c>
      <c r="J166" s="36">
        <v>427.05</v>
      </c>
      <c r="K166" s="31">
        <v>410.95</v>
      </c>
      <c r="L166" s="31">
        <v>394.15</v>
      </c>
      <c r="M166" s="31">
        <v>160.60759999999999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292.5</v>
      </c>
      <c r="D167" s="36">
        <v>290</v>
      </c>
      <c r="E167" s="36">
        <v>286.60000000000002</v>
      </c>
      <c r="F167" s="36">
        <v>280.70000000000005</v>
      </c>
      <c r="G167" s="36">
        <v>277.30000000000007</v>
      </c>
      <c r="H167" s="36">
        <v>295.89999999999998</v>
      </c>
      <c r="I167" s="36">
        <v>299.29999999999995</v>
      </c>
      <c r="J167" s="36">
        <v>305.19999999999993</v>
      </c>
      <c r="K167" s="31">
        <v>293.39999999999998</v>
      </c>
      <c r="L167" s="31">
        <v>284.10000000000002</v>
      </c>
      <c r="M167" s="31">
        <v>365.10093000000001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1209.95</v>
      </c>
      <c r="D168" s="36">
        <v>1210.8500000000001</v>
      </c>
      <c r="E168" s="36">
        <v>1189.1000000000004</v>
      </c>
      <c r="F168" s="36">
        <v>1168.2500000000002</v>
      </c>
      <c r="G168" s="36">
        <v>1146.5000000000005</v>
      </c>
      <c r="H168" s="36">
        <v>1231.7000000000003</v>
      </c>
      <c r="I168" s="36">
        <v>1253.4499999999998</v>
      </c>
      <c r="J168" s="36">
        <v>1274.3000000000002</v>
      </c>
      <c r="K168" s="31">
        <v>1232.5999999999999</v>
      </c>
      <c r="L168" s="31">
        <v>1190</v>
      </c>
      <c r="M168" s="31">
        <v>9.8383699999999994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16214.6</v>
      </c>
      <c r="D169" s="36">
        <v>16312.266666666668</v>
      </c>
      <c r="E169" s="36">
        <v>16090.333333333336</v>
      </c>
      <c r="F169" s="36">
        <v>15966.066666666668</v>
      </c>
      <c r="G169" s="36">
        <v>15744.133333333335</v>
      </c>
      <c r="H169" s="36">
        <v>16436.533333333336</v>
      </c>
      <c r="I169" s="36">
        <v>16658.466666666667</v>
      </c>
      <c r="J169" s="36">
        <v>16782.733333333337</v>
      </c>
      <c r="K169" s="31">
        <v>16534.2</v>
      </c>
      <c r="L169" s="31">
        <v>16188</v>
      </c>
      <c r="M169" s="31">
        <v>4.2880000000000001E-2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123.4</v>
      </c>
      <c r="D170" s="36">
        <v>123.91666666666667</v>
      </c>
      <c r="E170" s="36">
        <v>122.08333333333334</v>
      </c>
      <c r="F170" s="36">
        <v>120.76666666666667</v>
      </c>
      <c r="G170" s="36">
        <v>118.93333333333334</v>
      </c>
      <c r="H170" s="36">
        <v>125.23333333333335</v>
      </c>
      <c r="I170" s="36">
        <v>127.06666666666669</v>
      </c>
      <c r="J170" s="36">
        <v>128.38333333333335</v>
      </c>
      <c r="K170" s="31">
        <v>125.75</v>
      </c>
      <c r="L170" s="31">
        <v>122.6</v>
      </c>
      <c r="M170" s="31">
        <v>375.10230000000001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443.2</v>
      </c>
      <c r="D171" s="36">
        <v>446.7</v>
      </c>
      <c r="E171" s="36">
        <v>433.34999999999997</v>
      </c>
      <c r="F171" s="36">
        <v>423.5</v>
      </c>
      <c r="G171" s="36">
        <v>410.15</v>
      </c>
      <c r="H171" s="36">
        <v>456.54999999999995</v>
      </c>
      <c r="I171" s="36">
        <v>469.9</v>
      </c>
      <c r="J171" s="36">
        <v>479.74999999999994</v>
      </c>
      <c r="K171" s="31">
        <v>460.05</v>
      </c>
      <c r="L171" s="31">
        <v>436.85</v>
      </c>
      <c r="M171" s="31">
        <v>116.12298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266.89999999999998</v>
      </c>
      <c r="D172" s="36">
        <v>269.7833333333333</v>
      </c>
      <c r="E172" s="36">
        <v>262.61666666666662</v>
      </c>
      <c r="F172" s="36">
        <v>258.33333333333331</v>
      </c>
      <c r="G172" s="36">
        <v>251.16666666666663</v>
      </c>
      <c r="H172" s="36">
        <v>274.06666666666661</v>
      </c>
      <c r="I172" s="36">
        <v>281.23333333333335</v>
      </c>
      <c r="J172" s="36">
        <v>285.51666666666659</v>
      </c>
      <c r="K172" s="31">
        <v>276.95</v>
      </c>
      <c r="L172" s="31">
        <v>265.5</v>
      </c>
      <c r="M172" s="31">
        <v>184.52081999999999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2971.3</v>
      </c>
      <c r="D173" s="36">
        <v>2975.7666666666669</v>
      </c>
      <c r="E173" s="36">
        <v>2951.6333333333337</v>
      </c>
      <c r="F173" s="36">
        <v>2931.9666666666667</v>
      </c>
      <c r="G173" s="36">
        <v>2907.8333333333335</v>
      </c>
      <c r="H173" s="36">
        <v>2995.4333333333338</v>
      </c>
      <c r="I173" s="36">
        <v>3019.5666666666671</v>
      </c>
      <c r="J173" s="36">
        <v>3039.233333333334</v>
      </c>
      <c r="K173" s="31">
        <v>2999.9</v>
      </c>
      <c r="L173" s="31">
        <v>2956.1</v>
      </c>
      <c r="M173" s="31">
        <v>54.130220000000001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731.8</v>
      </c>
      <c r="D174" s="36">
        <v>731.19999999999993</v>
      </c>
      <c r="E174" s="36">
        <v>726.89999999999986</v>
      </c>
      <c r="F174" s="36">
        <v>721.99999999999989</v>
      </c>
      <c r="G174" s="36">
        <v>717.69999999999982</v>
      </c>
      <c r="H174" s="36">
        <v>736.09999999999991</v>
      </c>
      <c r="I174" s="36">
        <v>740.39999999999986</v>
      </c>
      <c r="J174" s="36">
        <v>745.3</v>
      </c>
      <c r="K174" s="31">
        <v>735.5</v>
      </c>
      <c r="L174" s="31">
        <v>726.3</v>
      </c>
      <c r="M174" s="31">
        <v>19.191890000000001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1542.7</v>
      </c>
      <c r="D175" s="36">
        <v>1550.2</v>
      </c>
      <c r="E175" s="36">
        <v>1531.4</v>
      </c>
      <c r="F175" s="36">
        <v>1520.1000000000001</v>
      </c>
      <c r="G175" s="36">
        <v>1501.3000000000002</v>
      </c>
      <c r="H175" s="36">
        <v>1561.5</v>
      </c>
      <c r="I175" s="36">
        <v>1580.2999999999997</v>
      </c>
      <c r="J175" s="36">
        <v>1591.6</v>
      </c>
      <c r="K175" s="31">
        <v>1569</v>
      </c>
      <c r="L175" s="31">
        <v>1538.9</v>
      </c>
      <c r="M175" s="31">
        <v>17.64621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2392.75</v>
      </c>
      <c r="D176" s="36">
        <v>2395.4333333333334</v>
      </c>
      <c r="E176" s="36">
        <v>2361.3166666666666</v>
      </c>
      <c r="F176" s="36">
        <v>2329.8833333333332</v>
      </c>
      <c r="G176" s="36">
        <v>2295.7666666666664</v>
      </c>
      <c r="H176" s="36">
        <v>2426.8666666666668</v>
      </c>
      <c r="I176" s="36">
        <v>2460.9833333333336</v>
      </c>
      <c r="J176" s="36">
        <v>2492.416666666667</v>
      </c>
      <c r="K176" s="31">
        <v>2429.5500000000002</v>
      </c>
      <c r="L176" s="31">
        <v>2364</v>
      </c>
      <c r="M176" s="31">
        <v>4.4218200000000003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115.35</v>
      </c>
      <c r="D177" s="36">
        <v>115.2</v>
      </c>
      <c r="E177" s="36">
        <v>114.45</v>
      </c>
      <c r="F177" s="36">
        <v>113.55</v>
      </c>
      <c r="G177" s="36">
        <v>112.8</v>
      </c>
      <c r="H177" s="36">
        <v>116.10000000000001</v>
      </c>
      <c r="I177" s="36">
        <v>116.85000000000001</v>
      </c>
      <c r="J177" s="36">
        <v>117.75000000000001</v>
      </c>
      <c r="K177" s="31">
        <v>115.95</v>
      </c>
      <c r="L177" s="31">
        <v>114.3</v>
      </c>
      <c r="M177" s="31">
        <v>89.820170000000005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26191.3</v>
      </c>
      <c r="D178" s="36">
        <v>26266.083333333332</v>
      </c>
      <c r="E178" s="36">
        <v>26025.266666666663</v>
      </c>
      <c r="F178" s="36">
        <v>25859.23333333333</v>
      </c>
      <c r="G178" s="36">
        <v>25618.416666666661</v>
      </c>
      <c r="H178" s="36">
        <v>26432.116666666665</v>
      </c>
      <c r="I178" s="36">
        <v>26672.933333333338</v>
      </c>
      <c r="J178" s="36">
        <v>26838.966666666667</v>
      </c>
      <c r="K178" s="31">
        <v>26506.9</v>
      </c>
      <c r="L178" s="31">
        <v>26100.05</v>
      </c>
      <c r="M178" s="31">
        <v>0.21987000000000001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2372.4</v>
      </c>
      <c r="D179" s="36">
        <v>2379.5833333333335</v>
      </c>
      <c r="E179" s="36">
        <v>2249.8166666666671</v>
      </c>
      <c r="F179" s="36">
        <v>2127.2333333333336</v>
      </c>
      <c r="G179" s="36">
        <v>1997.4666666666672</v>
      </c>
      <c r="H179" s="36">
        <v>2502.166666666667</v>
      </c>
      <c r="I179" s="36">
        <v>2631.9333333333334</v>
      </c>
      <c r="J179" s="36">
        <v>2754.5166666666669</v>
      </c>
      <c r="K179" s="31">
        <v>2509.35</v>
      </c>
      <c r="L179" s="31">
        <v>2257</v>
      </c>
      <c r="M179" s="31">
        <v>41.027540000000002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4585.3</v>
      </c>
      <c r="D180" s="36">
        <v>4598.2666666666664</v>
      </c>
      <c r="E180" s="36">
        <v>4550.0333333333328</v>
      </c>
      <c r="F180" s="36">
        <v>4514.7666666666664</v>
      </c>
      <c r="G180" s="36">
        <v>4466.5333333333328</v>
      </c>
      <c r="H180" s="36">
        <v>4633.5333333333328</v>
      </c>
      <c r="I180" s="36">
        <v>4681.7666666666664</v>
      </c>
      <c r="J180" s="36">
        <v>4717.0333333333328</v>
      </c>
      <c r="K180" s="31">
        <v>4646.5</v>
      </c>
      <c r="L180" s="31">
        <v>4563</v>
      </c>
      <c r="M180" s="31">
        <v>2.2840099999999999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688.1</v>
      </c>
      <c r="D181" s="36">
        <v>682.63333333333333</v>
      </c>
      <c r="E181" s="36">
        <v>670.4666666666667</v>
      </c>
      <c r="F181" s="36">
        <v>652.83333333333337</v>
      </c>
      <c r="G181" s="36">
        <v>640.66666666666674</v>
      </c>
      <c r="H181" s="36">
        <v>700.26666666666665</v>
      </c>
      <c r="I181" s="36">
        <v>712.43333333333339</v>
      </c>
      <c r="J181" s="36">
        <v>730.06666666666661</v>
      </c>
      <c r="K181" s="31">
        <v>694.8</v>
      </c>
      <c r="L181" s="31">
        <v>665</v>
      </c>
      <c r="M181" s="31">
        <v>46.045270000000002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749.85</v>
      </c>
      <c r="D182" s="36">
        <v>751.4666666666667</v>
      </c>
      <c r="E182" s="36">
        <v>740.58333333333337</v>
      </c>
      <c r="F182" s="36">
        <v>731.31666666666672</v>
      </c>
      <c r="G182" s="36">
        <v>720.43333333333339</v>
      </c>
      <c r="H182" s="36">
        <v>760.73333333333335</v>
      </c>
      <c r="I182" s="36">
        <v>771.61666666666656</v>
      </c>
      <c r="J182" s="36">
        <v>780.88333333333333</v>
      </c>
      <c r="K182" s="31">
        <v>762.35</v>
      </c>
      <c r="L182" s="31">
        <v>742.2</v>
      </c>
      <c r="M182" s="31">
        <v>139.69392999999999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125.35</v>
      </c>
      <c r="D183" s="36">
        <v>125.28333333333332</v>
      </c>
      <c r="E183" s="36">
        <v>124.26666666666664</v>
      </c>
      <c r="F183" s="36">
        <v>123.18333333333332</v>
      </c>
      <c r="G183" s="36">
        <v>122.16666666666664</v>
      </c>
      <c r="H183" s="36">
        <v>126.36666666666663</v>
      </c>
      <c r="I183" s="36">
        <v>127.38333333333331</v>
      </c>
      <c r="J183" s="36">
        <v>128.46666666666664</v>
      </c>
      <c r="K183" s="31">
        <v>126.3</v>
      </c>
      <c r="L183" s="31">
        <v>124.2</v>
      </c>
      <c r="M183" s="31">
        <v>175.48564999999999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1582.75</v>
      </c>
      <c r="D184" s="36">
        <v>1572.4166666666667</v>
      </c>
      <c r="E184" s="36">
        <v>1559.3833333333334</v>
      </c>
      <c r="F184" s="36">
        <v>1536.0166666666667</v>
      </c>
      <c r="G184" s="36">
        <v>1522.9833333333333</v>
      </c>
      <c r="H184" s="36">
        <v>1595.7833333333335</v>
      </c>
      <c r="I184" s="36">
        <v>1608.8166666666668</v>
      </c>
      <c r="J184" s="36">
        <v>1632.1833333333336</v>
      </c>
      <c r="K184" s="31">
        <v>1585.45</v>
      </c>
      <c r="L184" s="31">
        <v>1549.05</v>
      </c>
      <c r="M184" s="31">
        <v>21.40963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619.85</v>
      </c>
      <c r="D185" s="36">
        <v>624.4666666666667</v>
      </c>
      <c r="E185" s="36">
        <v>613.88333333333344</v>
      </c>
      <c r="F185" s="36">
        <v>607.91666666666674</v>
      </c>
      <c r="G185" s="36">
        <v>597.33333333333348</v>
      </c>
      <c r="H185" s="36">
        <v>630.43333333333339</v>
      </c>
      <c r="I185" s="36">
        <v>641.01666666666665</v>
      </c>
      <c r="J185" s="36">
        <v>646.98333333333335</v>
      </c>
      <c r="K185" s="31">
        <v>635.04999999999995</v>
      </c>
      <c r="L185" s="31">
        <v>618.5</v>
      </c>
      <c r="M185" s="31">
        <v>3.4403700000000002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727.5</v>
      </c>
      <c r="D186" s="36">
        <v>728.73333333333323</v>
      </c>
      <c r="E186" s="36">
        <v>720.56666666666649</v>
      </c>
      <c r="F186" s="36">
        <v>713.63333333333321</v>
      </c>
      <c r="G186" s="36">
        <v>705.46666666666647</v>
      </c>
      <c r="H186" s="36">
        <v>735.66666666666652</v>
      </c>
      <c r="I186" s="36">
        <v>743.83333333333326</v>
      </c>
      <c r="J186" s="36">
        <v>750.76666666666654</v>
      </c>
      <c r="K186" s="31">
        <v>736.9</v>
      </c>
      <c r="L186" s="31">
        <v>721.8</v>
      </c>
      <c r="M186" s="31">
        <v>6.0888099999999996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2133.15</v>
      </c>
      <c r="D187" s="36">
        <v>2142.9</v>
      </c>
      <c r="E187" s="36">
        <v>2117.65</v>
      </c>
      <c r="F187" s="36">
        <v>2102.15</v>
      </c>
      <c r="G187" s="36">
        <v>2076.9</v>
      </c>
      <c r="H187" s="36">
        <v>2158.4</v>
      </c>
      <c r="I187" s="36">
        <v>2183.65</v>
      </c>
      <c r="J187" s="36">
        <v>2199.15</v>
      </c>
      <c r="K187" s="31">
        <v>2168.15</v>
      </c>
      <c r="L187" s="31">
        <v>2127.4</v>
      </c>
      <c r="M187" s="31">
        <v>6.2653699999999999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961.8</v>
      </c>
      <c r="D188" s="36">
        <v>965.18333333333339</v>
      </c>
      <c r="E188" s="36">
        <v>955.36666666666679</v>
      </c>
      <c r="F188" s="36">
        <v>948.93333333333339</v>
      </c>
      <c r="G188" s="36">
        <v>939.11666666666679</v>
      </c>
      <c r="H188" s="36">
        <v>971.61666666666679</v>
      </c>
      <c r="I188" s="36">
        <v>981.43333333333339</v>
      </c>
      <c r="J188" s="36">
        <v>987.86666666666679</v>
      </c>
      <c r="K188" s="31">
        <v>975</v>
      </c>
      <c r="L188" s="31">
        <v>958.75</v>
      </c>
      <c r="M188" s="31">
        <v>4.2730600000000001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1909.5</v>
      </c>
      <c r="D189" s="36">
        <v>1898.1499999999999</v>
      </c>
      <c r="E189" s="36">
        <v>1881.2999999999997</v>
      </c>
      <c r="F189" s="36">
        <v>1853.1</v>
      </c>
      <c r="G189" s="36">
        <v>1836.2499999999998</v>
      </c>
      <c r="H189" s="36">
        <v>1926.3499999999997</v>
      </c>
      <c r="I189" s="36">
        <v>1943.1999999999996</v>
      </c>
      <c r="J189" s="36">
        <v>1971.3999999999996</v>
      </c>
      <c r="K189" s="31">
        <v>1915</v>
      </c>
      <c r="L189" s="31">
        <v>1869.95</v>
      </c>
      <c r="M189" s="31">
        <v>16.038060000000002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4104.3999999999996</v>
      </c>
      <c r="D190" s="36">
        <v>4075.7999999999997</v>
      </c>
      <c r="E190" s="36">
        <v>4027.5999999999995</v>
      </c>
      <c r="F190" s="36">
        <v>3950.7999999999997</v>
      </c>
      <c r="G190" s="36">
        <v>3902.5999999999995</v>
      </c>
      <c r="H190" s="36">
        <v>4152.5999999999995</v>
      </c>
      <c r="I190" s="36">
        <v>4200.7999999999993</v>
      </c>
      <c r="J190" s="36">
        <v>4277.5999999999995</v>
      </c>
      <c r="K190" s="31">
        <v>4124</v>
      </c>
      <c r="L190" s="31">
        <v>3999</v>
      </c>
      <c r="M190" s="31">
        <v>29.604749999999999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1183.5999999999999</v>
      </c>
      <c r="D191" s="36">
        <v>1182.75</v>
      </c>
      <c r="E191" s="36">
        <v>1175.8</v>
      </c>
      <c r="F191" s="36">
        <v>1168</v>
      </c>
      <c r="G191" s="36">
        <v>1161.05</v>
      </c>
      <c r="H191" s="36">
        <v>1190.55</v>
      </c>
      <c r="I191" s="36">
        <v>1197.4999999999998</v>
      </c>
      <c r="J191" s="36">
        <v>1205.3</v>
      </c>
      <c r="K191" s="31">
        <v>1189.7</v>
      </c>
      <c r="L191" s="31">
        <v>1174.95</v>
      </c>
      <c r="M191" s="31">
        <v>15.84564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7640.6</v>
      </c>
      <c r="D192" s="36">
        <v>7663.333333333333</v>
      </c>
      <c r="E192" s="36">
        <v>7582.2666666666664</v>
      </c>
      <c r="F192" s="36">
        <v>7523.9333333333334</v>
      </c>
      <c r="G192" s="36">
        <v>7442.8666666666668</v>
      </c>
      <c r="H192" s="36">
        <v>7721.6666666666661</v>
      </c>
      <c r="I192" s="36">
        <v>7802.7333333333336</v>
      </c>
      <c r="J192" s="36">
        <v>7861.0666666666657</v>
      </c>
      <c r="K192" s="31">
        <v>7744.4</v>
      </c>
      <c r="L192" s="31">
        <v>7605</v>
      </c>
      <c r="M192" s="31">
        <v>0.92008000000000001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633.5</v>
      </c>
      <c r="D193" s="36">
        <v>627.98333333333335</v>
      </c>
      <c r="E193" s="36">
        <v>620.9666666666667</v>
      </c>
      <c r="F193" s="36">
        <v>608.43333333333339</v>
      </c>
      <c r="G193" s="36">
        <v>601.41666666666674</v>
      </c>
      <c r="H193" s="36">
        <v>640.51666666666665</v>
      </c>
      <c r="I193" s="36">
        <v>647.5333333333333</v>
      </c>
      <c r="J193" s="36">
        <v>660.06666666666661</v>
      </c>
      <c r="K193" s="31">
        <v>635</v>
      </c>
      <c r="L193" s="31">
        <v>615.45000000000005</v>
      </c>
      <c r="M193" s="31">
        <v>27.88505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962.7</v>
      </c>
      <c r="D194" s="36">
        <v>954.4</v>
      </c>
      <c r="E194" s="36">
        <v>943.8</v>
      </c>
      <c r="F194" s="36">
        <v>924.9</v>
      </c>
      <c r="G194" s="36">
        <v>914.3</v>
      </c>
      <c r="H194" s="36">
        <v>973.3</v>
      </c>
      <c r="I194" s="36">
        <v>983.90000000000009</v>
      </c>
      <c r="J194" s="36">
        <v>1002.8</v>
      </c>
      <c r="K194" s="31">
        <v>965</v>
      </c>
      <c r="L194" s="31">
        <v>935.5</v>
      </c>
      <c r="M194" s="31">
        <v>128.10205999999999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375.55</v>
      </c>
      <c r="D195" s="36">
        <v>376.33333333333331</v>
      </c>
      <c r="E195" s="36">
        <v>373.16666666666663</v>
      </c>
      <c r="F195" s="36">
        <v>370.7833333333333</v>
      </c>
      <c r="G195" s="36">
        <v>367.61666666666662</v>
      </c>
      <c r="H195" s="36">
        <v>378.71666666666664</v>
      </c>
      <c r="I195" s="36">
        <v>381.88333333333327</v>
      </c>
      <c r="J195" s="36">
        <v>384.26666666666665</v>
      </c>
      <c r="K195" s="31">
        <v>379.5</v>
      </c>
      <c r="L195" s="31">
        <v>373.95</v>
      </c>
      <c r="M195" s="31">
        <v>63.22898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144.19999999999999</v>
      </c>
      <c r="D196" s="36">
        <v>143.56666666666666</v>
      </c>
      <c r="E196" s="36">
        <v>142.63333333333333</v>
      </c>
      <c r="F196" s="36">
        <v>141.06666666666666</v>
      </c>
      <c r="G196" s="36">
        <v>140.13333333333333</v>
      </c>
      <c r="H196" s="36">
        <v>145.13333333333333</v>
      </c>
      <c r="I196" s="36">
        <v>146.06666666666666</v>
      </c>
      <c r="J196" s="36">
        <v>147.63333333333333</v>
      </c>
      <c r="K196" s="31">
        <v>144.5</v>
      </c>
      <c r="L196" s="31">
        <v>142</v>
      </c>
      <c r="M196" s="31">
        <v>241.19469000000001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1296.05</v>
      </c>
      <c r="D197" s="36">
        <v>1294.9333333333334</v>
      </c>
      <c r="E197" s="36">
        <v>1284.8166666666668</v>
      </c>
      <c r="F197" s="36">
        <v>1273.5833333333335</v>
      </c>
      <c r="G197" s="36">
        <v>1263.4666666666669</v>
      </c>
      <c r="H197" s="36">
        <v>1306.1666666666667</v>
      </c>
      <c r="I197" s="36">
        <v>1316.2833333333335</v>
      </c>
      <c r="J197" s="36">
        <v>1327.5166666666667</v>
      </c>
      <c r="K197" s="31">
        <v>1305.05</v>
      </c>
      <c r="L197" s="31">
        <v>1283.7</v>
      </c>
      <c r="M197" s="31">
        <v>14.886609999999999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869.9</v>
      </c>
      <c r="D198" s="36">
        <v>870.61666666666667</v>
      </c>
      <c r="E198" s="36">
        <v>864.38333333333333</v>
      </c>
      <c r="F198" s="36">
        <v>858.86666666666667</v>
      </c>
      <c r="G198" s="36">
        <v>852.63333333333333</v>
      </c>
      <c r="H198" s="36">
        <v>876.13333333333333</v>
      </c>
      <c r="I198" s="36">
        <v>882.36666666666667</v>
      </c>
      <c r="J198" s="36">
        <v>887.88333333333333</v>
      </c>
      <c r="K198" s="31">
        <v>876.85</v>
      </c>
      <c r="L198" s="31">
        <v>865.1</v>
      </c>
      <c r="M198" s="31">
        <v>7.2754599999999998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3653.85</v>
      </c>
      <c r="D199" s="36">
        <v>3649.9666666666672</v>
      </c>
      <c r="E199" s="36">
        <v>3624.9333333333343</v>
      </c>
      <c r="F199" s="36">
        <v>3596.0166666666673</v>
      </c>
      <c r="G199" s="36">
        <v>3570.9833333333345</v>
      </c>
      <c r="H199" s="36">
        <v>3678.8833333333341</v>
      </c>
      <c r="I199" s="36">
        <v>3703.916666666667</v>
      </c>
      <c r="J199" s="36">
        <v>3732.8333333333339</v>
      </c>
      <c r="K199" s="31">
        <v>3675</v>
      </c>
      <c r="L199" s="31">
        <v>3621.05</v>
      </c>
      <c r="M199" s="31">
        <v>6.7395899999999997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2625.95</v>
      </c>
      <c r="D200" s="36">
        <v>2625.7999999999997</v>
      </c>
      <c r="E200" s="36">
        <v>2606.8499999999995</v>
      </c>
      <c r="F200" s="36">
        <v>2587.7499999999995</v>
      </c>
      <c r="G200" s="36">
        <v>2568.7999999999993</v>
      </c>
      <c r="H200" s="36">
        <v>2644.8999999999996</v>
      </c>
      <c r="I200" s="36">
        <v>2663.8499999999995</v>
      </c>
      <c r="J200" s="36">
        <v>2682.95</v>
      </c>
      <c r="K200" s="31">
        <v>2644.75</v>
      </c>
      <c r="L200" s="31">
        <v>2606.6999999999998</v>
      </c>
      <c r="M200" s="31">
        <v>1.07979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1151.1500000000001</v>
      </c>
      <c r="D201" s="36">
        <v>1144.2166666666667</v>
      </c>
      <c r="E201" s="36">
        <v>1121.4333333333334</v>
      </c>
      <c r="F201" s="36">
        <v>1091.7166666666667</v>
      </c>
      <c r="G201" s="36">
        <v>1068.9333333333334</v>
      </c>
      <c r="H201" s="36">
        <v>1173.9333333333334</v>
      </c>
      <c r="I201" s="36">
        <v>1196.7166666666667</v>
      </c>
      <c r="J201" s="36">
        <v>1226.4333333333334</v>
      </c>
      <c r="K201" s="31">
        <v>1167</v>
      </c>
      <c r="L201" s="31">
        <v>1114.5</v>
      </c>
      <c r="M201" s="31">
        <v>12.06377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3937.5</v>
      </c>
      <c r="D202" s="36">
        <v>3924.7666666666664</v>
      </c>
      <c r="E202" s="36">
        <v>3854.5333333333328</v>
      </c>
      <c r="F202" s="36">
        <v>3771.5666666666666</v>
      </c>
      <c r="G202" s="36">
        <v>3701.333333333333</v>
      </c>
      <c r="H202" s="36">
        <v>4007.7333333333327</v>
      </c>
      <c r="I202" s="36">
        <v>4077.9666666666662</v>
      </c>
      <c r="J202" s="36">
        <v>4160.9333333333325</v>
      </c>
      <c r="K202" s="31">
        <v>3995</v>
      </c>
      <c r="L202" s="31">
        <v>3841.8</v>
      </c>
      <c r="M202" s="31">
        <v>8.6167099999999994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3555.4</v>
      </c>
      <c r="D203" s="36">
        <v>3552.8833333333332</v>
      </c>
      <c r="E203" s="36">
        <v>3525.7666666666664</v>
      </c>
      <c r="F203" s="36">
        <v>3496.1333333333332</v>
      </c>
      <c r="G203" s="36">
        <v>3469.0166666666664</v>
      </c>
      <c r="H203" s="36">
        <v>3582.5166666666664</v>
      </c>
      <c r="I203" s="36">
        <v>3609.6333333333332</v>
      </c>
      <c r="J203" s="36">
        <v>3639.2666666666664</v>
      </c>
      <c r="K203" s="31">
        <v>3580</v>
      </c>
      <c r="L203" s="31">
        <v>3523.25</v>
      </c>
      <c r="M203" s="31">
        <v>1.57799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484.6</v>
      </c>
      <c r="D204" s="36">
        <v>485.86666666666662</v>
      </c>
      <c r="E204" s="36">
        <v>480.23333333333323</v>
      </c>
      <c r="F204" s="36">
        <v>475.86666666666662</v>
      </c>
      <c r="G204" s="36">
        <v>470.23333333333323</v>
      </c>
      <c r="H204" s="36">
        <v>490.23333333333323</v>
      </c>
      <c r="I204" s="36">
        <v>495.86666666666656</v>
      </c>
      <c r="J204" s="36">
        <v>500.23333333333323</v>
      </c>
      <c r="K204" s="31">
        <v>491.5</v>
      </c>
      <c r="L204" s="31">
        <v>481.5</v>
      </c>
      <c r="M204" s="31">
        <v>29.203140000000001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9951.1</v>
      </c>
      <c r="D205" s="36">
        <v>9994.5166666666664</v>
      </c>
      <c r="E205" s="36">
        <v>9838.0333333333328</v>
      </c>
      <c r="F205" s="36">
        <v>9724.9666666666672</v>
      </c>
      <c r="G205" s="36">
        <v>9568.4833333333336</v>
      </c>
      <c r="H205" s="36">
        <v>10107.583333333332</v>
      </c>
      <c r="I205" s="36">
        <v>10264.066666666666</v>
      </c>
      <c r="J205" s="36">
        <v>10377.133333333331</v>
      </c>
      <c r="K205" s="31">
        <v>10151</v>
      </c>
      <c r="L205" s="31">
        <v>9881.4500000000007</v>
      </c>
      <c r="M205" s="31">
        <v>2.1418599999999999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146.1</v>
      </c>
      <c r="D206" s="36">
        <v>146.01666666666665</v>
      </c>
      <c r="E206" s="36">
        <v>143.93333333333331</v>
      </c>
      <c r="F206" s="36">
        <v>141.76666666666665</v>
      </c>
      <c r="G206" s="36">
        <v>139.68333333333331</v>
      </c>
      <c r="H206" s="36">
        <v>148.18333333333331</v>
      </c>
      <c r="I206" s="36">
        <v>150.26666666666668</v>
      </c>
      <c r="J206" s="36">
        <v>152.43333333333331</v>
      </c>
      <c r="K206" s="31">
        <v>148.1</v>
      </c>
      <c r="L206" s="31">
        <v>143.85</v>
      </c>
      <c r="M206" s="31">
        <v>190.10674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1688.5</v>
      </c>
      <c r="D207" s="36">
        <v>1696.3</v>
      </c>
      <c r="E207" s="36">
        <v>1678.1999999999998</v>
      </c>
      <c r="F207" s="36">
        <v>1667.8999999999999</v>
      </c>
      <c r="G207" s="36">
        <v>1649.7999999999997</v>
      </c>
      <c r="H207" s="36">
        <v>1706.6</v>
      </c>
      <c r="I207" s="36">
        <v>1724.6999999999998</v>
      </c>
      <c r="J207" s="36">
        <v>1735</v>
      </c>
      <c r="K207" s="31">
        <v>1714.4</v>
      </c>
      <c r="L207" s="31">
        <v>1686</v>
      </c>
      <c r="M207" s="31">
        <v>0.97528999999999999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1153.3</v>
      </c>
      <c r="D208" s="36">
        <v>1150.0166666666667</v>
      </c>
      <c r="E208" s="36">
        <v>1143.0833333333333</v>
      </c>
      <c r="F208" s="36">
        <v>1132.8666666666666</v>
      </c>
      <c r="G208" s="36">
        <v>1125.9333333333332</v>
      </c>
      <c r="H208" s="36">
        <v>1160.2333333333333</v>
      </c>
      <c r="I208" s="36">
        <v>1167.1666666666667</v>
      </c>
      <c r="J208" s="36">
        <v>1177.3833333333334</v>
      </c>
      <c r="K208" s="31">
        <v>1156.95</v>
      </c>
      <c r="L208" s="31">
        <v>1139.8</v>
      </c>
      <c r="M208" s="31">
        <v>11.74737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1467</v>
      </c>
      <c r="D209" s="36">
        <v>1483.7833333333335</v>
      </c>
      <c r="E209" s="36">
        <v>1436.2166666666672</v>
      </c>
      <c r="F209" s="36">
        <v>1405.4333333333336</v>
      </c>
      <c r="G209" s="36">
        <v>1357.8666666666672</v>
      </c>
      <c r="H209" s="36">
        <v>1514.5666666666671</v>
      </c>
      <c r="I209" s="36">
        <v>1562.1333333333332</v>
      </c>
      <c r="J209" s="36">
        <v>1592.916666666667</v>
      </c>
      <c r="K209" s="31">
        <v>1531.35</v>
      </c>
      <c r="L209" s="31">
        <v>1453</v>
      </c>
      <c r="M209" s="31">
        <v>24.809740000000001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263.89999999999998</v>
      </c>
      <c r="D210" s="36">
        <v>264.83333333333331</v>
      </c>
      <c r="E210" s="36">
        <v>261.66666666666663</v>
      </c>
      <c r="F210" s="36">
        <v>259.43333333333334</v>
      </c>
      <c r="G210" s="36">
        <v>256.26666666666665</v>
      </c>
      <c r="H210" s="36">
        <v>267.06666666666661</v>
      </c>
      <c r="I210" s="36">
        <v>270.23333333333323</v>
      </c>
      <c r="J210" s="36">
        <v>272.46666666666658</v>
      </c>
      <c r="K210" s="31">
        <v>268</v>
      </c>
      <c r="L210" s="31">
        <v>262.60000000000002</v>
      </c>
      <c r="M210" s="31">
        <v>50.330460000000002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15.85</v>
      </c>
      <c r="D211" s="36">
        <v>16.216666666666665</v>
      </c>
      <c r="E211" s="36">
        <v>15.283333333333331</v>
      </c>
      <c r="F211" s="36">
        <v>14.716666666666667</v>
      </c>
      <c r="G211" s="36">
        <v>13.783333333333333</v>
      </c>
      <c r="H211" s="36">
        <v>16.783333333333331</v>
      </c>
      <c r="I211" s="36">
        <v>17.716666666666661</v>
      </c>
      <c r="J211" s="36">
        <v>18.283333333333328</v>
      </c>
      <c r="K211" s="31">
        <v>17.149999999999999</v>
      </c>
      <c r="L211" s="31">
        <v>15.65</v>
      </c>
      <c r="M211" s="31">
        <v>7373.3681500000002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1117.25</v>
      </c>
      <c r="D212" s="36">
        <v>1109</v>
      </c>
      <c r="E212" s="36">
        <v>1093.1500000000001</v>
      </c>
      <c r="F212" s="36">
        <v>1069.0500000000002</v>
      </c>
      <c r="G212" s="36">
        <v>1053.2000000000003</v>
      </c>
      <c r="H212" s="36">
        <v>1133.0999999999999</v>
      </c>
      <c r="I212" s="36">
        <v>1148.9499999999998</v>
      </c>
      <c r="J212" s="36">
        <v>1173.0499999999997</v>
      </c>
      <c r="K212" s="31">
        <v>1124.8499999999999</v>
      </c>
      <c r="L212" s="31">
        <v>1084.9000000000001</v>
      </c>
      <c r="M212" s="31">
        <v>18.159289999999999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531.45000000000005</v>
      </c>
      <c r="D213" s="36">
        <v>532.13333333333333</v>
      </c>
      <c r="E213" s="36">
        <v>526.86666666666667</v>
      </c>
      <c r="F213" s="36">
        <v>522.2833333333333</v>
      </c>
      <c r="G213" s="36">
        <v>517.01666666666665</v>
      </c>
      <c r="H213" s="36">
        <v>536.7166666666667</v>
      </c>
      <c r="I213" s="36">
        <v>541.98333333333335</v>
      </c>
      <c r="J213" s="36">
        <v>546.56666666666672</v>
      </c>
      <c r="K213" s="31">
        <v>537.4</v>
      </c>
      <c r="L213" s="31">
        <v>527.54999999999995</v>
      </c>
      <c r="M213" s="31">
        <v>51.996299999999998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25.1</v>
      </c>
      <c r="D214" s="36">
        <v>25.416666666666668</v>
      </c>
      <c r="E214" s="36">
        <v>24.683333333333337</v>
      </c>
      <c r="F214" s="36">
        <v>24.266666666666669</v>
      </c>
      <c r="G214" s="36">
        <v>23.533333333333339</v>
      </c>
      <c r="H214" s="36">
        <v>25.833333333333336</v>
      </c>
      <c r="I214" s="36">
        <v>26.566666666666663</v>
      </c>
      <c r="J214" s="36">
        <v>26.983333333333334</v>
      </c>
      <c r="K214" s="31">
        <v>26.15</v>
      </c>
      <c r="L214" s="31">
        <v>25</v>
      </c>
      <c r="M214" s="31">
        <v>3120.4411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173.05</v>
      </c>
      <c r="D215" s="36">
        <v>173.51666666666665</v>
      </c>
      <c r="E215" s="36">
        <v>170.2833333333333</v>
      </c>
      <c r="F215" s="36">
        <v>167.51666666666665</v>
      </c>
      <c r="G215" s="36">
        <v>164.2833333333333</v>
      </c>
      <c r="H215" s="36">
        <v>176.2833333333333</v>
      </c>
      <c r="I215" s="36">
        <v>179.51666666666665</v>
      </c>
      <c r="J215" s="36">
        <v>182.2833333333333</v>
      </c>
      <c r="K215" s="31">
        <v>176.75</v>
      </c>
      <c r="L215" s="31">
        <v>170.75</v>
      </c>
      <c r="M215" s="31">
        <v>176.53281999999999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161.30000000000001</v>
      </c>
      <c r="D216" s="36">
        <v>161.04999999999998</v>
      </c>
      <c r="E216" s="36">
        <v>158.24999999999997</v>
      </c>
      <c r="F216" s="36">
        <v>155.19999999999999</v>
      </c>
      <c r="G216" s="36">
        <v>152.39999999999998</v>
      </c>
      <c r="H216" s="36">
        <v>164.09999999999997</v>
      </c>
      <c r="I216" s="36">
        <v>166.89999999999998</v>
      </c>
      <c r="J216" s="36">
        <v>169.94999999999996</v>
      </c>
      <c r="K216" s="31">
        <v>163.85</v>
      </c>
      <c r="L216" s="31">
        <v>158</v>
      </c>
      <c r="M216" s="31">
        <v>299.21496999999999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942.85</v>
      </c>
      <c r="D217" s="36">
        <v>945</v>
      </c>
      <c r="E217" s="36">
        <v>936.35</v>
      </c>
      <c r="F217" s="36">
        <v>929.85</v>
      </c>
      <c r="G217" s="36">
        <v>921.2</v>
      </c>
      <c r="H217" s="36">
        <v>951.5</v>
      </c>
      <c r="I217" s="36">
        <v>960.15000000000009</v>
      </c>
      <c r="J217" s="36">
        <v>966.65</v>
      </c>
      <c r="K217" s="31">
        <v>953.65</v>
      </c>
      <c r="L217" s="31">
        <v>938.5</v>
      </c>
      <c r="M217" s="31">
        <v>8.6049600000000002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2"/>
      <c r="B1" s="38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1" t="s">
        <v>20</v>
      </c>
      <c r="D9" s="381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6"/>
      <c r="L9" s="27"/>
      <c r="M9" s="48"/>
      <c r="N9" s="1"/>
      <c r="O9" s="1"/>
    </row>
    <row r="10" spans="1:15" ht="42.75" customHeight="1">
      <c r="A10" s="377"/>
      <c r="B10" s="380"/>
      <c r="C10" s="380"/>
      <c r="D10" s="38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747.85</v>
      </c>
      <c r="D11" s="36">
        <v>758.08333333333337</v>
      </c>
      <c r="E11" s="36">
        <v>727.2166666666667</v>
      </c>
      <c r="F11" s="36">
        <v>706.58333333333337</v>
      </c>
      <c r="G11" s="36">
        <v>675.7166666666667</v>
      </c>
      <c r="H11" s="36">
        <v>778.7166666666667</v>
      </c>
      <c r="I11" s="36">
        <v>809.58333333333326</v>
      </c>
      <c r="J11" s="36">
        <v>830.2166666666667</v>
      </c>
      <c r="K11" s="31">
        <v>788.95</v>
      </c>
      <c r="L11" s="31">
        <v>737.45</v>
      </c>
      <c r="M11" s="31">
        <v>8.3743999999999996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31246.15</v>
      </c>
      <c r="D12" s="36">
        <v>31158.350000000002</v>
      </c>
      <c r="E12" s="36">
        <v>30904.800000000003</v>
      </c>
      <c r="F12" s="36">
        <v>30563.45</v>
      </c>
      <c r="G12" s="36">
        <v>30309.9</v>
      </c>
      <c r="H12" s="36">
        <v>31499.700000000004</v>
      </c>
      <c r="I12" s="36">
        <v>31753.25</v>
      </c>
      <c r="J12" s="36">
        <v>32094.600000000006</v>
      </c>
      <c r="K12" s="31">
        <v>31411.9</v>
      </c>
      <c r="L12" s="31">
        <v>30817</v>
      </c>
      <c r="M12" s="31">
        <v>3.4000000000000002E-2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5450.5</v>
      </c>
      <c r="D13" s="36">
        <v>5390.25</v>
      </c>
      <c r="E13" s="36">
        <v>5305.75</v>
      </c>
      <c r="F13" s="36">
        <v>5161</v>
      </c>
      <c r="G13" s="36">
        <v>5076.5</v>
      </c>
      <c r="H13" s="36">
        <v>5535</v>
      </c>
      <c r="I13" s="36">
        <v>5619.5</v>
      </c>
      <c r="J13" s="36">
        <v>5764.25</v>
      </c>
      <c r="K13" s="31">
        <v>5474.75</v>
      </c>
      <c r="L13" s="31">
        <v>5245.5</v>
      </c>
      <c r="M13" s="31">
        <v>6.5610499999999998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2669.4</v>
      </c>
      <c r="D14" s="36">
        <v>2672.6333333333332</v>
      </c>
      <c r="E14" s="36">
        <v>2657.2666666666664</v>
      </c>
      <c r="F14" s="36">
        <v>2645.1333333333332</v>
      </c>
      <c r="G14" s="36">
        <v>2629.7666666666664</v>
      </c>
      <c r="H14" s="36">
        <v>2684.7666666666664</v>
      </c>
      <c r="I14" s="36">
        <v>2700.1333333333332</v>
      </c>
      <c r="J14" s="36">
        <v>2712.2666666666664</v>
      </c>
      <c r="K14" s="31">
        <v>2688</v>
      </c>
      <c r="L14" s="31">
        <v>2660.5</v>
      </c>
      <c r="M14" s="31">
        <v>1.89689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3791.8</v>
      </c>
      <c r="D15" s="36">
        <v>3763.5</v>
      </c>
      <c r="E15" s="36">
        <v>3708.3</v>
      </c>
      <c r="F15" s="36">
        <v>3624.8</v>
      </c>
      <c r="G15" s="36">
        <v>3569.6000000000004</v>
      </c>
      <c r="H15" s="36">
        <v>3847</v>
      </c>
      <c r="I15" s="36">
        <v>3902.2</v>
      </c>
      <c r="J15" s="36">
        <v>3985.7</v>
      </c>
      <c r="K15" s="31">
        <v>3818.7</v>
      </c>
      <c r="L15" s="31">
        <v>3680</v>
      </c>
      <c r="M15" s="31">
        <v>0.53439999999999999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1474.25</v>
      </c>
      <c r="D16" s="36">
        <v>1472.6833333333334</v>
      </c>
      <c r="E16" s="36">
        <v>1452.3666666666668</v>
      </c>
      <c r="F16" s="36">
        <v>1430.4833333333333</v>
      </c>
      <c r="G16" s="36">
        <v>1410.1666666666667</v>
      </c>
      <c r="H16" s="36">
        <v>1494.5666666666668</v>
      </c>
      <c r="I16" s="36">
        <v>1514.8833333333334</v>
      </c>
      <c r="J16" s="36">
        <v>1536.7666666666669</v>
      </c>
      <c r="K16" s="31">
        <v>1493</v>
      </c>
      <c r="L16" s="31">
        <v>1450.8</v>
      </c>
      <c r="M16" s="31">
        <v>8.2361500000000003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590.4</v>
      </c>
      <c r="D17" s="36">
        <v>590.79999999999995</v>
      </c>
      <c r="E17" s="36">
        <v>585.89999999999986</v>
      </c>
      <c r="F17" s="36">
        <v>581.39999999999986</v>
      </c>
      <c r="G17" s="36">
        <v>576.49999999999977</v>
      </c>
      <c r="H17" s="36">
        <v>595.29999999999995</v>
      </c>
      <c r="I17" s="36">
        <v>600.20000000000005</v>
      </c>
      <c r="J17" s="36">
        <v>604.70000000000005</v>
      </c>
      <c r="K17" s="31">
        <v>595.70000000000005</v>
      </c>
      <c r="L17" s="31">
        <v>586.29999999999995</v>
      </c>
      <c r="M17" s="31">
        <v>16.83135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516.1</v>
      </c>
      <c r="D18" s="36">
        <v>515.96666666666658</v>
      </c>
      <c r="E18" s="36">
        <v>513.18333333333317</v>
      </c>
      <c r="F18" s="36">
        <v>510.26666666666654</v>
      </c>
      <c r="G18" s="36">
        <v>507.48333333333312</v>
      </c>
      <c r="H18" s="36">
        <v>518.88333333333321</v>
      </c>
      <c r="I18" s="36">
        <v>521.66666666666674</v>
      </c>
      <c r="J18" s="36">
        <v>524.58333333333326</v>
      </c>
      <c r="K18" s="31">
        <v>518.75</v>
      </c>
      <c r="L18" s="31">
        <v>513.04999999999995</v>
      </c>
      <c r="M18" s="31">
        <v>1.2873699999999999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669.8</v>
      </c>
      <c r="D19" s="36">
        <v>672.05000000000007</v>
      </c>
      <c r="E19" s="36">
        <v>664.75000000000011</v>
      </c>
      <c r="F19" s="36">
        <v>659.7</v>
      </c>
      <c r="G19" s="36">
        <v>652.40000000000009</v>
      </c>
      <c r="H19" s="36">
        <v>677.10000000000014</v>
      </c>
      <c r="I19" s="36">
        <v>684.40000000000009</v>
      </c>
      <c r="J19" s="36">
        <v>689.45000000000016</v>
      </c>
      <c r="K19" s="31">
        <v>679.35</v>
      </c>
      <c r="L19" s="31">
        <v>667</v>
      </c>
      <c r="M19" s="31">
        <v>9.83657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1459.65</v>
      </c>
      <c r="D20" s="36">
        <v>1458.4166666666667</v>
      </c>
      <c r="E20" s="36">
        <v>1446.2333333333336</v>
      </c>
      <c r="F20" s="36">
        <v>1432.8166666666668</v>
      </c>
      <c r="G20" s="36">
        <v>1420.6333333333337</v>
      </c>
      <c r="H20" s="36">
        <v>1471.8333333333335</v>
      </c>
      <c r="I20" s="36">
        <v>1484.0166666666664</v>
      </c>
      <c r="J20" s="36">
        <v>1497.4333333333334</v>
      </c>
      <c r="K20" s="31">
        <v>1470.6</v>
      </c>
      <c r="L20" s="31">
        <v>1445</v>
      </c>
      <c r="M20" s="31">
        <v>3.6716600000000001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28670.35</v>
      </c>
      <c r="D21" s="36">
        <v>28647.45</v>
      </c>
      <c r="E21" s="36">
        <v>28502.9</v>
      </c>
      <c r="F21" s="36">
        <v>28335.45</v>
      </c>
      <c r="G21" s="36">
        <v>28190.9</v>
      </c>
      <c r="H21" s="36">
        <v>28814.9</v>
      </c>
      <c r="I21" s="36">
        <v>28959.449999999997</v>
      </c>
      <c r="J21" s="36">
        <v>29126.9</v>
      </c>
      <c r="K21" s="31">
        <v>28792</v>
      </c>
      <c r="L21" s="31">
        <v>28480</v>
      </c>
      <c r="M21" s="31">
        <v>6.3469999999999999E-2</v>
      </c>
      <c r="N21" s="1"/>
      <c r="O21" s="1"/>
    </row>
    <row r="22" spans="1:15" ht="12" customHeight="1">
      <c r="A22" s="33">
        <v>12</v>
      </c>
      <c r="B22" s="53" t="s">
        <v>1006</v>
      </c>
      <c r="C22" s="31">
        <v>1122.7</v>
      </c>
      <c r="D22" s="36">
        <v>1142.2</v>
      </c>
      <c r="E22" s="36">
        <v>1097.7</v>
      </c>
      <c r="F22" s="36">
        <v>1072.7</v>
      </c>
      <c r="G22" s="36">
        <v>1028.2</v>
      </c>
      <c r="H22" s="36">
        <v>1167.2</v>
      </c>
      <c r="I22" s="36">
        <v>1211.7</v>
      </c>
      <c r="J22" s="36">
        <v>1236.7</v>
      </c>
      <c r="K22" s="31">
        <v>1186.7</v>
      </c>
      <c r="L22" s="31">
        <v>1117.2</v>
      </c>
      <c r="M22" s="31">
        <v>32.350839999999998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3302.3</v>
      </c>
      <c r="D23" s="36">
        <v>3305.1</v>
      </c>
      <c r="E23" s="36">
        <v>3270.2</v>
      </c>
      <c r="F23" s="36">
        <v>3238.1</v>
      </c>
      <c r="G23" s="36">
        <v>3203.2</v>
      </c>
      <c r="H23" s="36">
        <v>3337.2</v>
      </c>
      <c r="I23" s="36">
        <v>3372.1000000000004</v>
      </c>
      <c r="J23" s="36">
        <v>3404.2</v>
      </c>
      <c r="K23" s="31">
        <v>3340</v>
      </c>
      <c r="L23" s="31">
        <v>3273</v>
      </c>
      <c r="M23" s="31">
        <v>11.255699999999999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1979.5</v>
      </c>
      <c r="D24" s="36">
        <v>1982.1333333333332</v>
      </c>
      <c r="E24" s="36">
        <v>1945.3166666666664</v>
      </c>
      <c r="F24" s="36">
        <v>1911.1333333333332</v>
      </c>
      <c r="G24" s="36">
        <v>1874.3166666666664</v>
      </c>
      <c r="H24" s="36">
        <v>2016.3166666666664</v>
      </c>
      <c r="I24" s="36">
        <v>2053.1333333333332</v>
      </c>
      <c r="J24" s="36">
        <v>2087.3166666666666</v>
      </c>
      <c r="K24" s="31">
        <v>2018.95</v>
      </c>
      <c r="L24" s="31">
        <v>1947.95</v>
      </c>
      <c r="M24" s="31">
        <v>10.026719999999999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1329.45</v>
      </c>
      <c r="D25" s="36">
        <v>1327.6333333333334</v>
      </c>
      <c r="E25" s="36">
        <v>1316.0666666666668</v>
      </c>
      <c r="F25" s="36">
        <v>1302.6833333333334</v>
      </c>
      <c r="G25" s="36">
        <v>1291.1166666666668</v>
      </c>
      <c r="H25" s="36">
        <v>1341.0166666666669</v>
      </c>
      <c r="I25" s="36">
        <v>1352.5833333333335</v>
      </c>
      <c r="J25" s="36">
        <v>1365.9666666666669</v>
      </c>
      <c r="K25" s="31">
        <v>1339.2</v>
      </c>
      <c r="L25" s="31">
        <v>1314.25</v>
      </c>
      <c r="M25" s="31">
        <v>21.97456</v>
      </c>
      <c r="N25" s="1"/>
      <c r="O25" s="1"/>
    </row>
    <row r="26" spans="1:15" ht="12.75" customHeight="1">
      <c r="A26" s="33">
        <v>16</v>
      </c>
      <c r="B26" s="53" t="s">
        <v>827</v>
      </c>
      <c r="C26" s="31">
        <v>566.70000000000005</v>
      </c>
      <c r="D26" s="36">
        <v>567.51666666666665</v>
      </c>
      <c r="E26" s="36">
        <v>560.23333333333335</v>
      </c>
      <c r="F26" s="36">
        <v>553.76666666666665</v>
      </c>
      <c r="G26" s="36">
        <v>546.48333333333335</v>
      </c>
      <c r="H26" s="36">
        <v>573.98333333333335</v>
      </c>
      <c r="I26" s="36">
        <v>581.26666666666665</v>
      </c>
      <c r="J26" s="36">
        <v>587.73333333333335</v>
      </c>
      <c r="K26" s="31">
        <v>574.79999999999995</v>
      </c>
      <c r="L26" s="31">
        <v>561.04999999999995</v>
      </c>
      <c r="M26" s="31">
        <v>9.1941100000000002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1048.3</v>
      </c>
      <c r="D27" s="36">
        <v>1062.1666666666667</v>
      </c>
      <c r="E27" s="36">
        <v>1028.3333333333335</v>
      </c>
      <c r="F27" s="36">
        <v>1008.3666666666668</v>
      </c>
      <c r="G27" s="36">
        <v>974.53333333333353</v>
      </c>
      <c r="H27" s="36">
        <v>1082.1333333333334</v>
      </c>
      <c r="I27" s="36">
        <v>1115.9666666666669</v>
      </c>
      <c r="J27" s="36">
        <v>1135.9333333333334</v>
      </c>
      <c r="K27" s="31">
        <v>1096</v>
      </c>
      <c r="L27" s="31">
        <v>1042.2</v>
      </c>
      <c r="M27" s="31">
        <v>54.794150000000002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387.85</v>
      </c>
      <c r="D28" s="36">
        <v>392.51666666666665</v>
      </c>
      <c r="E28" s="36">
        <v>381.33333333333331</v>
      </c>
      <c r="F28" s="36">
        <v>374.81666666666666</v>
      </c>
      <c r="G28" s="36">
        <v>363.63333333333333</v>
      </c>
      <c r="H28" s="36">
        <v>399.0333333333333</v>
      </c>
      <c r="I28" s="36">
        <v>410.2166666666667</v>
      </c>
      <c r="J28" s="36">
        <v>416.73333333333329</v>
      </c>
      <c r="K28" s="31">
        <v>403.7</v>
      </c>
      <c r="L28" s="31">
        <v>386</v>
      </c>
      <c r="M28" s="31">
        <v>59.440170000000002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187.85</v>
      </c>
      <c r="D29" s="36">
        <v>189.21666666666667</v>
      </c>
      <c r="E29" s="36">
        <v>185.23333333333335</v>
      </c>
      <c r="F29" s="36">
        <v>182.61666666666667</v>
      </c>
      <c r="G29" s="36">
        <v>178.63333333333335</v>
      </c>
      <c r="H29" s="36">
        <v>191.83333333333334</v>
      </c>
      <c r="I29" s="36">
        <v>195.81666666666663</v>
      </c>
      <c r="J29" s="36">
        <v>198.43333333333334</v>
      </c>
      <c r="K29" s="31">
        <v>193.2</v>
      </c>
      <c r="L29" s="31">
        <v>186.6</v>
      </c>
      <c r="M29" s="31">
        <v>65.909210000000002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228.9</v>
      </c>
      <c r="D30" s="36">
        <v>227.95000000000002</v>
      </c>
      <c r="E30" s="36">
        <v>225.30000000000004</v>
      </c>
      <c r="F30" s="36">
        <v>221.70000000000002</v>
      </c>
      <c r="G30" s="36">
        <v>219.05000000000004</v>
      </c>
      <c r="H30" s="36">
        <v>231.55000000000004</v>
      </c>
      <c r="I30" s="36">
        <v>234.20000000000002</v>
      </c>
      <c r="J30" s="36">
        <v>237.80000000000004</v>
      </c>
      <c r="K30" s="31">
        <v>230.6</v>
      </c>
      <c r="L30" s="31">
        <v>224.35</v>
      </c>
      <c r="M30" s="31">
        <v>34.859050000000003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416.85</v>
      </c>
      <c r="D31" s="36">
        <v>420.25</v>
      </c>
      <c r="E31" s="36">
        <v>411.65</v>
      </c>
      <c r="F31" s="36">
        <v>406.45</v>
      </c>
      <c r="G31" s="36">
        <v>397.84999999999997</v>
      </c>
      <c r="H31" s="36">
        <v>425.45</v>
      </c>
      <c r="I31" s="36">
        <v>434.05</v>
      </c>
      <c r="J31" s="36">
        <v>439.25</v>
      </c>
      <c r="K31" s="31">
        <v>428.85</v>
      </c>
      <c r="L31" s="31">
        <v>415.05</v>
      </c>
      <c r="M31" s="31">
        <v>3.58596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869.5</v>
      </c>
      <c r="D32" s="36">
        <v>869.15</v>
      </c>
      <c r="E32" s="36">
        <v>863.4</v>
      </c>
      <c r="F32" s="36">
        <v>857.3</v>
      </c>
      <c r="G32" s="36">
        <v>851.55</v>
      </c>
      <c r="H32" s="36">
        <v>875.25</v>
      </c>
      <c r="I32" s="36">
        <v>881</v>
      </c>
      <c r="J32" s="36">
        <v>887.1</v>
      </c>
      <c r="K32" s="31">
        <v>874.9</v>
      </c>
      <c r="L32" s="31">
        <v>863.05</v>
      </c>
      <c r="M32" s="31">
        <v>0.58401000000000003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1120.25</v>
      </c>
      <c r="D33" s="36">
        <v>1124.4333333333332</v>
      </c>
      <c r="E33" s="36">
        <v>1108.9166666666663</v>
      </c>
      <c r="F33" s="36">
        <v>1097.583333333333</v>
      </c>
      <c r="G33" s="36">
        <v>1082.0666666666662</v>
      </c>
      <c r="H33" s="36">
        <v>1135.7666666666664</v>
      </c>
      <c r="I33" s="36">
        <v>1151.2833333333333</v>
      </c>
      <c r="J33" s="36">
        <v>1162.6166666666666</v>
      </c>
      <c r="K33" s="31">
        <v>1139.95</v>
      </c>
      <c r="L33" s="31">
        <v>1113.0999999999999</v>
      </c>
      <c r="M33" s="31">
        <v>1.3371500000000001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2122.5500000000002</v>
      </c>
      <c r="D34" s="36">
        <v>2129.9</v>
      </c>
      <c r="E34" s="36">
        <v>2108.65</v>
      </c>
      <c r="F34" s="36">
        <v>2094.75</v>
      </c>
      <c r="G34" s="36">
        <v>2073.5</v>
      </c>
      <c r="H34" s="36">
        <v>2143.8000000000002</v>
      </c>
      <c r="I34" s="36">
        <v>2165.0500000000002</v>
      </c>
      <c r="J34" s="36">
        <v>2178.9500000000003</v>
      </c>
      <c r="K34" s="31">
        <v>2151.15</v>
      </c>
      <c r="L34" s="31">
        <v>2116</v>
      </c>
      <c r="M34" s="31">
        <v>0.25691999999999998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1050.3</v>
      </c>
      <c r="D35" s="36">
        <v>1050.2166666666665</v>
      </c>
      <c r="E35" s="36">
        <v>1036.7833333333328</v>
      </c>
      <c r="F35" s="36">
        <v>1023.2666666666664</v>
      </c>
      <c r="G35" s="36">
        <v>1009.8333333333328</v>
      </c>
      <c r="H35" s="36">
        <v>1063.7333333333329</v>
      </c>
      <c r="I35" s="36">
        <v>1077.1666666666667</v>
      </c>
      <c r="J35" s="36">
        <v>1090.6833333333329</v>
      </c>
      <c r="K35" s="31">
        <v>1063.6500000000001</v>
      </c>
      <c r="L35" s="31">
        <v>1036.7</v>
      </c>
      <c r="M35" s="31">
        <v>0.66556999999999999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5044.05</v>
      </c>
      <c r="D36" s="36">
        <v>5025.0166666666673</v>
      </c>
      <c r="E36" s="36">
        <v>4953.6833333333343</v>
      </c>
      <c r="F36" s="36">
        <v>4863.3166666666666</v>
      </c>
      <c r="G36" s="36">
        <v>4791.9833333333336</v>
      </c>
      <c r="H36" s="36">
        <v>5115.383333333335</v>
      </c>
      <c r="I36" s="36">
        <v>5186.716666666669</v>
      </c>
      <c r="J36" s="36">
        <v>5277.0833333333358</v>
      </c>
      <c r="K36" s="31">
        <v>5096.3500000000004</v>
      </c>
      <c r="L36" s="31">
        <v>4934.6499999999996</v>
      </c>
      <c r="M36" s="31">
        <v>6.7853399999999997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2155.6</v>
      </c>
      <c r="D37" s="36">
        <v>2162.4833333333331</v>
      </c>
      <c r="E37" s="36">
        <v>2144.1166666666663</v>
      </c>
      <c r="F37" s="36">
        <v>2132.6333333333332</v>
      </c>
      <c r="G37" s="36">
        <v>2114.2666666666664</v>
      </c>
      <c r="H37" s="36">
        <v>2173.9666666666662</v>
      </c>
      <c r="I37" s="36">
        <v>2192.333333333333</v>
      </c>
      <c r="J37" s="36">
        <v>2203.8166666666662</v>
      </c>
      <c r="K37" s="31">
        <v>2180.85</v>
      </c>
      <c r="L37" s="31">
        <v>2151</v>
      </c>
      <c r="M37" s="31">
        <v>0.21123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82.85</v>
      </c>
      <c r="D38" s="36">
        <v>83.266666666666666</v>
      </c>
      <c r="E38" s="36">
        <v>82.083333333333329</v>
      </c>
      <c r="F38" s="36">
        <v>81.316666666666663</v>
      </c>
      <c r="G38" s="36">
        <v>80.133333333333326</v>
      </c>
      <c r="H38" s="36">
        <v>84.033333333333331</v>
      </c>
      <c r="I38" s="36">
        <v>85.216666666666669</v>
      </c>
      <c r="J38" s="36">
        <v>85.983333333333334</v>
      </c>
      <c r="K38" s="31">
        <v>84.45</v>
      </c>
      <c r="L38" s="31">
        <v>82.5</v>
      </c>
      <c r="M38" s="31">
        <v>15.6168</v>
      </c>
      <c r="N38" s="1"/>
      <c r="O38" s="1"/>
    </row>
    <row r="39" spans="1:15" ht="12.75" customHeight="1">
      <c r="A39" s="33">
        <v>29</v>
      </c>
      <c r="B39" s="53" t="s">
        <v>1007</v>
      </c>
      <c r="C39" s="31">
        <v>28.9</v>
      </c>
      <c r="D39" s="36">
        <v>29.116666666666664</v>
      </c>
      <c r="E39" s="36">
        <v>28.483333333333327</v>
      </c>
      <c r="F39" s="36">
        <v>28.066666666666663</v>
      </c>
      <c r="G39" s="36">
        <v>27.433333333333326</v>
      </c>
      <c r="H39" s="36">
        <v>29.533333333333328</v>
      </c>
      <c r="I39" s="36">
        <v>30.166666666666661</v>
      </c>
      <c r="J39" s="36">
        <v>30.583333333333329</v>
      </c>
      <c r="K39" s="31">
        <v>29.75</v>
      </c>
      <c r="L39" s="31">
        <v>28.7</v>
      </c>
      <c r="M39" s="31">
        <v>24.856159999999999</v>
      </c>
      <c r="N39" s="1"/>
      <c r="O39" s="1"/>
    </row>
    <row r="40" spans="1:15" ht="12.75" customHeight="1">
      <c r="A40" s="33">
        <v>30</v>
      </c>
      <c r="B40" s="53" t="s">
        <v>856</v>
      </c>
      <c r="C40" s="31">
        <v>834.35</v>
      </c>
      <c r="D40" s="36">
        <v>838.11666666666667</v>
      </c>
      <c r="E40" s="36">
        <v>826.23333333333335</v>
      </c>
      <c r="F40" s="36">
        <v>818.11666666666667</v>
      </c>
      <c r="G40" s="36">
        <v>806.23333333333335</v>
      </c>
      <c r="H40" s="36">
        <v>846.23333333333335</v>
      </c>
      <c r="I40" s="36">
        <v>858.11666666666679</v>
      </c>
      <c r="J40" s="36">
        <v>866.23333333333335</v>
      </c>
      <c r="K40" s="31">
        <v>850</v>
      </c>
      <c r="L40" s="31">
        <v>830</v>
      </c>
      <c r="M40" s="31">
        <v>5.7970899999999999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3732.85</v>
      </c>
      <c r="D41" s="36">
        <v>3755.2833333333333</v>
      </c>
      <c r="E41" s="36">
        <v>3682.5666666666666</v>
      </c>
      <c r="F41" s="36">
        <v>3632.2833333333333</v>
      </c>
      <c r="G41" s="36">
        <v>3559.5666666666666</v>
      </c>
      <c r="H41" s="36">
        <v>3805.5666666666666</v>
      </c>
      <c r="I41" s="36">
        <v>3878.2833333333328</v>
      </c>
      <c r="J41" s="36">
        <v>3928.5666666666666</v>
      </c>
      <c r="K41" s="31">
        <v>3828</v>
      </c>
      <c r="L41" s="31">
        <v>3705</v>
      </c>
      <c r="M41" s="31">
        <v>0.53935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603.35</v>
      </c>
      <c r="D42" s="36">
        <v>604.94999999999993</v>
      </c>
      <c r="E42" s="36">
        <v>597.39999999999986</v>
      </c>
      <c r="F42" s="36">
        <v>591.44999999999993</v>
      </c>
      <c r="G42" s="36">
        <v>583.89999999999986</v>
      </c>
      <c r="H42" s="36">
        <v>610.89999999999986</v>
      </c>
      <c r="I42" s="36">
        <v>618.44999999999982</v>
      </c>
      <c r="J42" s="36">
        <v>624.39999999999986</v>
      </c>
      <c r="K42" s="31">
        <v>612.5</v>
      </c>
      <c r="L42" s="31">
        <v>599</v>
      </c>
      <c r="M42" s="31">
        <v>36.042369999999998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2917.8</v>
      </c>
      <c r="D43" s="36">
        <v>2950.9333333333329</v>
      </c>
      <c r="E43" s="36">
        <v>2876.8666666666659</v>
      </c>
      <c r="F43" s="36">
        <v>2835.9333333333329</v>
      </c>
      <c r="G43" s="36">
        <v>2761.8666666666659</v>
      </c>
      <c r="H43" s="36">
        <v>2991.8666666666659</v>
      </c>
      <c r="I43" s="36">
        <v>3065.9333333333325</v>
      </c>
      <c r="J43" s="36">
        <v>3106.8666666666659</v>
      </c>
      <c r="K43" s="31">
        <v>3025</v>
      </c>
      <c r="L43" s="31">
        <v>2910</v>
      </c>
      <c r="M43" s="31">
        <v>3.6588599999999998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953</v>
      </c>
      <c r="D44" s="36">
        <v>948.63333333333333</v>
      </c>
      <c r="E44" s="36">
        <v>942.26666666666665</v>
      </c>
      <c r="F44" s="36">
        <v>931.5333333333333</v>
      </c>
      <c r="G44" s="36">
        <v>925.16666666666663</v>
      </c>
      <c r="H44" s="36">
        <v>959.36666666666667</v>
      </c>
      <c r="I44" s="36">
        <v>965.73333333333323</v>
      </c>
      <c r="J44" s="36">
        <v>976.4666666666667</v>
      </c>
      <c r="K44" s="31">
        <v>955</v>
      </c>
      <c r="L44" s="31">
        <v>937.9</v>
      </c>
      <c r="M44" s="31">
        <v>0.53802000000000005</v>
      </c>
      <c r="N44" s="1"/>
      <c r="O44" s="1"/>
    </row>
    <row r="45" spans="1:15" ht="12.75" customHeight="1">
      <c r="A45" s="33">
        <v>35</v>
      </c>
      <c r="B45" s="53" t="s">
        <v>829</v>
      </c>
      <c r="C45" s="31">
        <v>6289.65</v>
      </c>
      <c r="D45" s="36">
        <v>6291.75</v>
      </c>
      <c r="E45" s="36">
        <v>6227.9</v>
      </c>
      <c r="F45" s="36">
        <v>6166.15</v>
      </c>
      <c r="G45" s="36">
        <v>6102.2999999999993</v>
      </c>
      <c r="H45" s="36">
        <v>6353.5</v>
      </c>
      <c r="I45" s="36">
        <v>6417.35</v>
      </c>
      <c r="J45" s="36">
        <v>6479.1</v>
      </c>
      <c r="K45" s="31">
        <v>6355.6</v>
      </c>
      <c r="L45" s="31">
        <v>6230</v>
      </c>
      <c r="M45" s="31">
        <v>0.50656999999999996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6620.6</v>
      </c>
      <c r="D46" s="36">
        <v>6619.6833333333334</v>
      </c>
      <c r="E46" s="36">
        <v>6570.916666666667</v>
      </c>
      <c r="F46" s="36">
        <v>6521.2333333333336</v>
      </c>
      <c r="G46" s="36">
        <v>6472.4666666666672</v>
      </c>
      <c r="H46" s="36">
        <v>6669.3666666666668</v>
      </c>
      <c r="I46" s="36">
        <v>6718.1333333333332</v>
      </c>
      <c r="J46" s="36">
        <v>6767.8166666666666</v>
      </c>
      <c r="K46" s="31">
        <v>6668.45</v>
      </c>
      <c r="L46" s="31">
        <v>6570</v>
      </c>
      <c r="M46" s="31">
        <v>3.1375999999999999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518.04999999999995</v>
      </c>
      <c r="D47" s="36">
        <v>520.65</v>
      </c>
      <c r="E47" s="36">
        <v>512.94999999999993</v>
      </c>
      <c r="F47" s="36">
        <v>507.84999999999991</v>
      </c>
      <c r="G47" s="36">
        <v>500.14999999999986</v>
      </c>
      <c r="H47" s="36">
        <v>525.75</v>
      </c>
      <c r="I47" s="36">
        <v>533.45000000000005</v>
      </c>
      <c r="J47" s="36">
        <v>538.55000000000007</v>
      </c>
      <c r="K47" s="31">
        <v>528.35</v>
      </c>
      <c r="L47" s="31">
        <v>515.54999999999995</v>
      </c>
      <c r="M47" s="31">
        <v>8.7352799999999995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336.2</v>
      </c>
      <c r="D48" s="36">
        <v>336.98333333333335</v>
      </c>
      <c r="E48" s="36">
        <v>333.41666666666669</v>
      </c>
      <c r="F48" s="36">
        <v>330.63333333333333</v>
      </c>
      <c r="G48" s="36">
        <v>327.06666666666666</v>
      </c>
      <c r="H48" s="36">
        <v>339.76666666666671</v>
      </c>
      <c r="I48" s="36">
        <v>343.33333333333331</v>
      </c>
      <c r="J48" s="36">
        <v>346.11666666666673</v>
      </c>
      <c r="K48" s="31">
        <v>340.55</v>
      </c>
      <c r="L48" s="31">
        <v>334.2</v>
      </c>
      <c r="M48" s="31">
        <v>2.0975199999999998</v>
      </c>
      <c r="N48" s="1"/>
      <c r="O48" s="1"/>
    </row>
    <row r="49" spans="1:15" ht="12.75" customHeight="1">
      <c r="A49" s="33">
        <v>39</v>
      </c>
      <c r="B49" s="53" t="s">
        <v>828</v>
      </c>
      <c r="C49" s="31">
        <v>794.25</v>
      </c>
      <c r="D49" s="36">
        <v>806.63333333333333</v>
      </c>
      <c r="E49" s="36">
        <v>775.56666666666661</v>
      </c>
      <c r="F49" s="36">
        <v>756.88333333333333</v>
      </c>
      <c r="G49" s="36">
        <v>725.81666666666661</v>
      </c>
      <c r="H49" s="36">
        <v>825.31666666666661</v>
      </c>
      <c r="I49" s="36">
        <v>856.38333333333344</v>
      </c>
      <c r="J49" s="36">
        <v>875.06666666666661</v>
      </c>
      <c r="K49" s="31">
        <v>837.7</v>
      </c>
      <c r="L49" s="31">
        <v>787.95</v>
      </c>
      <c r="M49" s="31">
        <v>7.7204800000000002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535.79999999999995</v>
      </c>
      <c r="D50" s="36">
        <v>535.73333333333335</v>
      </c>
      <c r="E50" s="36">
        <v>532.51666666666665</v>
      </c>
      <c r="F50" s="36">
        <v>529.23333333333335</v>
      </c>
      <c r="G50" s="36">
        <v>526.01666666666665</v>
      </c>
      <c r="H50" s="36">
        <v>539.01666666666665</v>
      </c>
      <c r="I50" s="36">
        <v>542.23333333333335</v>
      </c>
      <c r="J50" s="36">
        <v>545.51666666666665</v>
      </c>
      <c r="K50" s="31">
        <v>538.95000000000005</v>
      </c>
      <c r="L50" s="31">
        <v>532.45000000000005</v>
      </c>
      <c r="M50" s="31">
        <v>0.52764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174</v>
      </c>
      <c r="D51" s="36">
        <v>173.86666666666665</v>
      </c>
      <c r="E51" s="36">
        <v>172.33333333333329</v>
      </c>
      <c r="F51" s="36">
        <v>170.66666666666663</v>
      </c>
      <c r="G51" s="36">
        <v>169.13333333333327</v>
      </c>
      <c r="H51" s="36">
        <v>175.5333333333333</v>
      </c>
      <c r="I51" s="36">
        <v>177.06666666666666</v>
      </c>
      <c r="J51" s="36">
        <v>178.73333333333332</v>
      </c>
      <c r="K51" s="31">
        <v>175.4</v>
      </c>
      <c r="L51" s="31">
        <v>172.2</v>
      </c>
      <c r="M51" s="31">
        <v>99.734800000000007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2859.55</v>
      </c>
      <c r="D52" s="36">
        <v>2859.8833333333332</v>
      </c>
      <c r="E52" s="36">
        <v>2849.7666666666664</v>
      </c>
      <c r="F52" s="36">
        <v>2839.9833333333331</v>
      </c>
      <c r="G52" s="36">
        <v>2829.8666666666663</v>
      </c>
      <c r="H52" s="36">
        <v>2869.6666666666665</v>
      </c>
      <c r="I52" s="36">
        <v>2879.7833333333333</v>
      </c>
      <c r="J52" s="36">
        <v>2889.5666666666666</v>
      </c>
      <c r="K52" s="31">
        <v>2870</v>
      </c>
      <c r="L52" s="31">
        <v>2850.1</v>
      </c>
      <c r="M52" s="31">
        <v>12.9618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474.1</v>
      </c>
      <c r="D53" s="36">
        <v>469.7166666666667</v>
      </c>
      <c r="E53" s="36">
        <v>458.43333333333339</v>
      </c>
      <c r="F53" s="36">
        <v>442.76666666666671</v>
      </c>
      <c r="G53" s="36">
        <v>431.48333333333341</v>
      </c>
      <c r="H53" s="36">
        <v>485.38333333333338</v>
      </c>
      <c r="I53" s="36">
        <v>496.66666666666669</v>
      </c>
      <c r="J53" s="36">
        <v>512.33333333333337</v>
      </c>
      <c r="K53" s="31">
        <v>481</v>
      </c>
      <c r="L53" s="31">
        <v>454.05</v>
      </c>
      <c r="M53" s="31">
        <v>13.80592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2095.25</v>
      </c>
      <c r="D54" s="36">
        <v>2101.6</v>
      </c>
      <c r="E54" s="36">
        <v>2068.6499999999996</v>
      </c>
      <c r="F54" s="36">
        <v>2042.0499999999997</v>
      </c>
      <c r="G54" s="36">
        <v>2009.0999999999995</v>
      </c>
      <c r="H54" s="36">
        <v>2128.1999999999998</v>
      </c>
      <c r="I54" s="36">
        <v>2161.1499999999996</v>
      </c>
      <c r="J54" s="36">
        <v>2187.75</v>
      </c>
      <c r="K54" s="31">
        <v>2134.5500000000002</v>
      </c>
      <c r="L54" s="31">
        <v>2075</v>
      </c>
      <c r="M54" s="31">
        <v>10.57268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6219.25</v>
      </c>
      <c r="D55" s="36">
        <v>6242.9666666666672</v>
      </c>
      <c r="E55" s="36">
        <v>6184.2833333333347</v>
      </c>
      <c r="F55" s="36">
        <v>6149.3166666666675</v>
      </c>
      <c r="G55" s="36">
        <v>6090.633333333335</v>
      </c>
      <c r="H55" s="36">
        <v>6277.9333333333343</v>
      </c>
      <c r="I55" s="36">
        <v>6336.6166666666668</v>
      </c>
      <c r="J55" s="36">
        <v>6371.5833333333339</v>
      </c>
      <c r="K55" s="31">
        <v>6301.65</v>
      </c>
      <c r="L55" s="31">
        <v>6208</v>
      </c>
      <c r="M55" s="31">
        <v>0.16209000000000001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1045.5999999999999</v>
      </c>
      <c r="D56" s="36">
        <v>1044.0666666666666</v>
      </c>
      <c r="E56" s="36">
        <v>1035.1333333333332</v>
      </c>
      <c r="F56" s="36">
        <v>1024.6666666666665</v>
      </c>
      <c r="G56" s="36">
        <v>1015.7333333333331</v>
      </c>
      <c r="H56" s="36">
        <v>1054.5333333333333</v>
      </c>
      <c r="I56" s="36">
        <v>1063.4666666666667</v>
      </c>
      <c r="J56" s="36">
        <v>1073.9333333333334</v>
      </c>
      <c r="K56" s="31">
        <v>1053</v>
      </c>
      <c r="L56" s="31">
        <v>1033.5999999999999</v>
      </c>
      <c r="M56" s="31">
        <v>9.1209699999999998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522.29999999999995</v>
      </c>
      <c r="D57" s="36">
        <v>519.56666666666661</v>
      </c>
      <c r="E57" s="36">
        <v>510.13333333333321</v>
      </c>
      <c r="F57" s="36">
        <v>497.96666666666658</v>
      </c>
      <c r="G57" s="36">
        <v>488.53333333333319</v>
      </c>
      <c r="H57" s="36">
        <v>531.73333333333323</v>
      </c>
      <c r="I57" s="36">
        <v>541.16666666666663</v>
      </c>
      <c r="J57" s="36">
        <v>553.33333333333326</v>
      </c>
      <c r="K57" s="31">
        <v>529</v>
      </c>
      <c r="L57" s="31">
        <v>507.4</v>
      </c>
      <c r="M57" s="31">
        <v>3.88937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3852.2</v>
      </c>
      <c r="D58" s="36">
        <v>3851.75</v>
      </c>
      <c r="E58" s="36">
        <v>3818.5</v>
      </c>
      <c r="F58" s="36">
        <v>3784.8</v>
      </c>
      <c r="G58" s="36">
        <v>3751.55</v>
      </c>
      <c r="H58" s="36">
        <v>3885.45</v>
      </c>
      <c r="I58" s="36">
        <v>3918.7</v>
      </c>
      <c r="J58" s="36">
        <v>3952.3999999999996</v>
      </c>
      <c r="K58" s="31">
        <v>3885</v>
      </c>
      <c r="L58" s="31">
        <v>3818.05</v>
      </c>
      <c r="M58" s="31">
        <v>2.56237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1079.05</v>
      </c>
      <c r="D59" s="36">
        <v>1079.8833333333332</v>
      </c>
      <c r="E59" s="36">
        <v>1071.2166666666665</v>
      </c>
      <c r="F59" s="36">
        <v>1063.3833333333332</v>
      </c>
      <c r="G59" s="36">
        <v>1054.7166666666665</v>
      </c>
      <c r="H59" s="36">
        <v>1087.7166666666665</v>
      </c>
      <c r="I59" s="36">
        <v>1096.3833333333334</v>
      </c>
      <c r="J59" s="36">
        <v>1104.2166666666665</v>
      </c>
      <c r="K59" s="31">
        <v>1088.55</v>
      </c>
      <c r="L59" s="31">
        <v>1072.05</v>
      </c>
      <c r="M59" s="31">
        <v>65.468149999999994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3372.75</v>
      </c>
      <c r="D60" s="36">
        <v>3280.9166666666665</v>
      </c>
      <c r="E60" s="36">
        <v>3141.833333333333</v>
      </c>
      <c r="F60" s="36">
        <v>2910.9166666666665</v>
      </c>
      <c r="G60" s="36">
        <v>2771.833333333333</v>
      </c>
      <c r="H60" s="36">
        <v>3511.833333333333</v>
      </c>
      <c r="I60" s="36">
        <v>3650.9166666666661</v>
      </c>
      <c r="J60" s="36">
        <v>3881.833333333333</v>
      </c>
      <c r="K60" s="31">
        <v>3420</v>
      </c>
      <c r="L60" s="31">
        <v>3050</v>
      </c>
      <c r="M60" s="31">
        <v>21.125070000000001</v>
      </c>
      <c r="N60" s="1"/>
      <c r="O60" s="1"/>
    </row>
    <row r="61" spans="1:15" ht="12.75" customHeight="1">
      <c r="A61" s="33">
        <v>51</v>
      </c>
      <c r="B61" s="53" t="s">
        <v>831</v>
      </c>
      <c r="C61" s="31">
        <v>375.2</v>
      </c>
      <c r="D61" s="36">
        <v>375.38333333333338</v>
      </c>
      <c r="E61" s="36">
        <v>367.56666666666678</v>
      </c>
      <c r="F61" s="36">
        <v>359.93333333333339</v>
      </c>
      <c r="G61" s="36">
        <v>352.11666666666679</v>
      </c>
      <c r="H61" s="36">
        <v>383.01666666666677</v>
      </c>
      <c r="I61" s="36">
        <v>390.83333333333337</v>
      </c>
      <c r="J61" s="36">
        <v>398.46666666666675</v>
      </c>
      <c r="K61" s="31">
        <v>383.2</v>
      </c>
      <c r="L61" s="31">
        <v>367.75</v>
      </c>
      <c r="M61" s="31">
        <v>48.363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2396.1</v>
      </c>
      <c r="D62" s="36">
        <v>2361.7333333333331</v>
      </c>
      <c r="E62" s="36">
        <v>2314.3666666666663</v>
      </c>
      <c r="F62" s="36">
        <v>2232.6333333333332</v>
      </c>
      <c r="G62" s="36">
        <v>2185.2666666666664</v>
      </c>
      <c r="H62" s="36">
        <v>2443.4666666666662</v>
      </c>
      <c r="I62" s="36">
        <v>2490.833333333333</v>
      </c>
      <c r="J62" s="36">
        <v>2572.5666666666662</v>
      </c>
      <c r="K62" s="31">
        <v>2409.1</v>
      </c>
      <c r="L62" s="31">
        <v>2280</v>
      </c>
      <c r="M62" s="31">
        <v>12.04781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8463.5</v>
      </c>
      <c r="D63" s="36">
        <v>8445.6666666666661</v>
      </c>
      <c r="E63" s="36">
        <v>8401.3333333333321</v>
      </c>
      <c r="F63" s="36">
        <v>8339.1666666666661</v>
      </c>
      <c r="G63" s="36">
        <v>8294.8333333333321</v>
      </c>
      <c r="H63" s="36">
        <v>8507.8333333333321</v>
      </c>
      <c r="I63" s="36">
        <v>8552.1666666666642</v>
      </c>
      <c r="J63" s="36">
        <v>8614.3333333333321</v>
      </c>
      <c r="K63" s="31">
        <v>8490</v>
      </c>
      <c r="L63" s="31">
        <v>8383.5</v>
      </c>
      <c r="M63" s="31">
        <v>3.9244500000000002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6556.25</v>
      </c>
      <c r="D64" s="36">
        <v>6563.1166666666659</v>
      </c>
      <c r="E64" s="36">
        <v>6484.2333333333318</v>
      </c>
      <c r="F64" s="36">
        <v>6412.2166666666662</v>
      </c>
      <c r="G64" s="36">
        <v>6333.3333333333321</v>
      </c>
      <c r="H64" s="36">
        <v>6635.1333333333314</v>
      </c>
      <c r="I64" s="36">
        <v>6714.0166666666646</v>
      </c>
      <c r="J64" s="36">
        <v>6786.033333333331</v>
      </c>
      <c r="K64" s="31">
        <v>6642</v>
      </c>
      <c r="L64" s="31">
        <v>6491.1</v>
      </c>
      <c r="M64" s="31">
        <v>11.50306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1600.6</v>
      </c>
      <c r="D65" s="36">
        <v>1606.3500000000001</v>
      </c>
      <c r="E65" s="36">
        <v>1589.2500000000002</v>
      </c>
      <c r="F65" s="36">
        <v>1577.9</v>
      </c>
      <c r="G65" s="36">
        <v>1560.8000000000002</v>
      </c>
      <c r="H65" s="36">
        <v>1617.7000000000003</v>
      </c>
      <c r="I65" s="36">
        <v>1634.8000000000002</v>
      </c>
      <c r="J65" s="36">
        <v>1646.1500000000003</v>
      </c>
      <c r="K65" s="31">
        <v>1623.45</v>
      </c>
      <c r="L65" s="31">
        <v>1595</v>
      </c>
      <c r="M65" s="31">
        <v>9.31236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8703</v>
      </c>
      <c r="D66" s="36">
        <v>8824.7166666666672</v>
      </c>
      <c r="E66" s="36">
        <v>8509.4333333333343</v>
      </c>
      <c r="F66" s="36">
        <v>8315.8666666666668</v>
      </c>
      <c r="G66" s="36">
        <v>8000.5833333333339</v>
      </c>
      <c r="H66" s="36">
        <v>9018.2833333333347</v>
      </c>
      <c r="I66" s="36">
        <v>9333.5666666666675</v>
      </c>
      <c r="J66" s="36">
        <v>9527.133333333335</v>
      </c>
      <c r="K66" s="31">
        <v>9140</v>
      </c>
      <c r="L66" s="31">
        <v>8631.15</v>
      </c>
      <c r="M66" s="31">
        <v>0.70692999999999995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2216.5500000000002</v>
      </c>
      <c r="D67" s="36">
        <v>2228.6666666666665</v>
      </c>
      <c r="E67" s="36">
        <v>2192.333333333333</v>
      </c>
      <c r="F67" s="36">
        <v>2168.1166666666663</v>
      </c>
      <c r="G67" s="36">
        <v>2131.7833333333328</v>
      </c>
      <c r="H67" s="36">
        <v>2252.8833333333332</v>
      </c>
      <c r="I67" s="36">
        <v>2289.2166666666662</v>
      </c>
      <c r="J67" s="36">
        <v>2313.4333333333334</v>
      </c>
      <c r="K67" s="31">
        <v>2265</v>
      </c>
      <c r="L67" s="31">
        <v>2204.4499999999998</v>
      </c>
      <c r="M67" s="31">
        <v>0.35516999999999999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2289.25</v>
      </c>
      <c r="D68" s="36">
        <v>2293.9</v>
      </c>
      <c r="E68" s="36">
        <v>2272.6000000000004</v>
      </c>
      <c r="F68" s="36">
        <v>2255.9500000000003</v>
      </c>
      <c r="G68" s="36">
        <v>2234.6500000000005</v>
      </c>
      <c r="H68" s="36">
        <v>2310.5500000000002</v>
      </c>
      <c r="I68" s="36">
        <v>2331.8500000000004</v>
      </c>
      <c r="J68" s="36">
        <v>2348.5</v>
      </c>
      <c r="K68" s="31">
        <v>2315.1999999999998</v>
      </c>
      <c r="L68" s="31">
        <v>2277.25</v>
      </c>
      <c r="M68" s="31">
        <v>1.7754300000000001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382.9</v>
      </c>
      <c r="D69" s="36">
        <v>381</v>
      </c>
      <c r="E69" s="36">
        <v>378</v>
      </c>
      <c r="F69" s="36">
        <v>373.1</v>
      </c>
      <c r="G69" s="36">
        <v>370.1</v>
      </c>
      <c r="H69" s="36">
        <v>385.9</v>
      </c>
      <c r="I69" s="36">
        <v>388.9</v>
      </c>
      <c r="J69" s="36">
        <v>393.79999999999995</v>
      </c>
      <c r="K69" s="31">
        <v>384</v>
      </c>
      <c r="L69" s="31">
        <v>376.1</v>
      </c>
      <c r="M69" s="31">
        <v>19.091670000000001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201.15</v>
      </c>
      <c r="D70" s="36">
        <v>202.08333333333334</v>
      </c>
      <c r="E70" s="36">
        <v>199.81666666666669</v>
      </c>
      <c r="F70" s="36">
        <v>198.48333333333335</v>
      </c>
      <c r="G70" s="36">
        <v>196.2166666666667</v>
      </c>
      <c r="H70" s="36">
        <v>203.41666666666669</v>
      </c>
      <c r="I70" s="36">
        <v>205.68333333333334</v>
      </c>
      <c r="J70" s="36">
        <v>207.01666666666668</v>
      </c>
      <c r="K70" s="31">
        <v>204.35</v>
      </c>
      <c r="L70" s="31">
        <v>200.75</v>
      </c>
      <c r="M70" s="31">
        <v>83.413470000000004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270.35000000000002</v>
      </c>
      <c r="D71" s="36">
        <v>270.28333333333336</v>
      </c>
      <c r="E71" s="36">
        <v>267.4666666666667</v>
      </c>
      <c r="F71" s="36">
        <v>264.58333333333331</v>
      </c>
      <c r="G71" s="36">
        <v>261.76666666666665</v>
      </c>
      <c r="H71" s="36">
        <v>273.16666666666674</v>
      </c>
      <c r="I71" s="36">
        <v>275.98333333333346</v>
      </c>
      <c r="J71" s="36">
        <v>278.86666666666679</v>
      </c>
      <c r="K71" s="31">
        <v>273.10000000000002</v>
      </c>
      <c r="L71" s="31">
        <v>267.39999999999998</v>
      </c>
      <c r="M71" s="31">
        <v>155.72873000000001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135.80000000000001</v>
      </c>
      <c r="D72" s="36">
        <v>135.83333333333334</v>
      </c>
      <c r="E72" s="36">
        <v>133.9666666666667</v>
      </c>
      <c r="F72" s="36">
        <v>132.13333333333335</v>
      </c>
      <c r="G72" s="36">
        <v>130.26666666666671</v>
      </c>
      <c r="H72" s="36">
        <v>137.66666666666669</v>
      </c>
      <c r="I72" s="36">
        <v>139.5333333333333</v>
      </c>
      <c r="J72" s="36">
        <v>141.36666666666667</v>
      </c>
      <c r="K72" s="31">
        <v>137.69999999999999</v>
      </c>
      <c r="L72" s="31">
        <v>134</v>
      </c>
      <c r="M72" s="31">
        <v>101.23884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59.9</v>
      </c>
      <c r="D73" s="36">
        <v>60.1</v>
      </c>
      <c r="E73" s="36">
        <v>59</v>
      </c>
      <c r="F73" s="36">
        <v>58.1</v>
      </c>
      <c r="G73" s="36">
        <v>57</v>
      </c>
      <c r="H73" s="36">
        <v>61</v>
      </c>
      <c r="I73" s="36">
        <v>62.100000000000009</v>
      </c>
      <c r="J73" s="36">
        <v>63</v>
      </c>
      <c r="K73" s="31">
        <v>61.2</v>
      </c>
      <c r="L73" s="31">
        <v>59.2</v>
      </c>
      <c r="M73" s="31">
        <v>197.63129000000001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1437.75</v>
      </c>
      <c r="D74" s="36">
        <v>1435.8166666666666</v>
      </c>
      <c r="E74" s="36">
        <v>1424.9333333333332</v>
      </c>
      <c r="F74" s="36">
        <v>1412.1166666666666</v>
      </c>
      <c r="G74" s="36">
        <v>1401.2333333333331</v>
      </c>
      <c r="H74" s="36">
        <v>1448.6333333333332</v>
      </c>
      <c r="I74" s="36">
        <v>1459.5166666666664</v>
      </c>
      <c r="J74" s="36">
        <v>1472.3333333333333</v>
      </c>
      <c r="K74" s="31">
        <v>1446.7</v>
      </c>
      <c r="L74" s="31">
        <v>1423</v>
      </c>
      <c r="M74" s="31">
        <v>2.6613099999999998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5815.1</v>
      </c>
      <c r="D75" s="36">
        <v>5855.0333333333328</v>
      </c>
      <c r="E75" s="36">
        <v>5750.0666666666657</v>
      </c>
      <c r="F75" s="36">
        <v>5685.0333333333328</v>
      </c>
      <c r="G75" s="36">
        <v>5580.0666666666657</v>
      </c>
      <c r="H75" s="36">
        <v>5920.0666666666657</v>
      </c>
      <c r="I75" s="36">
        <v>6025.0333333333328</v>
      </c>
      <c r="J75" s="36">
        <v>6090.0666666666657</v>
      </c>
      <c r="K75" s="31">
        <v>5960</v>
      </c>
      <c r="L75" s="31">
        <v>5790</v>
      </c>
      <c r="M75" s="31">
        <v>6.5350000000000005E-2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562.9</v>
      </c>
      <c r="D76" s="36">
        <v>562.61666666666667</v>
      </c>
      <c r="E76" s="36">
        <v>556.5333333333333</v>
      </c>
      <c r="F76" s="36">
        <v>550.16666666666663</v>
      </c>
      <c r="G76" s="36">
        <v>544.08333333333326</v>
      </c>
      <c r="H76" s="36">
        <v>568.98333333333335</v>
      </c>
      <c r="I76" s="36">
        <v>575.06666666666661</v>
      </c>
      <c r="J76" s="36">
        <v>581.43333333333339</v>
      </c>
      <c r="K76" s="31">
        <v>568.70000000000005</v>
      </c>
      <c r="L76" s="31">
        <v>556.25</v>
      </c>
      <c r="M76" s="31">
        <v>10.46795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1888.05</v>
      </c>
      <c r="D77" s="36">
        <v>1914.9333333333334</v>
      </c>
      <c r="E77" s="36">
        <v>1845.0666666666668</v>
      </c>
      <c r="F77" s="36">
        <v>1802.0833333333335</v>
      </c>
      <c r="G77" s="36">
        <v>1732.2166666666669</v>
      </c>
      <c r="H77" s="36">
        <v>1957.9166666666667</v>
      </c>
      <c r="I77" s="36">
        <v>2027.7833333333335</v>
      </c>
      <c r="J77" s="36">
        <v>2070.7666666666664</v>
      </c>
      <c r="K77" s="31">
        <v>1984.8</v>
      </c>
      <c r="L77" s="31">
        <v>1871.95</v>
      </c>
      <c r="M77" s="31">
        <v>26.208259999999999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205.35</v>
      </c>
      <c r="D78" s="36">
        <v>205.81666666666669</v>
      </c>
      <c r="E78" s="36">
        <v>202.63333333333338</v>
      </c>
      <c r="F78" s="36">
        <v>199.91666666666669</v>
      </c>
      <c r="G78" s="36">
        <v>196.73333333333338</v>
      </c>
      <c r="H78" s="36">
        <v>208.53333333333339</v>
      </c>
      <c r="I78" s="36">
        <v>211.71666666666673</v>
      </c>
      <c r="J78" s="36">
        <v>214.43333333333339</v>
      </c>
      <c r="K78" s="31">
        <v>209</v>
      </c>
      <c r="L78" s="31">
        <v>203.1</v>
      </c>
      <c r="M78" s="31">
        <v>288.77204999999998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1177.95</v>
      </c>
      <c r="D79" s="36">
        <v>1180.9833333333333</v>
      </c>
      <c r="E79" s="36">
        <v>1166.7666666666667</v>
      </c>
      <c r="F79" s="36">
        <v>1155.5833333333333</v>
      </c>
      <c r="G79" s="36">
        <v>1141.3666666666666</v>
      </c>
      <c r="H79" s="36">
        <v>1192.1666666666667</v>
      </c>
      <c r="I79" s="36">
        <v>1206.3833333333334</v>
      </c>
      <c r="J79" s="36">
        <v>1217.5666666666668</v>
      </c>
      <c r="K79" s="31">
        <v>1195.2</v>
      </c>
      <c r="L79" s="31">
        <v>1169.8</v>
      </c>
      <c r="M79" s="31">
        <v>11.78342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222.6</v>
      </c>
      <c r="D80" s="36">
        <v>224.25</v>
      </c>
      <c r="E80" s="36">
        <v>220.1</v>
      </c>
      <c r="F80" s="36">
        <v>217.6</v>
      </c>
      <c r="G80" s="36">
        <v>213.45</v>
      </c>
      <c r="H80" s="36">
        <v>226.75</v>
      </c>
      <c r="I80" s="36">
        <v>230.89999999999998</v>
      </c>
      <c r="J80" s="36">
        <v>233.4</v>
      </c>
      <c r="K80" s="31">
        <v>228.4</v>
      </c>
      <c r="L80" s="31">
        <v>221.75</v>
      </c>
      <c r="M80" s="31">
        <v>224.97412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625.04999999999995</v>
      </c>
      <c r="D81" s="36">
        <v>624.68333333333328</v>
      </c>
      <c r="E81" s="36">
        <v>616.66666666666652</v>
      </c>
      <c r="F81" s="36">
        <v>608.28333333333319</v>
      </c>
      <c r="G81" s="36">
        <v>600.26666666666642</v>
      </c>
      <c r="H81" s="36">
        <v>633.06666666666661</v>
      </c>
      <c r="I81" s="36">
        <v>641.08333333333326</v>
      </c>
      <c r="J81" s="36">
        <v>649.4666666666667</v>
      </c>
      <c r="K81" s="31">
        <v>632.70000000000005</v>
      </c>
      <c r="L81" s="31">
        <v>616.29999999999995</v>
      </c>
      <c r="M81" s="31">
        <v>74.406009999999995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1127.5</v>
      </c>
      <c r="D82" s="36">
        <v>1119.9333333333334</v>
      </c>
      <c r="E82" s="36">
        <v>1108.8666666666668</v>
      </c>
      <c r="F82" s="36">
        <v>1090.2333333333333</v>
      </c>
      <c r="G82" s="36">
        <v>1079.1666666666667</v>
      </c>
      <c r="H82" s="36">
        <v>1138.5666666666668</v>
      </c>
      <c r="I82" s="36">
        <v>1149.6333333333334</v>
      </c>
      <c r="J82" s="36">
        <v>1168.2666666666669</v>
      </c>
      <c r="K82" s="31">
        <v>1131</v>
      </c>
      <c r="L82" s="31">
        <v>1101.3</v>
      </c>
      <c r="M82" s="31">
        <v>71.490939999999995</v>
      </c>
      <c r="N82" s="1"/>
      <c r="O82" s="1"/>
    </row>
    <row r="83" spans="1:15" ht="12.75" customHeight="1">
      <c r="A83" s="33">
        <v>73</v>
      </c>
      <c r="B83" s="53" t="s">
        <v>830</v>
      </c>
      <c r="C83" s="31">
        <v>525.6</v>
      </c>
      <c r="D83" s="36">
        <v>528.16666666666663</v>
      </c>
      <c r="E83" s="36">
        <v>522.43333333333328</v>
      </c>
      <c r="F83" s="36">
        <v>519.26666666666665</v>
      </c>
      <c r="G83" s="36">
        <v>513.5333333333333</v>
      </c>
      <c r="H83" s="36">
        <v>531.33333333333326</v>
      </c>
      <c r="I83" s="36">
        <v>537.06666666666661</v>
      </c>
      <c r="J83" s="36">
        <v>540.23333333333323</v>
      </c>
      <c r="K83" s="31">
        <v>533.9</v>
      </c>
      <c r="L83" s="31">
        <v>525</v>
      </c>
      <c r="M83" s="31">
        <v>1.8666199999999999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275.7</v>
      </c>
      <c r="D84" s="36">
        <v>277</v>
      </c>
      <c r="E84" s="36">
        <v>272</v>
      </c>
      <c r="F84" s="36">
        <v>268.3</v>
      </c>
      <c r="G84" s="36">
        <v>263.3</v>
      </c>
      <c r="H84" s="36">
        <v>280.7</v>
      </c>
      <c r="I84" s="36">
        <v>285.7</v>
      </c>
      <c r="J84" s="36">
        <v>289.39999999999998</v>
      </c>
      <c r="K84" s="31">
        <v>282</v>
      </c>
      <c r="L84" s="31">
        <v>273.3</v>
      </c>
      <c r="M84" s="31">
        <v>88.109260000000006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1767.1</v>
      </c>
      <c r="D85" s="36">
        <v>1771.7</v>
      </c>
      <c r="E85" s="36">
        <v>1741.4</v>
      </c>
      <c r="F85" s="36">
        <v>1715.7</v>
      </c>
      <c r="G85" s="36">
        <v>1685.4</v>
      </c>
      <c r="H85" s="36">
        <v>1797.4</v>
      </c>
      <c r="I85" s="36">
        <v>1827.6999999999998</v>
      </c>
      <c r="J85" s="36">
        <v>1853.4</v>
      </c>
      <c r="K85" s="31">
        <v>1802</v>
      </c>
      <c r="L85" s="31">
        <v>1746</v>
      </c>
      <c r="M85" s="31">
        <v>4.31792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798.2</v>
      </c>
      <c r="D86" s="36">
        <v>791.38333333333333</v>
      </c>
      <c r="E86" s="36">
        <v>782.76666666666665</v>
      </c>
      <c r="F86" s="36">
        <v>767.33333333333337</v>
      </c>
      <c r="G86" s="36">
        <v>758.7166666666667</v>
      </c>
      <c r="H86" s="36">
        <v>806.81666666666661</v>
      </c>
      <c r="I86" s="36">
        <v>815.43333333333317</v>
      </c>
      <c r="J86" s="36">
        <v>830.86666666666656</v>
      </c>
      <c r="K86" s="31">
        <v>800</v>
      </c>
      <c r="L86" s="31">
        <v>775.95</v>
      </c>
      <c r="M86" s="31">
        <v>19.094429999999999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6175.1</v>
      </c>
      <c r="D87" s="36">
        <v>6183.6833333333334</v>
      </c>
      <c r="E87" s="36">
        <v>6131.416666666667</v>
      </c>
      <c r="F87" s="36">
        <v>6087.7333333333336</v>
      </c>
      <c r="G87" s="36">
        <v>6035.4666666666672</v>
      </c>
      <c r="H87" s="36">
        <v>6227.3666666666668</v>
      </c>
      <c r="I87" s="36">
        <v>6279.6333333333332</v>
      </c>
      <c r="J87" s="36">
        <v>6323.3166666666666</v>
      </c>
      <c r="K87" s="31">
        <v>6235.95</v>
      </c>
      <c r="L87" s="31">
        <v>6140</v>
      </c>
      <c r="M87" s="31">
        <v>7.1989999999999998E-2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1292.7</v>
      </c>
      <c r="D88" s="36">
        <v>1286.5999999999999</v>
      </c>
      <c r="E88" s="36">
        <v>1271.1999999999998</v>
      </c>
      <c r="F88" s="36">
        <v>1249.6999999999998</v>
      </c>
      <c r="G88" s="36">
        <v>1234.2999999999997</v>
      </c>
      <c r="H88" s="36">
        <v>1308.0999999999999</v>
      </c>
      <c r="I88" s="36">
        <v>1323.5</v>
      </c>
      <c r="J88" s="36">
        <v>1345</v>
      </c>
      <c r="K88" s="31">
        <v>1302</v>
      </c>
      <c r="L88" s="31">
        <v>1265.0999999999999</v>
      </c>
      <c r="M88" s="31">
        <v>2.1217000000000001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1727.55</v>
      </c>
      <c r="D89" s="36">
        <v>1736.6833333333334</v>
      </c>
      <c r="E89" s="36">
        <v>1710.4166666666667</v>
      </c>
      <c r="F89" s="36">
        <v>1693.2833333333333</v>
      </c>
      <c r="G89" s="36">
        <v>1667.0166666666667</v>
      </c>
      <c r="H89" s="36">
        <v>1753.8166666666668</v>
      </c>
      <c r="I89" s="36">
        <v>1780.0833333333333</v>
      </c>
      <c r="J89" s="36">
        <v>1797.2166666666669</v>
      </c>
      <c r="K89" s="31">
        <v>1762.95</v>
      </c>
      <c r="L89" s="31">
        <v>1719.55</v>
      </c>
      <c r="M89" s="31">
        <v>0.50256999999999996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543.1</v>
      </c>
      <c r="D90" s="36">
        <v>543.58333333333337</v>
      </c>
      <c r="E90" s="36">
        <v>534.66666666666674</v>
      </c>
      <c r="F90" s="36">
        <v>526.23333333333335</v>
      </c>
      <c r="G90" s="36">
        <v>517.31666666666672</v>
      </c>
      <c r="H90" s="36">
        <v>552.01666666666677</v>
      </c>
      <c r="I90" s="36">
        <v>560.93333333333351</v>
      </c>
      <c r="J90" s="36">
        <v>569.36666666666679</v>
      </c>
      <c r="K90" s="31">
        <v>552.5</v>
      </c>
      <c r="L90" s="31">
        <v>535.15</v>
      </c>
      <c r="M90" s="31">
        <v>6.8849900000000002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28865.45</v>
      </c>
      <c r="D91" s="36">
        <v>28938.533333333336</v>
      </c>
      <c r="E91" s="36">
        <v>28577.066666666673</v>
      </c>
      <c r="F91" s="36">
        <v>28288.683333333338</v>
      </c>
      <c r="G91" s="36">
        <v>27927.216666666674</v>
      </c>
      <c r="H91" s="36">
        <v>29226.916666666672</v>
      </c>
      <c r="I91" s="36">
        <v>29588.383333333339</v>
      </c>
      <c r="J91" s="36">
        <v>29876.76666666667</v>
      </c>
      <c r="K91" s="31">
        <v>29300</v>
      </c>
      <c r="L91" s="31">
        <v>28650.15</v>
      </c>
      <c r="M91" s="31">
        <v>0.32611000000000001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1023.6</v>
      </c>
      <c r="D92" s="36">
        <v>1013.5833333333334</v>
      </c>
      <c r="E92" s="36">
        <v>996.16666666666674</v>
      </c>
      <c r="F92" s="36">
        <v>968.73333333333335</v>
      </c>
      <c r="G92" s="36">
        <v>951.31666666666672</v>
      </c>
      <c r="H92" s="36">
        <v>1041.0166666666669</v>
      </c>
      <c r="I92" s="36">
        <v>1058.4333333333334</v>
      </c>
      <c r="J92" s="36">
        <v>1085.8666666666668</v>
      </c>
      <c r="K92" s="31">
        <v>1031</v>
      </c>
      <c r="L92" s="31">
        <v>986.15</v>
      </c>
      <c r="M92" s="31">
        <v>1.47048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</v>
      </c>
      <c r="D93" s="36">
        <v>18.016666666666666</v>
      </c>
      <c r="E93" s="36">
        <v>17.883333333333333</v>
      </c>
      <c r="F93" s="36">
        <v>17.766666666666666</v>
      </c>
      <c r="G93" s="36">
        <v>17.633333333333333</v>
      </c>
      <c r="H93" s="36">
        <v>18.133333333333333</v>
      </c>
      <c r="I93" s="36">
        <v>18.266666666666666</v>
      </c>
      <c r="J93" s="36">
        <v>18.383333333333333</v>
      </c>
      <c r="K93" s="31">
        <v>18.149999999999999</v>
      </c>
      <c r="L93" s="31">
        <v>17.899999999999999</v>
      </c>
      <c r="M93" s="31">
        <v>96.704459999999997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4904.3500000000004</v>
      </c>
      <c r="D94" s="36">
        <v>4907.6333333333341</v>
      </c>
      <c r="E94" s="36">
        <v>4875.7166666666681</v>
      </c>
      <c r="F94" s="36">
        <v>4847.0833333333339</v>
      </c>
      <c r="G94" s="36">
        <v>4815.1666666666679</v>
      </c>
      <c r="H94" s="36">
        <v>4936.2666666666682</v>
      </c>
      <c r="I94" s="36">
        <v>4968.1833333333343</v>
      </c>
      <c r="J94" s="36">
        <v>4996.8166666666684</v>
      </c>
      <c r="K94" s="31">
        <v>4939.55</v>
      </c>
      <c r="L94" s="31">
        <v>4879</v>
      </c>
      <c r="M94" s="31">
        <v>4.3401399999999999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1813.55</v>
      </c>
      <c r="D95" s="36">
        <v>1815.2</v>
      </c>
      <c r="E95" s="36">
        <v>1794.45</v>
      </c>
      <c r="F95" s="36">
        <v>1775.35</v>
      </c>
      <c r="G95" s="36">
        <v>1754.6</v>
      </c>
      <c r="H95" s="36">
        <v>1834.3000000000002</v>
      </c>
      <c r="I95" s="36">
        <v>1855.0500000000002</v>
      </c>
      <c r="J95" s="36">
        <v>1874.1500000000003</v>
      </c>
      <c r="K95" s="31">
        <v>1835.95</v>
      </c>
      <c r="L95" s="31">
        <v>1796.1</v>
      </c>
      <c r="M95" s="31">
        <v>0.79522999999999999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648.20000000000005</v>
      </c>
      <c r="D96" s="36">
        <v>645.41666666666663</v>
      </c>
      <c r="E96" s="36">
        <v>639.58333333333326</v>
      </c>
      <c r="F96" s="36">
        <v>630.96666666666658</v>
      </c>
      <c r="G96" s="36">
        <v>625.13333333333321</v>
      </c>
      <c r="H96" s="36">
        <v>654.0333333333333</v>
      </c>
      <c r="I96" s="36">
        <v>659.86666666666656</v>
      </c>
      <c r="J96" s="36">
        <v>668.48333333333335</v>
      </c>
      <c r="K96" s="31">
        <v>651.25</v>
      </c>
      <c r="L96" s="31">
        <v>636.79999999999995</v>
      </c>
      <c r="M96" s="31">
        <v>0.66012000000000004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130.5</v>
      </c>
      <c r="D97" s="36">
        <v>130.13333333333333</v>
      </c>
      <c r="E97" s="36">
        <v>128.56666666666666</v>
      </c>
      <c r="F97" s="36">
        <v>126.63333333333333</v>
      </c>
      <c r="G97" s="36">
        <v>125.06666666666666</v>
      </c>
      <c r="H97" s="36">
        <v>132.06666666666666</v>
      </c>
      <c r="I97" s="36">
        <v>133.63333333333333</v>
      </c>
      <c r="J97" s="36">
        <v>135.56666666666666</v>
      </c>
      <c r="K97" s="31">
        <v>131.69999999999999</v>
      </c>
      <c r="L97" s="31">
        <v>128.19999999999999</v>
      </c>
      <c r="M97" s="31">
        <v>29.761600000000001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439.1</v>
      </c>
      <c r="D98" s="36">
        <v>435.18333333333334</v>
      </c>
      <c r="E98" s="36">
        <v>429.41666666666669</v>
      </c>
      <c r="F98" s="36">
        <v>419.73333333333335</v>
      </c>
      <c r="G98" s="36">
        <v>413.9666666666667</v>
      </c>
      <c r="H98" s="36">
        <v>444.86666666666667</v>
      </c>
      <c r="I98" s="36">
        <v>450.63333333333333</v>
      </c>
      <c r="J98" s="36">
        <v>460.31666666666666</v>
      </c>
      <c r="K98" s="31">
        <v>440.95</v>
      </c>
      <c r="L98" s="31">
        <v>425.5</v>
      </c>
      <c r="M98" s="31">
        <v>23.526990000000001</v>
      </c>
      <c r="N98" s="1"/>
      <c r="O98" s="1"/>
    </row>
    <row r="99" spans="1:15" ht="12.75" customHeight="1">
      <c r="A99" s="33">
        <v>89</v>
      </c>
      <c r="B99" s="53" t="s">
        <v>826</v>
      </c>
      <c r="C99" s="31">
        <v>461.2</v>
      </c>
      <c r="D99" s="36">
        <v>462.93333333333334</v>
      </c>
      <c r="E99" s="36">
        <v>457.01666666666665</v>
      </c>
      <c r="F99" s="36">
        <v>452.83333333333331</v>
      </c>
      <c r="G99" s="36">
        <v>446.91666666666663</v>
      </c>
      <c r="H99" s="36">
        <v>467.11666666666667</v>
      </c>
      <c r="I99" s="36">
        <v>473.0333333333333</v>
      </c>
      <c r="J99" s="36">
        <v>477.2166666666667</v>
      </c>
      <c r="K99" s="31">
        <v>468.85</v>
      </c>
      <c r="L99" s="31">
        <v>458.75</v>
      </c>
      <c r="M99" s="31">
        <v>4.8360000000000003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4892.7</v>
      </c>
      <c r="D100" s="36">
        <v>4906.5166666666673</v>
      </c>
      <c r="E100" s="36">
        <v>4861.2833333333347</v>
      </c>
      <c r="F100" s="36">
        <v>4829.8666666666677</v>
      </c>
      <c r="G100" s="36">
        <v>4784.633333333335</v>
      </c>
      <c r="H100" s="36">
        <v>4937.9333333333343</v>
      </c>
      <c r="I100" s="36">
        <v>4983.1666666666661</v>
      </c>
      <c r="J100" s="36">
        <v>5014.5833333333339</v>
      </c>
      <c r="K100" s="31">
        <v>4951.75</v>
      </c>
      <c r="L100" s="31">
        <v>4875.1000000000004</v>
      </c>
      <c r="M100" s="31">
        <v>0.23136999999999999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361.2</v>
      </c>
      <c r="D101" s="36">
        <v>361.33333333333331</v>
      </c>
      <c r="E101" s="36">
        <v>358.66666666666663</v>
      </c>
      <c r="F101" s="36">
        <v>356.13333333333333</v>
      </c>
      <c r="G101" s="36">
        <v>353.46666666666664</v>
      </c>
      <c r="H101" s="36">
        <v>363.86666666666662</v>
      </c>
      <c r="I101" s="36">
        <v>366.53333333333325</v>
      </c>
      <c r="J101" s="36">
        <v>369.06666666666661</v>
      </c>
      <c r="K101" s="31">
        <v>364</v>
      </c>
      <c r="L101" s="31">
        <v>358.8</v>
      </c>
      <c r="M101" s="31">
        <v>1.14934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249.35</v>
      </c>
      <c r="D102" s="36">
        <v>250.16666666666666</v>
      </c>
      <c r="E102" s="36">
        <v>247.83333333333331</v>
      </c>
      <c r="F102" s="36">
        <v>246.31666666666666</v>
      </c>
      <c r="G102" s="36">
        <v>243.98333333333332</v>
      </c>
      <c r="H102" s="36">
        <v>251.68333333333331</v>
      </c>
      <c r="I102" s="36">
        <v>254.01666666666662</v>
      </c>
      <c r="J102" s="36">
        <v>255.5333333333333</v>
      </c>
      <c r="K102" s="31">
        <v>252.5</v>
      </c>
      <c r="L102" s="31">
        <v>248.65</v>
      </c>
      <c r="M102" s="31">
        <v>6.2336099999999997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791.55</v>
      </c>
      <c r="D103" s="36">
        <v>793.4</v>
      </c>
      <c r="E103" s="36">
        <v>783.4</v>
      </c>
      <c r="F103" s="36">
        <v>775.25</v>
      </c>
      <c r="G103" s="36">
        <v>765.25</v>
      </c>
      <c r="H103" s="36">
        <v>801.55</v>
      </c>
      <c r="I103" s="36">
        <v>811.55</v>
      </c>
      <c r="J103" s="36">
        <v>819.69999999999993</v>
      </c>
      <c r="K103" s="31">
        <v>803.4</v>
      </c>
      <c r="L103" s="31">
        <v>785.25</v>
      </c>
      <c r="M103" s="31">
        <v>2.97797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571.9</v>
      </c>
      <c r="D104" s="36">
        <v>574.49999999999989</v>
      </c>
      <c r="E104" s="36">
        <v>564.69999999999982</v>
      </c>
      <c r="F104" s="36">
        <v>557.49999999999989</v>
      </c>
      <c r="G104" s="36">
        <v>547.69999999999982</v>
      </c>
      <c r="H104" s="36">
        <v>581.69999999999982</v>
      </c>
      <c r="I104" s="36">
        <v>591.49999999999977</v>
      </c>
      <c r="J104" s="36">
        <v>598.69999999999982</v>
      </c>
      <c r="K104" s="31">
        <v>584.29999999999995</v>
      </c>
      <c r="L104" s="31">
        <v>567.29999999999995</v>
      </c>
      <c r="M104" s="31">
        <v>107.02657000000001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977.95</v>
      </c>
      <c r="D105" s="36">
        <v>987.61666666666667</v>
      </c>
      <c r="E105" s="36">
        <v>965.33333333333337</v>
      </c>
      <c r="F105" s="36">
        <v>952.7166666666667</v>
      </c>
      <c r="G105" s="36">
        <v>930.43333333333339</v>
      </c>
      <c r="H105" s="36">
        <v>1000.2333333333333</v>
      </c>
      <c r="I105" s="36">
        <v>1022.5166666666667</v>
      </c>
      <c r="J105" s="36">
        <v>1035.1333333333332</v>
      </c>
      <c r="K105" s="31">
        <v>1009.9</v>
      </c>
      <c r="L105" s="31">
        <v>975</v>
      </c>
      <c r="M105" s="31">
        <v>2.2457199999999999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1037</v>
      </c>
      <c r="D106" s="36">
        <v>1044.2</v>
      </c>
      <c r="E106" s="36">
        <v>1018.4000000000001</v>
      </c>
      <c r="F106" s="36">
        <v>999.8</v>
      </c>
      <c r="G106" s="36">
        <v>974</v>
      </c>
      <c r="H106" s="36">
        <v>1062.8000000000002</v>
      </c>
      <c r="I106" s="36">
        <v>1088.5999999999999</v>
      </c>
      <c r="J106" s="36">
        <v>1107.2000000000003</v>
      </c>
      <c r="K106" s="31">
        <v>1070</v>
      </c>
      <c r="L106" s="31">
        <v>1025.5999999999999</v>
      </c>
      <c r="M106" s="31">
        <v>3.2812700000000001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205.2</v>
      </c>
      <c r="D107" s="36">
        <v>204.23333333333335</v>
      </c>
      <c r="E107" s="36">
        <v>200.2166666666667</v>
      </c>
      <c r="F107" s="36">
        <v>195.23333333333335</v>
      </c>
      <c r="G107" s="36">
        <v>191.2166666666667</v>
      </c>
      <c r="H107" s="36">
        <v>209.2166666666667</v>
      </c>
      <c r="I107" s="36">
        <v>213.23333333333335</v>
      </c>
      <c r="J107" s="36">
        <v>218.2166666666667</v>
      </c>
      <c r="K107" s="31">
        <v>208.25</v>
      </c>
      <c r="L107" s="31">
        <v>199.25</v>
      </c>
      <c r="M107" s="31">
        <v>69.218549999999993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2877.45</v>
      </c>
      <c r="D108" s="36">
        <v>2880.15</v>
      </c>
      <c r="E108" s="36">
        <v>2838.3</v>
      </c>
      <c r="F108" s="36">
        <v>2799.15</v>
      </c>
      <c r="G108" s="36">
        <v>2757.3</v>
      </c>
      <c r="H108" s="36">
        <v>2919.3</v>
      </c>
      <c r="I108" s="36">
        <v>2961.1499999999996</v>
      </c>
      <c r="J108" s="36">
        <v>3000.3</v>
      </c>
      <c r="K108" s="31">
        <v>2922</v>
      </c>
      <c r="L108" s="31">
        <v>2841</v>
      </c>
      <c r="M108" s="31">
        <v>1.09114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63.25</v>
      </c>
      <c r="D109" s="36">
        <v>63.75</v>
      </c>
      <c r="E109" s="36">
        <v>62.05</v>
      </c>
      <c r="F109" s="36">
        <v>60.849999999999994</v>
      </c>
      <c r="G109" s="36">
        <v>59.149999999999991</v>
      </c>
      <c r="H109" s="36">
        <v>64.95</v>
      </c>
      <c r="I109" s="36">
        <v>66.649999999999991</v>
      </c>
      <c r="J109" s="36">
        <v>67.850000000000009</v>
      </c>
      <c r="K109" s="31">
        <v>65.45</v>
      </c>
      <c r="L109" s="31">
        <v>62.55</v>
      </c>
      <c r="M109" s="31">
        <v>143.85724999999999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1913.95</v>
      </c>
      <c r="D110" s="36">
        <v>1925.55</v>
      </c>
      <c r="E110" s="36">
        <v>1891.1</v>
      </c>
      <c r="F110" s="36">
        <v>1868.25</v>
      </c>
      <c r="G110" s="36">
        <v>1833.8</v>
      </c>
      <c r="H110" s="36">
        <v>1948.3999999999999</v>
      </c>
      <c r="I110" s="36">
        <v>1982.8500000000001</v>
      </c>
      <c r="J110" s="36">
        <v>2005.6999999999998</v>
      </c>
      <c r="K110" s="31">
        <v>1960</v>
      </c>
      <c r="L110" s="31">
        <v>1902.7</v>
      </c>
      <c r="M110" s="31">
        <v>14.794219999999999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722.8</v>
      </c>
      <c r="D111" s="36">
        <v>725.11666666666667</v>
      </c>
      <c r="E111" s="36">
        <v>713.23333333333335</v>
      </c>
      <c r="F111" s="36">
        <v>703.66666666666663</v>
      </c>
      <c r="G111" s="36">
        <v>691.7833333333333</v>
      </c>
      <c r="H111" s="36">
        <v>734.68333333333339</v>
      </c>
      <c r="I111" s="36">
        <v>746.56666666666683</v>
      </c>
      <c r="J111" s="36">
        <v>756.13333333333344</v>
      </c>
      <c r="K111" s="31">
        <v>737</v>
      </c>
      <c r="L111" s="31">
        <v>715.55</v>
      </c>
      <c r="M111" s="31">
        <v>0.68528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1480.2</v>
      </c>
      <c r="D112" s="36">
        <v>1474.0666666666666</v>
      </c>
      <c r="E112" s="36">
        <v>1449.1333333333332</v>
      </c>
      <c r="F112" s="36">
        <v>1418.0666666666666</v>
      </c>
      <c r="G112" s="36">
        <v>1393.1333333333332</v>
      </c>
      <c r="H112" s="36">
        <v>1505.1333333333332</v>
      </c>
      <c r="I112" s="36">
        <v>1530.0666666666666</v>
      </c>
      <c r="J112" s="36">
        <v>1561.1333333333332</v>
      </c>
      <c r="K112" s="31">
        <v>1499</v>
      </c>
      <c r="L112" s="31">
        <v>1443</v>
      </c>
      <c r="M112" s="31">
        <v>1.7131099999999999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7619.75</v>
      </c>
      <c r="D113" s="36">
        <v>7634.9833333333336</v>
      </c>
      <c r="E113" s="36">
        <v>7518.9666666666672</v>
      </c>
      <c r="F113" s="36">
        <v>7418.1833333333334</v>
      </c>
      <c r="G113" s="36">
        <v>7302.166666666667</v>
      </c>
      <c r="H113" s="36">
        <v>7735.7666666666673</v>
      </c>
      <c r="I113" s="36">
        <v>7851.7833333333338</v>
      </c>
      <c r="J113" s="36">
        <v>7952.5666666666675</v>
      </c>
      <c r="K113" s="31">
        <v>7751</v>
      </c>
      <c r="L113" s="31">
        <v>7534.2</v>
      </c>
      <c r="M113" s="31">
        <v>0.41192000000000001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840.15</v>
      </c>
      <c r="D114" s="36">
        <v>847.81666666666661</v>
      </c>
      <c r="E114" s="36">
        <v>830.63333333333321</v>
      </c>
      <c r="F114" s="36">
        <v>821.11666666666656</v>
      </c>
      <c r="G114" s="36">
        <v>803.93333333333317</v>
      </c>
      <c r="H114" s="36">
        <v>857.33333333333326</v>
      </c>
      <c r="I114" s="36">
        <v>874.51666666666665</v>
      </c>
      <c r="J114" s="36">
        <v>884.0333333333333</v>
      </c>
      <c r="K114" s="31">
        <v>865</v>
      </c>
      <c r="L114" s="31">
        <v>838.3</v>
      </c>
      <c r="M114" s="31">
        <v>2.4161299999999999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354.7</v>
      </c>
      <c r="D115" s="36">
        <v>356.26666666666665</v>
      </c>
      <c r="E115" s="36">
        <v>351.98333333333329</v>
      </c>
      <c r="F115" s="36">
        <v>349.26666666666665</v>
      </c>
      <c r="G115" s="36">
        <v>344.98333333333329</v>
      </c>
      <c r="H115" s="36">
        <v>358.98333333333329</v>
      </c>
      <c r="I115" s="36">
        <v>363.26666666666659</v>
      </c>
      <c r="J115" s="36">
        <v>365.98333333333329</v>
      </c>
      <c r="K115" s="31">
        <v>360.55</v>
      </c>
      <c r="L115" s="31">
        <v>353.55</v>
      </c>
      <c r="M115" s="31">
        <v>7.64114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470.3</v>
      </c>
      <c r="D116" s="36">
        <v>469.20000000000005</v>
      </c>
      <c r="E116" s="36">
        <v>466.05000000000007</v>
      </c>
      <c r="F116" s="36">
        <v>461.8</v>
      </c>
      <c r="G116" s="36">
        <v>458.65000000000003</v>
      </c>
      <c r="H116" s="36">
        <v>473.4500000000001</v>
      </c>
      <c r="I116" s="36">
        <v>476.60000000000008</v>
      </c>
      <c r="J116" s="36">
        <v>480.85000000000014</v>
      </c>
      <c r="K116" s="31">
        <v>472.35</v>
      </c>
      <c r="L116" s="31">
        <v>464.95</v>
      </c>
      <c r="M116" s="31">
        <v>0.49758000000000002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1080.05</v>
      </c>
      <c r="D117" s="36">
        <v>1080.8833333333332</v>
      </c>
      <c r="E117" s="36">
        <v>1059.1666666666665</v>
      </c>
      <c r="F117" s="36">
        <v>1038.2833333333333</v>
      </c>
      <c r="G117" s="36">
        <v>1016.5666666666666</v>
      </c>
      <c r="H117" s="36">
        <v>1101.7666666666664</v>
      </c>
      <c r="I117" s="36">
        <v>1123.4833333333331</v>
      </c>
      <c r="J117" s="36">
        <v>1144.3666666666663</v>
      </c>
      <c r="K117" s="31">
        <v>1102.5999999999999</v>
      </c>
      <c r="L117" s="31">
        <v>1060</v>
      </c>
      <c r="M117" s="31">
        <v>0.85714000000000001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1098.6500000000001</v>
      </c>
      <c r="D118" s="36">
        <v>1103.7333333333333</v>
      </c>
      <c r="E118" s="36">
        <v>1080.4166666666667</v>
      </c>
      <c r="F118" s="36">
        <v>1062.1833333333334</v>
      </c>
      <c r="G118" s="36">
        <v>1038.8666666666668</v>
      </c>
      <c r="H118" s="36">
        <v>1121.9666666666667</v>
      </c>
      <c r="I118" s="36">
        <v>1145.2833333333333</v>
      </c>
      <c r="J118" s="36">
        <v>1163.5166666666667</v>
      </c>
      <c r="K118" s="31">
        <v>1127.05</v>
      </c>
      <c r="L118" s="31">
        <v>1085.5</v>
      </c>
      <c r="M118" s="31">
        <v>19.77469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1487.45</v>
      </c>
      <c r="D119" s="36">
        <v>1482.7166666666665</v>
      </c>
      <c r="E119" s="36">
        <v>1474.4333333333329</v>
      </c>
      <c r="F119" s="36">
        <v>1461.4166666666665</v>
      </c>
      <c r="G119" s="36">
        <v>1453.133333333333</v>
      </c>
      <c r="H119" s="36">
        <v>1495.7333333333329</v>
      </c>
      <c r="I119" s="36">
        <v>1504.0166666666662</v>
      </c>
      <c r="J119" s="36">
        <v>1517.0333333333328</v>
      </c>
      <c r="K119" s="31">
        <v>1491</v>
      </c>
      <c r="L119" s="31">
        <v>1469.7</v>
      </c>
      <c r="M119" s="31">
        <v>12.311959999999999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136</v>
      </c>
      <c r="D120" s="36">
        <v>135.65</v>
      </c>
      <c r="E120" s="36">
        <v>134.85000000000002</v>
      </c>
      <c r="F120" s="36">
        <v>133.70000000000002</v>
      </c>
      <c r="G120" s="36">
        <v>132.90000000000003</v>
      </c>
      <c r="H120" s="36">
        <v>136.80000000000001</v>
      </c>
      <c r="I120" s="36">
        <v>137.60000000000002</v>
      </c>
      <c r="J120" s="36">
        <v>138.75</v>
      </c>
      <c r="K120" s="31">
        <v>136.44999999999999</v>
      </c>
      <c r="L120" s="31">
        <v>134.5</v>
      </c>
      <c r="M120" s="31">
        <v>46.442160000000001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1461.05</v>
      </c>
      <c r="D121" s="36">
        <v>1462.7</v>
      </c>
      <c r="E121" s="36">
        <v>1450.4</v>
      </c>
      <c r="F121" s="36">
        <v>1439.75</v>
      </c>
      <c r="G121" s="36">
        <v>1427.45</v>
      </c>
      <c r="H121" s="36">
        <v>1473.3500000000001</v>
      </c>
      <c r="I121" s="36">
        <v>1485.6499999999999</v>
      </c>
      <c r="J121" s="36">
        <v>1496.3000000000002</v>
      </c>
      <c r="K121" s="31">
        <v>1475</v>
      </c>
      <c r="L121" s="31">
        <v>1452.05</v>
      </c>
      <c r="M121" s="31">
        <v>0.73770999999999998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441.4</v>
      </c>
      <c r="D122" s="36">
        <v>440.58333333333331</v>
      </c>
      <c r="E122" s="36">
        <v>435.86666666666662</v>
      </c>
      <c r="F122" s="36">
        <v>430.33333333333331</v>
      </c>
      <c r="G122" s="36">
        <v>425.61666666666662</v>
      </c>
      <c r="H122" s="36">
        <v>446.11666666666662</v>
      </c>
      <c r="I122" s="36">
        <v>450.83333333333331</v>
      </c>
      <c r="J122" s="36">
        <v>456.36666666666662</v>
      </c>
      <c r="K122" s="31">
        <v>445.3</v>
      </c>
      <c r="L122" s="31">
        <v>435.05</v>
      </c>
      <c r="M122" s="31">
        <v>83.43526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854.05</v>
      </c>
      <c r="D123" s="36">
        <v>856.75</v>
      </c>
      <c r="E123" s="36">
        <v>848.5</v>
      </c>
      <c r="F123" s="36">
        <v>842.95</v>
      </c>
      <c r="G123" s="36">
        <v>834.7</v>
      </c>
      <c r="H123" s="36">
        <v>862.3</v>
      </c>
      <c r="I123" s="36">
        <v>870.55</v>
      </c>
      <c r="J123" s="36">
        <v>876.09999999999991</v>
      </c>
      <c r="K123" s="31">
        <v>865</v>
      </c>
      <c r="L123" s="31">
        <v>851.2</v>
      </c>
      <c r="M123" s="31">
        <v>10.38904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6561.55</v>
      </c>
      <c r="D124" s="36">
        <v>6578.3833333333341</v>
      </c>
      <c r="E124" s="36">
        <v>6508.1666666666679</v>
      </c>
      <c r="F124" s="36">
        <v>6454.7833333333338</v>
      </c>
      <c r="G124" s="36">
        <v>6384.5666666666675</v>
      </c>
      <c r="H124" s="36">
        <v>6631.7666666666682</v>
      </c>
      <c r="I124" s="36">
        <v>6701.9833333333336</v>
      </c>
      <c r="J124" s="36">
        <v>6755.3666666666686</v>
      </c>
      <c r="K124" s="31">
        <v>6648.6</v>
      </c>
      <c r="L124" s="31">
        <v>6525</v>
      </c>
      <c r="M124" s="31">
        <v>1.1286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2531.75</v>
      </c>
      <c r="D125" s="36">
        <v>2533.4833333333331</v>
      </c>
      <c r="E125" s="36">
        <v>2510.0166666666664</v>
      </c>
      <c r="F125" s="36">
        <v>2488.2833333333333</v>
      </c>
      <c r="G125" s="36">
        <v>2464.8166666666666</v>
      </c>
      <c r="H125" s="36">
        <v>2555.2166666666662</v>
      </c>
      <c r="I125" s="36">
        <v>2578.6833333333325</v>
      </c>
      <c r="J125" s="36">
        <v>2600.4166666666661</v>
      </c>
      <c r="K125" s="31">
        <v>2556.9499999999998</v>
      </c>
      <c r="L125" s="31">
        <v>2511.75</v>
      </c>
      <c r="M125" s="31">
        <v>1.65839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3138.25</v>
      </c>
      <c r="D126" s="36">
        <v>3157.1166666666668</v>
      </c>
      <c r="E126" s="36">
        <v>3091.2333333333336</v>
      </c>
      <c r="F126" s="36">
        <v>3044.2166666666667</v>
      </c>
      <c r="G126" s="36">
        <v>2978.3333333333335</v>
      </c>
      <c r="H126" s="36">
        <v>3204.1333333333337</v>
      </c>
      <c r="I126" s="36">
        <v>3270.0166666666669</v>
      </c>
      <c r="J126" s="36">
        <v>3317.0333333333338</v>
      </c>
      <c r="K126" s="31">
        <v>3223</v>
      </c>
      <c r="L126" s="31">
        <v>3110.1</v>
      </c>
      <c r="M126" s="31">
        <v>6.1136900000000001</v>
      </c>
      <c r="N126" s="1"/>
      <c r="O126" s="1"/>
    </row>
    <row r="127" spans="1:15" ht="12.75" customHeight="1">
      <c r="A127" s="33">
        <v>117</v>
      </c>
      <c r="B127" s="53" t="s">
        <v>1008</v>
      </c>
      <c r="C127" s="31">
        <v>1499.45</v>
      </c>
      <c r="D127" s="36">
        <v>1494.9833333333333</v>
      </c>
      <c r="E127" s="36">
        <v>1484.5166666666667</v>
      </c>
      <c r="F127" s="36">
        <v>1469.5833333333333</v>
      </c>
      <c r="G127" s="36">
        <v>1459.1166666666666</v>
      </c>
      <c r="H127" s="36">
        <v>1509.9166666666667</v>
      </c>
      <c r="I127" s="36">
        <v>1520.3833333333334</v>
      </c>
      <c r="J127" s="36">
        <v>1535.3166666666668</v>
      </c>
      <c r="K127" s="31">
        <v>1505.45</v>
      </c>
      <c r="L127" s="31">
        <v>1480.05</v>
      </c>
      <c r="M127" s="31">
        <v>0.53746000000000005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972.05</v>
      </c>
      <c r="D128" s="36">
        <v>978.54999999999984</v>
      </c>
      <c r="E128" s="36">
        <v>958.6999999999997</v>
      </c>
      <c r="F128" s="36">
        <v>945.34999999999991</v>
      </c>
      <c r="G128" s="36">
        <v>925.49999999999977</v>
      </c>
      <c r="H128" s="36">
        <v>991.89999999999964</v>
      </c>
      <c r="I128" s="36">
        <v>1011.7499999999998</v>
      </c>
      <c r="J128" s="36">
        <v>1025.0999999999995</v>
      </c>
      <c r="K128" s="31">
        <v>998.4</v>
      </c>
      <c r="L128" s="31">
        <v>965.2</v>
      </c>
      <c r="M128" s="31">
        <v>15.4009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1039.5</v>
      </c>
      <c r="D129" s="36">
        <v>1042.6333333333334</v>
      </c>
      <c r="E129" s="36">
        <v>1021.4666666666669</v>
      </c>
      <c r="F129" s="36">
        <v>1003.4333333333334</v>
      </c>
      <c r="G129" s="36">
        <v>982.26666666666688</v>
      </c>
      <c r="H129" s="36">
        <v>1060.666666666667</v>
      </c>
      <c r="I129" s="36">
        <v>1081.8333333333335</v>
      </c>
      <c r="J129" s="36">
        <v>1099.866666666667</v>
      </c>
      <c r="K129" s="31">
        <v>1063.8</v>
      </c>
      <c r="L129" s="31">
        <v>1024.5999999999999</v>
      </c>
      <c r="M129" s="31">
        <v>7.7842399999999996</v>
      </c>
      <c r="N129" s="1"/>
      <c r="O129" s="1"/>
    </row>
    <row r="130" spans="1:15" ht="12.75" customHeight="1">
      <c r="A130" s="33">
        <v>120</v>
      </c>
      <c r="B130" s="53" t="s">
        <v>832</v>
      </c>
      <c r="C130" s="31">
        <v>4264</v>
      </c>
      <c r="D130" s="36">
        <v>4300.333333333333</v>
      </c>
      <c r="E130" s="36">
        <v>4215.6666666666661</v>
      </c>
      <c r="F130" s="36">
        <v>4167.333333333333</v>
      </c>
      <c r="G130" s="36">
        <v>4082.6666666666661</v>
      </c>
      <c r="H130" s="36">
        <v>4348.6666666666661</v>
      </c>
      <c r="I130" s="36">
        <v>4433.3333333333321</v>
      </c>
      <c r="J130" s="36">
        <v>4481.6666666666661</v>
      </c>
      <c r="K130" s="31">
        <v>4385</v>
      </c>
      <c r="L130" s="31">
        <v>4252</v>
      </c>
      <c r="M130" s="31">
        <v>0.44229000000000002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1487.05</v>
      </c>
      <c r="D131" s="36">
        <v>1487.55</v>
      </c>
      <c r="E131" s="36">
        <v>1475.1499999999999</v>
      </c>
      <c r="F131" s="36">
        <v>1463.25</v>
      </c>
      <c r="G131" s="36">
        <v>1450.85</v>
      </c>
      <c r="H131" s="36">
        <v>1499.4499999999998</v>
      </c>
      <c r="I131" s="36">
        <v>1511.85</v>
      </c>
      <c r="J131" s="36">
        <v>1523.7499999999998</v>
      </c>
      <c r="K131" s="31">
        <v>1499.95</v>
      </c>
      <c r="L131" s="31">
        <v>1475.65</v>
      </c>
      <c r="M131" s="31">
        <v>1.1303000000000001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290.8</v>
      </c>
      <c r="D132" s="36">
        <v>292.5</v>
      </c>
      <c r="E132" s="36">
        <v>288.05</v>
      </c>
      <c r="F132" s="36">
        <v>285.3</v>
      </c>
      <c r="G132" s="36">
        <v>280.85000000000002</v>
      </c>
      <c r="H132" s="36">
        <v>295.25</v>
      </c>
      <c r="I132" s="36">
        <v>299.70000000000005</v>
      </c>
      <c r="J132" s="36">
        <v>302.45</v>
      </c>
      <c r="K132" s="31">
        <v>296.95</v>
      </c>
      <c r="L132" s="31">
        <v>289.75</v>
      </c>
      <c r="M132" s="31">
        <v>29.715309999999999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2754.1</v>
      </c>
      <c r="D133" s="36">
        <v>2756.0666666666671</v>
      </c>
      <c r="E133" s="36">
        <v>2714.233333333334</v>
      </c>
      <c r="F133" s="36">
        <v>2674.3666666666668</v>
      </c>
      <c r="G133" s="36">
        <v>2632.5333333333338</v>
      </c>
      <c r="H133" s="36">
        <v>2795.9333333333343</v>
      </c>
      <c r="I133" s="36">
        <v>2837.7666666666673</v>
      </c>
      <c r="J133" s="36">
        <v>2877.6333333333346</v>
      </c>
      <c r="K133" s="31">
        <v>2797.9</v>
      </c>
      <c r="L133" s="31">
        <v>2716.2</v>
      </c>
      <c r="M133" s="31">
        <v>4.3950500000000003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2054.5</v>
      </c>
      <c r="D134" s="36">
        <v>2063.2166666666667</v>
      </c>
      <c r="E134" s="36">
        <v>2033.1833333333334</v>
      </c>
      <c r="F134" s="36">
        <v>2011.8666666666668</v>
      </c>
      <c r="G134" s="36">
        <v>1981.8333333333335</v>
      </c>
      <c r="H134" s="36">
        <v>2084.5333333333333</v>
      </c>
      <c r="I134" s="36">
        <v>2114.5666666666671</v>
      </c>
      <c r="J134" s="36">
        <v>2135.8833333333332</v>
      </c>
      <c r="K134" s="31">
        <v>2093.25</v>
      </c>
      <c r="L134" s="31">
        <v>2041.9</v>
      </c>
      <c r="M134" s="31">
        <v>1.00427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1004.05</v>
      </c>
      <c r="D135" s="36">
        <v>999.93333333333339</v>
      </c>
      <c r="E135" s="36">
        <v>972.86666666666679</v>
      </c>
      <c r="F135" s="36">
        <v>941.68333333333339</v>
      </c>
      <c r="G135" s="36">
        <v>914.61666666666679</v>
      </c>
      <c r="H135" s="36">
        <v>1031.1166666666668</v>
      </c>
      <c r="I135" s="36">
        <v>1058.1833333333334</v>
      </c>
      <c r="J135" s="36">
        <v>1089.3666666666668</v>
      </c>
      <c r="K135" s="31">
        <v>1027</v>
      </c>
      <c r="L135" s="31">
        <v>968.75</v>
      </c>
      <c r="M135" s="31">
        <v>2.18018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916.4</v>
      </c>
      <c r="D136" s="36">
        <v>912.5</v>
      </c>
      <c r="E136" s="36">
        <v>906.8</v>
      </c>
      <c r="F136" s="36">
        <v>897.19999999999993</v>
      </c>
      <c r="G136" s="36">
        <v>891.49999999999989</v>
      </c>
      <c r="H136" s="36">
        <v>922.1</v>
      </c>
      <c r="I136" s="36">
        <v>927.80000000000007</v>
      </c>
      <c r="J136" s="36">
        <v>937.40000000000009</v>
      </c>
      <c r="K136" s="31">
        <v>918.2</v>
      </c>
      <c r="L136" s="31">
        <v>902.9</v>
      </c>
      <c r="M136" s="31">
        <v>36.141550000000002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535.6</v>
      </c>
      <c r="D137" s="36">
        <v>533.26666666666677</v>
      </c>
      <c r="E137" s="36">
        <v>528.33333333333348</v>
      </c>
      <c r="F137" s="36">
        <v>521.06666666666672</v>
      </c>
      <c r="G137" s="36">
        <v>516.13333333333344</v>
      </c>
      <c r="H137" s="36">
        <v>540.53333333333353</v>
      </c>
      <c r="I137" s="36">
        <v>545.4666666666667</v>
      </c>
      <c r="J137" s="36">
        <v>552.73333333333358</v>
      </c>
      <c r="K137" s="31">
        <v>538.20000000000005</v>
      </c>
      <c r="L137" s="31">
        <v>526</v>
      </c>
      <c r="M137" s="31">
        <v>29.54271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2072.65</v>
      </c>
      <c r="D138" s="36">
        <v>2084.1333333333332</v>
      </c>
      <c r="E138" s="36">
        <v>2054.1166666666663</v>
      </c>
      <c r="F138" s="36">
        <v>2035.583333333333</v>
      </c>
      <c r="G138" s="36">
        <v>2005.5666666666662</v>
      </c>
      <c r="H138" s="36">
        <v>2102.6666666666665</v>
      </c>
      <c r="I138" s="36">
        <v>2132.6833333333329</v>
      </c>
      <c r="J138" s="36">
        <v>2151.2166666666667</v>
      </c>
      <c r="K138" s="31">
        <v>2114.15</v>
      </c>
      <c r="L138" s="31">
        <v>2065.6</v>
      </c>
      <c r="M138" s="31">
        <v>3.62622</v>
      </c>
      <c r="N138" s="1"/>
      <c r="O138" s="1"/>
    </row>
    <row r="139" spans="1:15" ht="12.75" customHeight="1">
      <c r="A139" s="33">
        <v>129</v>
      </c>
      <c r="B139" s="53" t="s">
        <v>833</v>
      </c>
      <c r="C139" s="31">
        <v>2549.35</v>
      </c>
      <c r="D139" s="36">
        <v>2586.1333333333332</v>
      </c>
      <c r="E139" s="36">
        <v>2492.3166666666666</v>
      </c>
      <c r="F139" s="36">
        <v>2435.2833333333333</v>
      </c>
      <c r="G139" s="36">
        <v>2341.4666666666667</v>
      </c>
      <c r="H139" s="36">
        <v>2643.1666666666665</v>
      </c>
      <c r="I139" s="36">
        <v>2736.9833333333331</v>
      </c>
      <c r="J139" s="36">
        <v>2794.0166666666664</v>
      </c>
      <c r="K139" s="31">
        <v>2679.95</v>
      </c>
      <c r="L139" s="31">
        <v>2529.1</v>
      </c>
      <c r="M139" s="31">
        <v>20.489409999999999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514.95000000000005</v>
      </c>
      <c r="D140" s="36">
        <v>514.48333333333335</v>
      </c>
      <c r="E140" s="36">
        <v>510.9666666666667</v>
      </c>
      <c r="F140" s="36">
        <v>506.98333333333335</v>
      </c>
      <c r="G140" s="36">
        <v>503.4666666666667</v>
      </c>
      <c r="H140" s="36">
        <v>518.4666666666667</v>
      </c>
      <c r="I140" s="36">
        <v>521.98333333333335</v>
      </c>
      <c r="J140" s="36">
        <v>525.9666666666667</v>
      </c>
      <c r="K140" s="31">
        <v>518</v>
      </c>
      <c r="L140" s="31">
        <v>510.5</v>
      </c>
      <c r="M140" s="31">
        <v>3.0597099999999999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2263.1</v>
      </c>
      <c r="D141" s="36">
        <v>2274.6166666666663</v>
      </c>
      <c r="E141" s="36">
        <v>2244.5333333333328</v>
      </c>
      <c r="F141" s="36">
        <v>2225.9666666666667</v>
      </c>
      <c r="G141" s="36">
        <v>2195.8833333333332</v>
      </c>
      <c r="H141" s="36">
        <v>2293.1833333333325</v>
      </c>
      <c r="I141" s="36">
        <v>2323.2666666666655</v>
      </c>
      <c r="J141" s="36">
        <v>2341.8333333333321</v>
      </c>
      <c r="K141" s="31">
        <v>2304.6999999999998</v>
      </c>
      <c r="L141" s="31">
        <v>2256.0500000000002</v>
      </c>
      <c r="M141" s="31">
        <v>1.45591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470.7</v>
      </c>
      <c r="D142" s="36">
        <v>471.23333333333335</v>
      </c>
      <c r="E142" s="36">
        <v>457.4666666666667</v>
      </c>
      <c r="F142" s="36">
        <v>444.23333333333335</v>
      </c>
      <c r="G142" s="36">
        <v>430.4666666666667</v>
      </c>
      <c r="H142" s="36">
        <v>484.4666666666667</v>
      </c>
      <c r="I142" s="36">
        <v>498.23333333333335</v>
      </c>
      <c r="J142" s="36">
        <v>511.4666666666667</v>
      </c>
      <c r="K142" s="31">
        <v>485</v>
      </c>
      <c r="L142" s="31">
        <v>458</v>
      </c>
      <c r="M142" s="31">
        <v>63.384210000000003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146.80000000000001</v>
      </c>
      <c r="D143" s="36">
        <v>148.25</v>
      </c>
      <c r="E143" s="36">
        <v>144.69999999999999</v>
      </c>
      <c r="F143" s="36">
        <v>142.6</v>
      </c>
      <c r="G143" s="36">
        <v>139.04999999999998</v>
      </c>
      <c r="H143" s="36">
        <v>150.35</v>
      </c>
      <c r="I143" s="36">
        <v>153.9</v>
      </c>
      <c r="J143" s="36">
        <v>156</v>
      </c>
      <c r="K143" s="31">
        <v>151.80000000000001</v>
      </c>
      <c r="L143" s="31">
        <v>146.15</v>
      </c>
      <c r="M143" s="31">
        <v>48.576779999999999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157.30000000000001</v>
      </c>
      <c r="D144" s="36">
        <v>157.28333333333333</v>
      </c>
      <c r="E144" s="36">
        <v>152.71666666666667</v>
      </c>
      <c r="F144" s="36">
        <v>148.13333333333333</v>
      </c>
      <c r="G144" s="36">
        <v>143.56666666666666</v>
      </c>
      <c r="H144" s="36">
        <v>161.86666666666667</v>
      </c>
      <c r="I144" s="36">
        <v>166.43333333333334</v>
      </c>
      <c r="J144" s="36">
        <v>171.01666666666668</v>
      </c>
      <c r="K144" s="31">
        <v>161.85</v>
      </c>
      <c r="L144" s="31">
        <v>152.69999999999999</v>
      </c>
      <c r="M144" s="31">
        <v>161.67610999999999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3539.8</v>
      </c>
      <c r="D145" s="36">
        <v>3549.2333333333336</v>
      </c>
      <c r="E145" s="36">
        <v>3500.4666666666672</v>
      </c>
      <c r="F145" s="36">
        <v>3461.1333333333337</v>
      </c>
      <c r="G145" s="36">
        <v>3412.3666666666672</v>
      </c>
      <c r="H145" s="36">
        <v>3588.5666666666671</v>
      </c>
      <c r="I145" s="36">
        <v>3637.3333333333335</v>
      </c>
      <c r="J145" s="36">
        <v>3676.666666666667</v>
      </c>
      <c r="K145" s="31">
        <v>3598</v>
      </c>
      <c r="L145" s="31">
        <v>3509.9</v>
      </c>
      <c r="M145" s="31">
        <v>5.2459899999999999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6761.25</v>
      </c>
      <c r="D146" s="36">
        <v>6756.4000000000005</v>
      </c>
      <c r="E146" s="36">
        <v>6624.8500000000013</v>
      </c>
      <c r="F146" s="36">
        <v>6488.4500000000007</v>
      </c>
      <c r="G146" s="36">
        <v>6356.9000000000015</v>
      </c>
      <c r="H146" s="36">
        <v>6892.8000000000011</v>
      </c>
      <c r="I146" s="36">
        <v>7024.35</v>
      </c>
      <c r="J146" s="36">
        <v>7160.7500000000009</v>
      </c>
      <c r="K146" s="31">
        <v>6887.95</v>
      </c>
      <c r="L146" s="31">
        <v>6620</v>
      </c>
      <c r="M146" s="31">
        <v>8.6365099999999995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2370.1</v>
      </c>
      <c r="D147" s="36">
        <v>2390.6833333333329</v>
      </c>
      <c r="E147" s="36">
        <v>2343.4166666666661</v>
      </c>
      <c r="F147" s="36">
        <v>2316.7333333333331</v>
      </c>
      <c r="G147" s="36">
        <v>2269.4666666666662</v>
      </c>
      <c r="H147" s="36">
        <v>2417.3666666666659</v>
      </c>
      <c r="I147" s="36">
        <v>2464.6333333333332</v>
      </c>
      <c r="J147" s="36">
        <v>2491.3166666666657</v>
      </c>
      <c r="K147" s="31">
        <v>2437.9499999999998</v>
      </c>
      <c r="L147" s="31">
        <v>2364</v>
      </c>
      <c r="M147" s="31">
        <v>1.3789499999999999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6449.6</v>
      </c>
      <c r="D148" s="36">
        <v>6431.4833333333336</v>
      </c>
      <c r="E148" s="36">
        <v>6403.3666666666668</v>
      </c>
      <c r="F148" s="36">
        <v>6357.1333333333332</v>
      </c>
      <c r="G148" s="36">
        <v>6329.0166666666664</v>
      </c>
      <c r="H148" s="36">
        <v>6477.7166666666672</v>
      </c>
      <c r="I148" s="36">
        <v>6505.8333333333339</v>
      </c>
      <c r="J148" s="36">
        <v>6552.0666666666675</v>
      </c>
      <c r="K148" s="31">
        <v>6459.6</v>
      </c>
      <c r="L148" s="31">
        <v>6385.25</v>
      </c>
      <c r="M148" s="31">
        <v>1.9329499999999999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631.4</v>
      </c>
      <c r="D149" s="36">
        <v>630.38333333333333</v>
      </c>
      <c r="E149" s="36">
        <v>626.01666666666665</v>
      </c>
      <c r="F149" s="36">
        <v>620.63333333333333</v>
      </c>
      <c r="G149" s="36">
        <v>616.26666666666665</v>
      </c>
      <c r="H149" s="36">
        <v>635.76666666666665</v>
      </c>
      <c r="I149" s="36">
        <v>640.13333333333321</v>
      </c>
      <c r="J149" s="36">
        <v>645.51666666666665</v>
      </c>
      <c r="K149" s="31">
        <v>634.75</v>
      </c>
      <c r="L149" s="31">
        <v>625</v>
      </c>
      <c r="M149" s="31">
        <v>3.7798799999999999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398.35</v>
      </c>
      <c r="D150" s="36">
        <v>400.2833333333333</v>
      </c>
      <c r="E150" s="36">
        <v>393.06666666666661</v>
      </c>
      <c r="F150" s="36">
        <v>387.7833333333333</v>
      </c>
      <c r="G150" s="36">
        <v>380.56666666666661</v>
      </c>
      <c r="H150" s="36">
        <v>405.56666666666661</v>
      </c>
      <c r="I150" s="36">
        <v>412.7833333333333</v>
      </c>
      <c r="J150" s="36">
        <v>418.06666666666661</v>
      </c>
      <c r="K150" s="31">
        <v>407.5</v>
      </c>
      <c r="L150" s="31">
        <v>395</v>
      </c>
      <c r="M150" s="31">
        <v>4.5172600000000003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192</v>
      </c>
      <c r="D151" s="36">
        <v>191.71666666666667</v>
      </c>
      <c r="E151" s="36">
        <v>190.28333333333333</v>
      </c>
      <c r="F151" s="36">
        <v>188.56666666666666</v>
      </c>
      <c r="G151" s="36">
        <v>187.13333333333333</v>
      </c>
      <c r="H151" s="36">
        <v>193.43333333333334</v>
      </c>
      <c r="I151" s="36">
        <v>194.86666666666667</v>
      </c>
      <c r="J151" s="36">
        <v>196.58333333333334</v>
      </c>
      <c r="K151" s="31">
        <v>193.15</v>
      </c>
      <c r="L151" s="31">
        <v>190</v>
      </c>
      <c r="M151" s="31">
        <v>3.7398400000000001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48.9</v>
      </c>
      <c r="D152" s="36">
        <v>49.666666666666664</v>
      </c>
      <c r="E152" s="36">
        <v>47.483333333333327</v>
      </c>
      <c r="F152" s="36">
        <v>46.066666666666663</v>
      </c>
      <c r="G152" s="36">
        <v>43.883333333333326</v>
      </c>
      <c r="H152" s="36">
        <v>51.083333333333329</v>
      </c>
      <c r="I152" s="36">
        <v>53.266666666666666</v>
      </c>
      <c r="J152" s="36">
        <v>54.68333333333333</v>
      </c>
      <c r="K152" s="31">
        <v>51.85</v>
      </c>
      <c r="L152" s="31">
        <v>48.25</v>
      </c>
      <c r="M152" s="31">
        <v>1048.4059099999999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4002.75</v>
      </c>
      <c r="D153" s="36">
        <v>3985.1</v>
      </c>
      <c r="E153" s="36">
        <v>3957.6499999999996</v>
      </c>
      <c r="F153" s="36">
        <v>3912.5499999999997</v>
      </c>
      <c r="G153" s="36">
        <v>3885.0999999999995</v>
      </c>
      <c r="H153" s="36">
        <v>4030.2</v>
      </c>
      <c r="I153" s="36">
        <v>4057.6499999999996</v>
      </c>
      <c r="J153" s="36">
        <v>4102.75</v>
      </c>
      <c r="K153" s="31">
        <v>4012.55</v>
      </c>
      <c r="L153" s="31">
        <v>3940</v>
      </c>
      <c r="M153" s="31">
        <v>5.7939999999999996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631.95000000000005</v>
      </c>
      <c r="D154" s="36">
        <v>628.06666666666672</v>
      </c>
      <c r="E154" s="36">
        <v>620.93333333333339</v>
      </c>
      <c r="F154" s="36">
        <v>609.91666666666663</v>
      </c>
      <c r="G154" s="36">
        <v>602.7833333333333</v>
      </c>
      <c r="H154" s="36">
        <v>639.08333333333348</v>
      </c>
      <c r="I154" s="36">
        <v>646.21666666666692</v>
      </c>
      <c r="J154" s="36">
        <v>657.23333333333358</v>
      </c>
      <c r="K154" s="31">
        <v>635.20000000000005</v>
      </c>
      <c r="L154" s="31">
        <v>617.04999999999995</v>
      </c>
      <c r="M154" s="31">
        <v>1.7315700000000001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469.2</v>
      </c>
      <c r="D155" s="36">
        <v>469.0333333333333</v>
      </c>
      <c r="E155" s="36">
        <v>466.16666666666663</v>
      </c>
      <c r="F155" s="36">
        <v>463.13333333333333</v>
      </c>
      <c r="G155" s="36">
        <v>460.26666666666665</v>
      </c>
      <c r="H155" s="36">
        <v>472.06666666666661</v>
      </c>
      <c r="I155" s="36">
        <v>474.93333333333328</v>
      </c>
      <c r="J155" s="36">
        <v>477.96666666666658</v>
      </c>
      <c r="K155" s="31">
        <v>471.9</v>
      </c>
      <c r="L155" s="31">
        <v>466</v>
      </c>
      <c r="M155" s="31">
        <v>8.53538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1855.75</v>
      </c>
      <c r="D156" s="36">
        <v>1852.1666666666667</v>
      </c>
      <c r="E156" s="36">
        <v>1825.7333333333336</v>
      </c>
      <c r="F156" s="36">
        <v>1795.7166666666669</v>
      </c>
      <c r="G156" s="36">
        <v>1769.2833333333338</v>
      </c>
      <c r="H156" s="36">
        <v>1882.1833333333334</v>
      </c>
      <c r="I156" s="36">
        <v>1908.6166666666663</v>
      </c>
      <c r="J156" s="36">
        <v>1938.6333333333332</v>
      </c>
      <c r="K156" s="31">
        <v>1878.6</v>
      </c>
      <c r="L156" s="31">
        <v>1822.15</v>
      </c>
      <c r="M156" s="31">
        <v>2.1695199999999999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213.55</v>
      </c>
      <c r="D157" s="36">
        <v>214.76666666666665</v>
      </c>
      <c r="E157" s="36">
        <v>210.68333333333331</v>
      </c>
      <c r="F157" s="36">
        <v>207.81666666666666</v>
      </c>
      <c r="G157" s="36">
        <v>203.73333333333332</v>
      </c>
      <c r="H157" s="36">
        <v>217.6333333333333</v>
      </c>
      <c r="I157" s="36">
        <v>221.71666666666667</v>
      </c>
      <c r="J157" s="36">
        <v>224.58333333333329</v>
      </c>
      <c r="K157" s="31">
        <v>218.85</v>
      </c>
      <c r="L157" s="31">
        <v>211.9</v>
      </c>
      <c r="M157" s="31">
        <v>45.775880000000001</v>
      </c>
      <c r="N157" s="1"/>
      <c r="O157" s="1"/>
    </row>
    <row r="158" spans="1:15" ht="12.75" customHeight="1">
      <c r="A158" s="33">
        <v>148</v>
      </c>
      <c r="B158" s="53" t="s">
        <v>851</v>
      </c>
      <c r="C158" s="31">
        <v>1240.2</v>
      </c>
      <c r="D158" s="36">
        <v>1249.3666666666668</v>
      </c>
      <c r="E158" s="36">
        <v>1219.8833333333337</v>
      </c>
      <c r="F158" s="36">
        <v>1199.5666666666668</v>
      </c>
      <c r="G158" s="36">
        <v>1170.0833333333337</v>
      </c>
      <c r="H158" s="36">
        <v>1269.6833333333336</v>
      </c>
      <c r="I158" s="36">
        <v>1299.1666666666667</v>
      </c>
      <c r="J158" s="36">
        <v>1319.4833333333336</v>
      </c>
      <c r="K158" s="31">
        <v>1278.8499999999999</v>
      </c>
      <c r="L158" s="31">
        <v>1229.05</v>
      </c>
      <c r="M158" s="31">
        <v>1.1160600000000001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102</v>
      </c>
      <c r="D159" s="36">
        <v>102</v>
      </c>
      <c r="E159" s="36">
        <v>100.5</v>
      </c>
      <c r="F159" s="36">
        <v>99</v>
      </c>
      <c r="G159" s="36">
        <v>97.5</v>
      </c>
      <c r="H159" s="36">
        <v>103.5</v>
      </c>
      <c r="I159" s="36">
        <v>105</v>
      </c>
      <c r="J159" s="36">
        <v>106.5</v>
      </c>
      <c r="K159" s="31">
        <v>103.5</v>
      </c>
      <c r="L159" s="31">
        <v>100.5</v>
      </c>
      <c r="M159" s="31">
        <v>27.056830000000001</v>
      </c>
      <c r="N159" s="1"/>
      <c r="O159" s="1"/>
    </row>
    <row r="160" spans="1:15" ht="12.75" customHeight="1">
      <c r="A160" s="33">
        <v>150</v>
      </c>
      <c r="B160" s="53" t="s">
        <v>834</v>
      </c>
      <c r="C160" s="31">
        <v>872.55</v>
      </c>
      <c r="D160" s="36">
        <v>875.0333333333333</v>
      </c>
      <c r="E160" s="36">
        <v>863.51666666666665</v>
      </c>
      <c r="F160" s="36">
        <v>854.48333333333335</v>
      </c>
      <c r="G160" s="36">
        <v>842.9666666666667</v>
      </c>
      <c r="H160" s="36">
        <v>884.06666666666661</v>
      </c>
      <c r="I160" s="36">
        <v>895.58333333333326</v>
      </c>
      <c r="J160" s="36">
        <v>904.61666666666656</v>
      </c>
      <c r="K160" s="31">
        <v>886.55</v>
      </c>
      <c r="L160" s="31">
        <v>866</v>
      </c>
      <c r="M160" s="31">
        <v>1.0341400000000001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2855.55</v>
      </c>
      <c r="D161" s="36">
        <v>2875.6</v>
      </c>
      <c r="E161" s="36">
        <v>2826.2</v>
      </c>
      <c r="F161" s="36">
        <v>2796.85</v>
      </c>
      <c r="G161" s="36">
        <v>2747.45</v>
      </c>
      <c r="H161" s="36">
        <v>2904.95</v>
      </c>
      <c r="I161" s="36">
        <v>2954.3500000000004</v>
      </c>
      <c r="J161" s="36">
        <v>2983.7</v>
      </c>
      <c r="K161" s="31">
        <v>2925</v>
      </c>
      <c r="L161" s="31">
        <v>2846.25</v>
      </c>
      <c r="M161" s="31">
        <v>0.88134999999999997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326.14999999999998</v>
      </c>
      <c r="D162" s="36">
        <v>327</v>
      </c>
      <c r="E162" s="36">
        <v>324.14999999999998</v>
      </c>
      <c r="F162" s="36">
        <v>322.14999999999998</v>
      </c>
      <c r="G162" s="36">
        <v>319.29999999999995</v>
      </c>
      <c r="H162" s="36">
        <v>329</v>
      </c>
      <c r="I162" s="36">
        <v>331.85</v>
      </c>
      <c r="J162" s="36">
        <v>333.85</v>
      </c>
      <c r="K162" s="31">
        <v>329.85</v>
      </c>
      <c r="L162" s="31">
        <v>325</v>
      </c>
      <c r="M162" s="31">
        <v>7.6979600000000001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456.25</v>
      </c>
      <c r="D163" s="36">
        <v>464.58333333333331</v>
      </c>
      <c r="E163" s="36">
        <v>444.16666666666663</v>
      </c>
      <c r="F163" s="36">
        <v>432.08333333333331</v>
      </c>
      <c r="G163" s="36">
        <v>411.66666666666663</v>
      </c>
      <c r="H163" s="36">
        <v>476.66666666666663</v>
      </c>
      <c r="I163" s="36">
        <v>497.08333333333326</v>
      </c>
      <c r="J163" s="36">
        <v>509.16666666666663</v>
      </c>
      <c r="K163" s="31">
        <v>485</v>
      </c>
      <c r="L163" s="31">
        <v>452.5</v>
      </c>
      <c r="M163" s="31">
        <v>5.7706400000000002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153.1</v>
      </c>
      <c r="D164" s="36">
        <v>153.03333333333333</v>
      </c>
      <c r="E164" s="36">
        <v>152.06666666666666</v>
      </c>
      <c r="F164" s="36">
        <v>151.03333333333333</v>
      </c>
      <c r="G164" s="36">
        <v>150.06666666666666</v>
      </c>
      <c r="H164" s="36">
        <v>154.06666666666666</v>
      </c>
      <c r="I164" s="36">
        <v>155.0333333333333</v>
      </c>
      <c r="J164" s="36">
        <v>156.06666666666666</v>
      </c>
      <c r="K164" s="31">
        <v>154</v>
      </c>
      <c r="L164" s="31">
        <v>152</v>
      </c>
      <c r="M164" s="31">
        <v>18.722159999999999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154.19999999999999</v>
      </c>
      <c r="D165" s="36">
        <v>153.33333333333334</v>
      </c>
      <c r="E165" s="36">
        <v>151.91666666666669</v>
      </c>
      <c r="F165" s="36">
        <v>149.63333333333335</v>
      </c>
      <c r="G165" s="36">
        <v>148.2166666666667</v>
      </c>
      <c r="H165" s="36">
        <v>155.61666666666667</v>
      </c>
      <c r="I165" s="36">
        <v>157.03333333333336</v>
      </c>
      <c r="J165" s="36">
        <v>159.31666666666666</v>
      </c>
      <c r="K165" s="31">
        <v>154.75</v>
      </c>
      <c r="L165" s="31">
        <v>151.05000000000001</v>
      </c>
      <c r="M165" s="31">
        <v>155.04425000000001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772.25</v>
      </c>
      <c r="D166" s="36">
        <v>775.23333333333323</v>
      </c>
      <c r="E166" s="36">
        <v>764.01666666666642</v>
      </c>
      <c r="F166" s="36">
        <v>755.78333333333319</v>
      </c>
      <c r="G166" s="36">
        <v>744.56666666666638</v>
      </c>
      <c r="H166" s="36">
        <v>783.46666666666647</v>
      </c>
      <c r="I166" s="36">
        <v>794.68333333333339</v>
      </c>
      <c r="J166" s="36">
        <v>802.91666666666652</v>
      </c>
      <c r="K166" s="31">
        <v>786.45</v>
      </c>
      <c r="L166" s="31">
        <v>767</v>
      </c>
      <c r="M166" s="31">
        <v>2.7165900000000001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4293.3</v>
      </c>
      <c r="D167" s="36">
        <v>4301.416666666667</v>
      </c>
      <c r="E167" s="36">
        <v>4272.8833333333341</v>
      </c>
      <c r="F167" s="36">
        <v>4252.4666666666672</v>
      </c>
      <c r="G167" s="36">
        <v>4223.9333333333343</v>
      </c>
      <c r="H167" s="36">
        <v>4321.8333333333339</v>
      </c>
      <c r="I167" s="36">
        <v>4350.3666666666668</v>
      </c>
      <c r="J167" s="36">
        <v>4370.7833333333338</v>
      </c>
      <c r="K167" s="31">
        <v>4329.95</v>
      </c>
      <c r="L167" s="31">
        <v>4281</v>
      </c>
      <c r="M167" s="31">
        <v>0.13761999999999999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953.4</v>
      </c>
      <c r="D168" s="36">
        <v>957.11666666666667</v>
      </c>
      <c r="E168" s="36">
        <v>939.83333333333337</v>
      </c>
      <c r="F168" s="36">
        <v>926.26666666666665</v>
      </c>
      <c r="G168" s="36">
        <v>908.98333333333335</v>
      </c>
      <c r="H168" s="36">
        <v>970.68333333333339</v>
      </c>
      <c r="I168" s="36">
        <v>987.9666666666667</v>
      </c>
      <c r="J168" s="36">
        <v>1001.5333333333334</v>
      </c>
      <c r="K168" s="31">
        <v>974.4</v>
      </c>
      <c r="L168" s="31">
        <v>943.55</v>
      </c>
      <c r="M168" s="31">
        <v>1.96451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219.6</v>
      </c>
      <c r="D169" s="36">
        <v>220.04999999999998</v>
      </c>
      <c r="E169" s="36">
        <v>215.29999999999995</v>
      </c>
      <c r="F169" s="36">
        <v>210.99999999999997</v>
      </c>
      <c r="G169" s="36">
        <v>206.24999999999994</v>
      </c>
      <c r="H169" s="36">
        <v>224.34999999999997</v>
      </c>
      <c r="I169" s="36">
        <v>229.10000000000002</v>
      </c>
      <c r="J169" s="36">
        <v>233.39999999999998</v>
      </c>
      <c r="K169" s="31">
        <v>224.8</v>
      </c>
      <c r="L169" s="31">
        <v>215.75</v>
      </c>
      <c r="M169" s="31">
        <v>14.31381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206.95</v>
      </c>
      <c r="D170" s="36">
        <v>206.85</v>
      </c>
      <c r="E170" s="36">
        <v>204.29999999999998</v>
      </c>
      <c r="F170" s="36">
        <v>201.64999999999998</v>
      </c>
      <c r="G170" s="36">
        <v>199.09999999999997</v>
      </c>
      <c r="H170" s="36">
        <v>209.5</v>
      </c>
      <c r="I170" s="36">
        <v>212.05</v>
      </c>
      <c r="J170" s="36">
        <v>214.70000000000002</v>
      </c>
      <c r="K170" s="31">
        <v>209.4</v>
      </c>
      <c r="L170" s="31">
        <v>204.2</v>
      </c>
      <c r="M170" s="31">
        <v>17.769089999999998</v>
      </c>
      <c r="N170" s="1"/>
      <c r="O170" s="1"/>
    </row>
    <row r="171" spans="1:15" ht="12.75" customHeight="1">
      <c r="A171" s="33">
        <v>161</v>
      </c>
      <c r="B171" s="53" t="s">
        <v>835</v>
      </c>
      <c r="C171" s="31">
        <v>721.65</v>
      </c>
      <c r="D171" s="36">
        <v>717.2166666666667</v>
      </c>
      <c r="E171" s="36">
        <v>705.53333333333342</v>
      </c>
      <c r="F171" s="36">
        <v>689.41666666666674</v>
      </c>
      <c r="G171" s="36">
        <v>677.73333333333346</v>
      </c>
      <c r="H171" s="36">
        <v>733.33333333333337</v>
      </c>
      <c r="I171" s="36">
        <v>745.01666666666677</v>
      </c>
      <c r="J171" s="36">
        <v>761.13333333333333</v>
      </c>
      <c r="K171" s="31">
        <v>728.9</v>
      </c>
      <c r="L171" s="31">
        <v>701.1</v>
      </c>
      <c r="M171" s="31">
        <v>5.5596399999999999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429.05</v>
      </c>
      <c r="D172" s="36">
        <v>430.51666666666665</v>
      </c>
      <c r="E172" s="36">
        <v>423.48333333333329</v>
      </c>
      <c r="F172" s="36">
        <v>417.91666666666663</v>
      </c>
      <c r="G172" s="36">
        <v>410.88333333333327</v>
      </c>
      <c r="H172" s="36">
        <v>436.08333333333331</v>
      </c>
      <c r="I172" s="36">
        <v>443.11666666666662</v>
      </c>
      <c r="J172" s="36">
        <v>448.68333333333334</v>
      </c>
      <c r="K172" s="31">
        <v>437.55</v>
      </c>
      <c r="L172" s="31">
        <v>424.95</v>
      </c>
      <c r="M172" s="31">
        <v>14.107390000000001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1274.55</v>
      </c>
      <c r="D173" s="36">
        <v>1270.8500000000001</v>
      </c>
      <c r="E173" s="36">
        <v>1241.7000000000003</v>
      </c>
      <c r="F173" s="36">
        <v>1208.8500000000001</v>
      </c>
      <c r="G173" s="36">
        <v>1179.7000000000003</v>
      </c>
      <c r="H173" s="36">
        <v>1303.7000000000003</v>
      </c>
      <c r="I173" s="36">
        <v>1332.8500000000004</v>
      </c>
      <c r="J173" s="36">
        <v>1365.7000000000003</v>
      </c>
      <c r="K173" s="31">
        <v>1300</v>
      </c>
      <c r="L173" s="31">
        <v>1238</v>
      </c>
      <c r="M173" s="31">
        <v>3.9366500000000002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180.5</v>
      </c>
      <c r="D174" s="36">
        <v>180.86666666666667</v>
      </c>
      <c r="E174" s="36">
        <v>178.48333333333335</v>
      </c>
      <c r="F174" s="36">
        <v>176.46666666666667</v>
      </c>
      <c r="G174" s="36">
        <v>174.08333333333334</v>
      </c>
      <c r="H174" s="36">
        <v>182.88333333333335</v>
      </c>
      <c r="I174" s="36">
        <v>185.26666666666668</v>
      </c>
      <c r="J174" s="36">
        <v>187.28333333333336</v>
      </c>
      <c r="K174" s="31">
        <v>183.25</v>
      </c>
      <c r="L174" s="31">
        <v>178.85</v>
      </c>
      <c r="M174" s="31">
        <v>94.863849999999999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1343.7</v>
      </c>
      <c r="D175" s="36">
        <v>1343.8666666666668</v>
      </c>
      <c r="E175" s="36">
        <v>1337.8333333333335</v>
      </c>
      <c r="F175" s="36">
        <v>1331.9666666666667</v>
      </c>
      <c r="G175" s="36">
        <v>1325.9333333333334</v>
      </c>
      <c r="H175" s="36">
        <v>1349.7333333333336</v>
      </c>
      <c r="I175" s="36">
        <v>1355.7666666666669</v>
      </c>
      <c r="J175" s="36">
        <v>1361.6333333333337</v>
      </c>
      <c r="K175" s="31">
        <v>1349.9</v>
      </c>
      <c r="L175" s="31">
        <v>1338</v>
      </c>
      <c r="M175" s="31">
        <v>1.20926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85.75</v>
      </c>
      <c r="D176" s="36">
        <v>86.516666666666666</v>
      </c>
      <c r="E176" s="36">
        <v>84.633333333333326</v>
      </c>
      <c r="F176" s="36">
        <v>83.516666666666666</v>
      </c>
      <c r="G176" s="36">
        <v>81.633333333333326</v>
      </c>
      <c r="H176" s="36">
        <v>87.633333333333326</v>
      </c>
      <c r="I176" s="36">
        <v>89.51666666666668</v>
      </c>
      <c r="J176" s="36">
        <v>90.633333333333326</v>
      </c>
      <c r="K176" s="31">
        <v>88.4</v>
      </c>
      <c r="L176" s="31">
        <v>85.4</v>
      </c>
      <c r="M176" s="31">
        <v>754.27795000000003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2442.3000000000002</v>
      </c>
      <c r="D177" s="36">
        <v>2448.4</v>
      </c>
      <c r="E177" s="36">
        <v>2429.8000000000002</v>
      </c>
      <c r="F177" s="36">
        <v>2417.3000000000002</v>
      </c>
      <c r="G177" s="36">
        <v>2398.7000000000003</v>
      </c>
      <c r="H177" s="36">
        <v>2460.9</v>
      </c>
      <c r="I177" s="36">
        <v>2479.4999999999995</v>
      </c>
      <c r="J177" s="36">
        <v>2492</v>
      </c>
      <c r="K177" s="31">
        <v>2467</v>
      </c>
      <c r="L177" s="31">
        <v>2435.9</v>
      </c>
      <c r="M177" s="31">
        <v>9.5880000000000007E-2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407.5</v>
      </c>
      <c r="D178" s="36">
        <v>411.76666666666665</v>
      </c>
      <c r="E178" s="36">
        <v>399.13333333333333</v>
      </c>
      <c r="F178" s="36">
        <v>390.76666666666665</v>
      </c>
      <c r="G178" s="36">
        <v>378.13333333333333</v>
      </c>
      <c r="H178" s="36">
        <v>420.13333333333333</v>
      </c>
      <c r="I178" s="36">
        <v>432.76666666666665</v>
      </c>
      <c r="J178" s="36">
        <v>441.13333333333333</v>
      </c>
      <c r="K178" s="31">
        <v>424.4</v>
      </c>
      <c r="L178" s="31">
        <v>403.4</v>
      </c>
      <c r="M178" s="31">
        <v>40.231110000000001</v>
      </c>
      <c r="N178" s="1"/>
      <c r="O178" s="1"/>
    </row>
    <row r="179" spans="1:15" ht="12.75" customHeight="1">
      <c r="A179" s="33">
        <v>169</v>
      </c>
      <c r="B179" s="53" t="s">
        <v>1009</v>
      </c>
      <c r="C179" s="31">
        <v>6417.65</v>
      </c>
      <c r="D179" s="36">
        <v>6429.8499999999995</v>
      </c>
      <c r="E179" s="36">
        <v>6369.2999999999993</v>
      </c>
      <c r="F179" s="36">
        <v>6320.95</v>
      </c>
      <c r="G179" s="36">
        <v>6260.4</v>
      </c>
      <c r="H179" s="36">
        <v>6478.1999999999989</v>
      </c>
      <c r="I179" s="36">
        <v>6538.75</v>
      </c>
      <c r="J179" s="36">
        <v>6587.0999999999985</v>
      </c>
      <c r="K179" s="31">
        <v>6490.4</v>
      </c>
      <c r="L179" s="31">
        <v>6381.5</v>
      </c>
      <c r="M179" s="31">
        <v>0.10156999999999999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1821.95</v>
      </c>
      <c r="D180" s="36">
        <v>1827.5333333333335</v>
      </c>
      <c r="E180" s="36">
        <v>1792.416666666667</v>
      </c>
      <c r="F180" s="36">
        <v>1762.8833333333334</v>
      </c>
      <c r="G180" s="36">
        <v>1727.7666666666669</v>
      </c>
      <c r="H180" s="36">
        <v>1857.0666666666671</v>
      </c>
      <c r="I180" s="36">
        <v>1892.1833333333334</v>
      </c>
      <c r="J180" s="36">
        <v>1921.7166666666672</v>
      </c>
      <c r="K180" s="31">
        <v>1862.65</v>
      </c>
      <c r="L180" s="31">
        <v>1798</v>
      </c>
      <c r="M180" s="31">
        <v>2.6990500000000002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2167.6</v>
      </c>
      <c r="D181" s="36">
        <v>2173.0166666666669</v>
      </c>
      <c r="E181" s="36">
        <v>2146.8833333333337</v>
      </c>
      <c r="F181" s="36">
        <v>2126.166666666667</v>
      </c>
      <c r="G181" s="36">
        <v>2100.0333333333338</v>
      </c>
      <c r="H181" s="36">
        <v>2193.7333333333336</v>
      </c>
      <c r="I181" s="36">
        <v>2219.8666666666668</v>
      </c>
      <c r="J181" s="36">
        <v>2240.5833333333335</v>
      </c>
      <c r="K181" s="31">
        <v>2199.15</v>
      </c>
      <c r="L181" s="31">
        <v>2152.3000000000002</v>
      </c>
      <c r="M181" s="31">
        <v>1.22017</v>
      </c>
      <c r="N181" s="1"/>
      <c r="O181" s="1"/>
    </row>
    <row r="182" spans="1:15" ht="12.75" customHeight="1">
      <c r="A182" s="33">
        <v>172</v>
      </c>
      <c r="B182" s="53" t="s">
        <v>1010</v>
      </c>
      <c r="C182" s="31">
        <v>888.3</v>
      </c>
      <c r="D182" s="36">
        <v>890.11666666666667</v>
      </c>
      <c r="E182" s="36">
        <v>880.23333333333335</v>
      </c>
      <c r="F182" s="36">
        <v>872.16666666666663</v>
      </c>
      <c r="G182" s="36">
        <v>862.2833333333333</v>
      </c>
      <c r="H182" s="36">
        <v>898.18333333333339</v>
      </c>
      <c r="I182" s="36">
        <v>908.06666666666683</v>
      </c>
      <c r="J182" s="36">
        <v>916.13333333333344</v>
      </c>
      <c r="K182" s="31">
        <v>900</v>
      </c>
      <c r="L182" s="31">
        <v>882.05</v>
      </c>
      <c r="M182" s="31">
        <v>1.0476099999999999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927.65</v>
      </c>
      <c r="D183" s="36">
        <v>927.75</v>
      </c>
      <c r="E183" s="36">
        <v>918</v>
      </c>
      <c r="F183" s="36">
        <v>908.35</v>
      </c>
      <c r="G183" s="36">
        <v>898.6</v>
      </c>
      <c r="H183" s="36">
        <v>937.4</v>
      </c>
      <c r="I183" s="36">
        <v>947.15</v>
      </c>
      <c r="J183" s="36">
        <v>956.8</v>
      </c>
      <c r="K183" s="31">
        <v>937.5</v>
      </c>
      <c r="L183" s="31">
        <v>918.1</v>
      </c>
      <c r="M183" s="31">
        <v>8.0430899999999994</v>
      </c>
      <c r="N183" s="1"/>
      <c r="O183" s="1"/>
    </row>
    <row r="184" spans="1:15" ht="12.75" customHeight="1">
      <c r="A184" s="33">
        <v>174</v>
      </c>
      <c r="B184" s="53" t="s">
        <v>839</v>
      </c>
      <c r="C184" s="31">
        <v>1442.6</v>
      </c>
      <c r="D184" s="36">
        <v>1452.8999999999999</v>
      </c>
      <c r="E184" s="36">
        <v>1410.7999999999997</v>
      </c>
      <c r="F184" s="36">
        <v>1378.9999999999998</v>
      </c>
      <c r="G184" s="36">
        <v>1336.8999999999996</v>
      </c>
      <c r="H184" s="36">
        <v>1484.6999999999998</v>
      </c>
      <c r="I184" s="36">
        <v>1526.7999999999997</v>
      </c>
      <c r="J184" s="36">
        <v>1558.6</v>
      </c>
      <c r="K184" s="31">
        <v>1495</v>
      </c>
      <c r="L184" s="31">
        <v>1421.1</v>
      </c>
      <c r="M184" s="31">
        <v>3.3526600000000002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1137.2</v>
      </c>
      <c r="D185" s="36">
        <v>1137.0166666666667</v>
      </c>
      <c r="E185" s="36">
        <v>1131.2833333333333</v>
      </c>
      <c r="F185" s="36">
        <v>1125.3666666666666</v>
      </c>
      <c r="G185" s="36">
        <v>1119.6333333333332</v>
      </c>
      <c r="H185" s="36">
        <v>1142.9333333333334</v>
      </c>
      <c r="I185" s="36">
        <v>1148.6666666666665</v>
      </c>
      <c r="J185" s="36">
        <v>1154.5833333333335</v>
      </c>
      <c r="K185" s="31">
        <v>1142.75</v>
      </c>
      <c r="L185" s="31">
        <v>1131.0999999999999</v>
      </c>
      <c r="M185" s="31">
        <v>0.11839</v>
      </c>
      <c r="N185" s="1"/>
      <c r="O185" s="1"/>
    </row>
    <row r="186" spans="1:15" ht="12.75" customHeight="1">
      <c r="A186" s="33">
        <v>176</v>
      </c>
      <c r="B186" s="53" t="s">
        <v>1011</v>
      </c>
      <c r="C186" s="31">
        <v>735.7</v>
      </c>
      <c r="D186" s="36">
        <v>748.88333333333333</v>
      </c>
      <c r="E186" s="36">
        <v>717.91666666666663</v>
      </c>
      <c r="F186" s="36">
        <v>700.13333333333333</v>
      </c>
      <c r="G186" s="36">
        <v>669.16666666666663</v>
      </c>
      <c r="H186" s="36">
        <v>766.66666666666663</v>
      </c>
      <c r="I186" s="36">
        <v>797.63333333333333</v>
      </c>
      <c r="J186" s="36">
        <v>815.41666666666663</v>
      </c>
      <c r="K186" s="31">
        <v>779.85</v>
      </c>
      <c r="L186" s="31">
        <v>731.1</v>
      </c>
      <c r="M186" s="31">
        <v>4.5385400000000002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2808.65</v>
      </c>
      <c r="D187" s="36">
        <v>2810.0833333333335</v>
      </c>
      <c r="E187" s="36">
        <v>2785.166666666667</v>
      </c>
      <c r="F187" s="36">
        <v>2761.6833333333334</v>
      </c>
      <c r="G187" s="36">
        <v>2736.7666666666669</v>
      </c>
      <c r="H187" s="36">
        <v>2833.5666666666671</v>
      </c>
      <c r="I187" s="36">
        <v>2858.483333333334</v>
      </c>
      <c r="J187" s="36">
        <v>2881.9666666666672</v>
      </c>
      <c r="K187" s="31">
        <v>2835</v>
      </c>
      <c r="L187" s="31">
        <v>2786.6</v>
      </c>
      <c r="M187" s="31">
        <v>0.29908000000000001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1266.05</v>
      </c>
      <c r="D188" s="36">
        <v>1259.1833333333334</v>
      </c>
      <c r="E188" s="36">
        <v>1248.3666666666668</v>
      </c>
      <c r="F188" s="36">
        <v>1230.6833333333334</v>
      </c>
      <c r="G188" s="36">
        <v>1219.8666666666668</v>
      </c>
      <c r="H188" s="36">
        <v>1276.8666666666668</v>
      </c>
      <c r="I188" s="36">
        <v>1287.6833333333334</v>
      </c>
      <c r="J188" s="36">
        <v>1305.3666666666668</v>
      </c>
      <c r="K188" s="31">
        <v>1270</v>
      </c>
      <c r="L188" s="31">
        <v>1241.5</v>
      </c>
      <c r="M188" s="31">
        <v>8.7141199999999994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815.4</v>
      </c>
      <c r="D189" s="36">
        <v>811.1</v>
      </c>
      <c r="E189" s="36">
        <v>802.30000000000007</v>
      </c>
      <c r="F189" s="36">
        <v>789.2</v>
      </c>
      <c r="G189" s="36">
        <v>780.40000000000009</v>
      </c>
      <c r="H189" s="36">
        <v>824.2</v>
      </c>
      <c r="I189" s="36">
        <v>833</v>
      </c>
      <c r="J189" s="36">
        <v>846.1</v>
      </c>
      <c r="K189" s="31">
        <v>819.9</v>
      </c>
      <c r="L189" s="31">
        <v>798</v>
      </c>
      <c r="M189" s="31">
        <v>1.2729999999999999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2493.0500000000002</v>
      </c>
      <c r="D190" s="36">
        <v>2489.2166666666667</v>
      </c>
      <c r="E190" s="36">
        <v>2464.5833333333335</v>
      </c>
      <c r="F190" s="36">
        <v>2436.1166666666668</v>
      </c>
      <c r="G190" s="36">
        <v>2411.4833333333336</v>
      </c>
      <c r="H190" s="36">
        <v>2517.6833333333334</v>
      </c>
      <c r="I190" s="36">
        <v>2542.3166666666666</v>
      </c>
      <c r="J190" s="36">
        <v>2570.7833333333333</v>
      </c>
      <c r="K190" s="31">
        <v>2513.85</v>
      </c>
      <c r="L190" s="31">
        <v>2460.75</v>
      </c>
      <c r="M190" s="31">
        <v>7.7724900000000003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468.1</v>
      </c>
      <c r="D191" s="36">
        <v>469.31666666666666</v>
      </c>
      <c r="E191" s="36">
        <v>463.63333333333333</v>
      </c>
      <c r="F191" s="36">
        <v>459.16666666666669</v>
      </c>
      <c r="G191" s="36">
        <v>453.48333333333335</v>
      </c>
      <c r="H191" s="36">
        <v>473.7833333333333</v>
      </c>
      <c r="I191" s="36">
        <v>479.46666666666658</v>
      </c>
      <c r="J191" s="36">
        <v>483.93333333333328</v>
      </c>
      <c r="K191" s="31">
        <v>475</v>
      </c>
      <c r="L191" s="31">
        <v>464.85</v>
      </c>
      <c r="M191" s="31">
        <v>12.416169999999999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599.45000000000005</v>
      </c>
      <c r="D192" s="36">
        <v>602.35</v>
      </c>
      <c r="E192" s="36">
        <v>590.1</v>
      </c>
      <c r="F192" s="36">
        <v>580.75</v>
      </c>
      <c r="G192" s="36">
        <v>568.5</v>
      </c>
      <c r="H192" s="36">
        <v>611.70000000000005</v>
      </c>
      <c r="I192" s="36">
        <v>623.95000000000005</v>
      </c>
      <c r="J192" s="36">
        <v>633.30000000000007</v>
      </c>
      <c r="K192" s="31">
        <v>614.6</v>
      </c>
      <c r="L192" s="31">
        <v>593</v>
      </c>
      <c r="M192" s="31">
        <v>15.999560000000001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2204.8000000000002</v>
      </c>
      <c r="D193" s="36">
        <v>2203</v>
      </c>
      <c r="E193" s="36">
        <v>2192</v>
      </c>
      <c r="F193" s="36">
        <v>2179.1999999999998</v>
      </c>
      <c r="G193" s="36">
        <v>2168.1999999999998</v>
      </c>
      <c r="H193" s="36">
        <v>2215.8000000000002</v>
      </c>
      <c r="I193" s="36">
        <v>2226.8000000000002</v>
      </c>
      <c r="J193" s="36">
        <v>2239.6000000000004</v>
      </c>
      <c r="K193" s="31">
        <v>2214</v>
      </c>
      <c r="L193" s="31">
        <v>2190.1999999999998</v>
      </c>
      <c r="M193" s="31">
        <v>6.7450700000000001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951.35</v>
      </c>
      <c r="D194" s="36">
        <v>954.68333333333339</v>
      </c>
      <c r="E194" s="36">
        <v>941.66666666666674</v>
      </c>
      <c r="F194" s="36">
        <v>931.98333333333335</v>
      </c>
      <c r="G194" s="36">
        <v>918.9666666666667</v>
      </c>
      <c r="H194" s="36">
        <v>964.36666666666679</v>
      </c>
      <c r="I194" s="36">
        <v>977.38333333333344</v>
      </c>
      <c r="J194" s="36">
        <v>987.06666666666683</v>
      </c>
      <c r="K194" s="31">
        <v>967.7</v>
      </c>
      <c r="L194" s="31">
        <v>945</v>
      </c>
      <c r="M194" s="31">
        <v>1.7694399999999999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2174.5</v>
      </c>
      <c r="D195" s="36">
        <v>2174.8333333333335</v>
      </c>
      <c r="E195" s="36">
        <v>2153.666666666667</v>
      </c>
      <c r="F195" s="36">
        <v>2132.8333333333335</v>
      </c>
      <c r="G195" s="36">
        <v>2111.666666666667</v>
      </c>
      <c r="H195" s="36">
        <v>2195.666666666667</v>
      </c>
      <c r="I195" s="36">
        <v>2216.8333333333339</v>
      </c>
      <c r="J195" s="36">
        <v>2237.666666666667</v>
      </c>
      <c r="K195" s="31">
        <v>2196</v>
      </c>
      <c r="L195" s="31">
        <v>2154</v>
      </c>
      <c r="M195" s="31">
        <v>0.64107999999999998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814.65</v>
      </c>
      <c r="D196" s="36">
        <v>816.86666666666667</v>
      </c>
      <c r="E196" s="36">
        <v>805.7833333333333</v>
      </c>
      <c r="F196" s="36">
        <v>796.91666666666663</v>
      </c>
      <c r="G196" s="36">
        <v>785.83333333333326</v>
      </c>
      <c r="H196" s="36">
        <v>825.73333333333335</v>
      </c>
      <c r="I196" s="36">
        <v>836.81666666666661</v>
      </c>
      <c r="J196" s="36">
        <v>845.68333333333339</v>
      </c>
      <c r="K196" s="31">
        <v>827.95</v>
      </c>
      <c r="L196" s="31">
        <v>808</v>
      </c>
      <c r="M196" s="31">
        <v>0.92064999999999997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409.2</v>
      </c>
      <c r="D197" s="36">
        <v>410.95</v>
      </c>
      <c r="E197" s="36">
        <v>404</v>
      </c>
      <c r="F197" s="36">
        <v>398.8</v>
      </c>
      <c r="G197" s="36">
        <v>391.85</v>
      </c>
      <c r="H197" s="36">
        <v>416.15</v>
      </c>
      <c r="I197" s="36">
        <v>423.09999999999991</v>
      </c>
      <c r="J197" s="36">
        <v>428.29999999999995</v>
      </c>
      <c r="K197" s="31">
        <v>417.9</v>
      </c>
      <c r="L197" s="31">
        <v>405.75</v>
      </c>
      <c r="M197" s="31">
        <v>5.0591200000000001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3683.85</v>
      </c>
      <c r="D198" s="36">
        <v>3698.9500000000003</v>
      </c>
      <c r="E198" s="36">
        <v>3646.9000000000005</v>
      </c>
      <c r="F198" s="36">
        <v>3609.9500000000003</v>
      </c>
      <c r="G198" s="36">
        <v>3557.9000000000005</v>
      </c>
      <c r="H198" s="36">
        <v>3735.9000000000005</v>
      </c>
      <c r="I198" s="36">
        <v>3787.9500000000007</v>
      </c>
      <c r="J198" s="36">
        <v>3824.9000000000005</v>
      </c>
      <c r="K198" s="31">
        <v>3751</v>
      </c>
      <c r="L198" s="31">
        <v>3662</v>
      </c>
      <c r="M198" s="31">
        <v>0.94633999999999996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558.29999999999995</v>
      </c>
      <c r="D199" s="36">
        <v>562.7166666666667</v>
      </c>
      <c r="E199" s="36">
        <v>552.58333333333337</v>
      </c>
      <c r="F199" s="36">
        <v>546.86666666666667</v>
      </c>
      <c r="G199" s="36">
        <v>536.73333333333335</v>
      </c>
      <c r="H199" s="36">
        <v>568.43333333333339</v>
      </c>
      <c r="I199" s="36">
        <v>578.56666666666661</v>
      </c>
      <c r="J199" s="36">
        <v>584.28333333333342</v>
      </c>
      <c r="K199" s="31">
        <v>572.85</v>
      </c>
      <c r="L199" s="31">
        <v>557</v>
      </c>
      <c r="M199" s="31">
        <v>5.9065200000000004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666.25</v>
      </c>
      <c r="D200" s="36">
        <v>672.23333333333323</v>
      </c>
      <c r="E200" s="36">
        <v>657.86666666666645</v>
      </c>
      <c r="F200" s="36">
        <v>649.48333333333323</v>
      </c>
      <c r="G200" s="36">
        <v>635.11666666666645</v>
      </c>
      <c r="H200" s="36">
        <v>680.61666666666645</v>
      </c>
      <c r="I200" s="36">
        <v>694.98333333333323</v>
      </c>
      <c r="J200" s="36">
        <v>703.36666666666645</v>
      </c>
      <c r="K200" s="31">
        <v>686.6</v>
      </c>
      <c r="L200" s="31">
        <v>663.85</v>
      </c>
      <c r="M200" s="31">
        <v>7.9863999999999997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209.8</v>
      </c>
      <c r="D201" s="36">
        <v>207.73333333333335</v>
      </c>
      <c r="E201" s="36">
        <v>202.9666666666667</v>
      </c>
      <c r="F201" s="36">
        <v>196.13333333333335</v>
      </c>
      <c r="G201" s="36">
        <v>191.3666666666667</v>
      </c>
      <c r="H201" s="36">
        <v>214.56666666666669</v>
      </c>
      <c r="I201" s="36">
        <v>219.33333333333334</v>
      </c>
      <c r="J201" s="36">
        <v>226.16666666666669</v>
      </c>
      <c r="K201" s="31">
        <v>212.5</v>
      </c>
      <c r="L201" s="31">
        <v>200.9</v>
      </c>
      <c r="M201" s="31">
        <v>72.583290000000005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222.75</v>
      </c>
      <c r="D202" s="36">
        <v>223.93333333333331</v>
      </c>
      <c r="E202" s="36">
        <v>220.51666666666662</v>
      </c>
      <c r="F202" s="36">
        <v>218.2833333333333</v>
      </c>
      <c r="G202" s="36">
        <v>214.86666666666662</v>
      </c>
      <c r="H202" s="36">
        <v>226.16666666666663</v>
      </c>
      <c r="I202" s="36">
        <v>229.58333333333331</v>
      </c>
      <c r="J202" s="36">
        <v>231.81666666666663</v>
      </c>
      <c r="K202" s="31">
        <v>227.35</v>
      </c>
      <c r="L202" s="31">
        <v>221.7</v>
      </c>
      <c r="M202" s="31">
        <v>35.758330000000001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363.9</v>
      </c>
      <c r="D203" s="36">
        <v>364.31666666666666</v>
      </c>
      <c r="E203" s="36">
        <v>360.63333333333333</v>
      </c>
      <c r="F203" s="36">
        <v>357.36666666666667</v>
      </c>
      <c r="G203" s="36">
        <v>353.68333333333334</v>
      </c>
      <c r="H203" s="36">
        <v>367.58333333333331</v>
      </c>
      <c r="I203" s="36">
        <v>371.26666666666659</v>
      </c>
      <c r="J203" s="36">
        <v>374.5333333333333</v>
      </c>
      <c r="K203" s="31">
        <v>368</v>
      </c>
      <c r="L203" s="31">
        <v>361.05</v>
      </c>
      <c r="M203" s="31">
        <v>5.7891000000000004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1677.35</v>
      </c>
      <c r="D204" s="36">
        <v>1680.8166666666668</v>
      </c>
      <c r="E204" s="36">
        <v>1661.6833333333336</v>
      </c>
      <c r="F204" s="36">
        <v>1646.0166666666669</v>
      </c>
      <c r="G204" s="36">
        <v>1626.8833333333337</v>
      </c>
      <c r="H204" s="36">
        <v>1696.4833333333336</v>
      </c>
      <c r="I204" s="36">
        <v>1715.6166666666668</v>
      </c>
      <c r="J204" s="36">
        <v>1731.2833333333335</v>
      </c>
      <c r="K204" s="31">
        <v>1699.95</v>
      </c>
      <c r="L204" s="31">
        <v>1665.15</v>
      </c>
      <c r="M204" s="31">
        <v>1.47977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1658.8</v>
      </c>
      <c r="D205" s="36">
        <v>1660.0666666666666</v>
      </c>
      <c r="E205" s="36">
        <v>1646.7333333333331</v>
      </c>
      <c r="F205" s="36">
        <v>1634.6666666666665</v>
      </c>
      <c r="G205" s="36">
        <v>1621.333333333333</v>
      </c>
      <c r="H205" s="36">
        <v>1672.1333333333332</v>
      </c>
      <c r="I205" s="36">
        <v>1685.4666666666667</v>
      </c>
      <c r="J205" s="36">
        <v>1697.5333333333333</v>
      </c>
      <c r="K205" s="31">
        <v>1673.4</v>
      </c>
      <c r="L205" s="31">
        <v>1648</v>
      </c>
      <c r="M205" s="31">
        <v>20.494199999999999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3903.85</v>
      </c>
      <c r="D206" s="36">
        <v>3943.8166666666671</v>
      </c>
      <c r="E206" s="36">
        <v>3821.1333333333341</v>
      </c>
      <c r="F206" s="36">
        <v>3738.416666666667</v>
      </c>
      <c r="G206" s="36">
        <v>3615.733333333334</v>
      </c>
      <c r="H206" s="36">
        <v>4026.5333333333342</v>
      </c>
      <c r="I206" s="36">
        <v>4149.2166666666672</v>
      </c>
      <c r="J206" s="36">
        <v>4231.9333333333343</v>
      </c>
      <c r="K206" s="31">
        <v>4066.5</v>
      </c>
      <c r="L206" s="31">
        <v>3861.1</v>
      </c>
      <c r="M206" s="31">
        <v>14.395099999999999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1420.15</v>
      </c>
      <c r="D207" s="36">
        <v>1419.9666666666669</v>
      </c>
      <c r="E207" s="36">
        <v>1413.2333333333338</v>
      </c>
      <c r="F207" s="36">
        <v>1406.3166666666668</v>
      </c>
      <c r="G207" s="36">
        <v>1399.5833333333337</v>
      </c>
      <c r="H207" s="36">
        <v>1426.8833333333339</v>
      </c>
      <c r="I207" s="36">
        <v>1433.616666666667</v>
      </c>
      <c r="J207" s="36">
        <v>1440.533333333334</v>
      </c>
      <c r="K207" s="31">
        <v>1426.7</v>
      </c>
      <c r="L207" s="31">
        <v>1413.05</v>
      </c>
      <c r="M207" s="31">
        <v>160.43575000000001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581.6</v>
      </c>
      <c r="D208" s="36">
        <v>582.15</v>
      </c>
      <c r="E208" s="36">
        <v>572.29999999999995</v>
      </c>
      <c r="F208" s="36">
        <v>563</v>
      </c>
      <c r="G208" s="36">
        <v>553.15</v>
      </c>
      <c r="H208" s="36">
        <v>591.44999999999993</v>
      </c>
      <c r="I208" s="36">
        <v>601.30000000000007</v>
      </c>
      <c r="J208" s="36">
        <v>610.59999999999991</v>
      </c>
      <c r="K208" s="31">
        <v>592</v>
      </c>
      <c r="L208" s="31">
        <v>572.85</v>
      </c>
      <c r="M208" s="31">
        <v>63.210680000000004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112.75</v>
      </c>
      <c r="D209" s="36">
        <v>114.05</v>
      </c>
      <c r="E209" s="36">
        <v>110.3</v>
      </c>
      <c r="F209" s="36">
        <v>107.85</v>
      </c>
      <c r="G209" s="36">
        <v>104.1</v>
      </c>
      <c r="H209" s="36">
        <v>116.5</v>
      </c>
      <c r="I209" s="36">
        <v>120.25</v>
      </c>
      <c r="J209" s="36">
        <v>122.7</v>
      </c>
      <c r="K209" s="31">
        <v>117.8</v>
      </c>
      <c r="L209" s="31">
        <v>111.6</v>
      </c>
      <c r="M209" s="31">
        <v>361.97163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503.05</v>
      </c>
      <c r="D210" s="36">
        <v>504.5333333333333</v>
      </c>
      <c r="E210" s="36">
        <v>499.06666666666661</v>
      </c>
      <c r="F210" s="36">
        <v>495.08333333333331</v>
      </c>
      <c r="G210" s="36">
        <v>489.61666666666662</v>
      </c>
      <c r="H210" s="36">
        <v>508.51666666666659</v>
      </c>
      <c r="I210" s="36">
        <v>513.98333333333335</v>
      </c>
      <c r="J210" s="36">
        <v>517.96666666666658</v>
      </c>
      <c r="K210" s="31">
        <v>510</v>
      </c>
      <c r="L210" s="31">
        <v>500.55</v>
      </c>
      <c r="M210" s="31">
        <v>0.37665999999999999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872.65</v>
      </c>
      <c r="D211" s="36">
        <v>863.18333333333339</v>
      </c>
      <c r="E211" s="36">
        <v>837.46666666666681</v>
      </c>
      <c r="F211" s="36">
        <v>802.28333333333342</v>
      </c>
      <c r="G211" s="36">
        <v>776.56666666666683</v>
      </c>
      <c r="H211" s="36">
        <v>898.36666666666679</v>
      </c>
      <c r="I211" s="36">
        <v>924.08333333333348</v>
      </c>
      <c r="J211" s="36">
        <v>959.26666666666677</v>
      </c>
      <c r="K211" s="31">
        <v>888.9</v>
      </c>
      <c r="L211" s="31">
        <v>828</v>
      </c>
      <c r="M211" s="31">
        <v>28.039149999999999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1469.15</v>
      </c>
      <c r="D212" s="36">
        <v>1461.3833333333332</v>
      </c>
      <c r="E212" s="36">
        <v>1440.7666666666664</v>
      </c>
      <c r="F212" s="36">
        <v>1412.3833333333332</v>
      </c>
      <c r="G212" s="36">
        <v>1391.7666666666664</v>
      </c>
      <c r="H212" s="36">
        <v>1489.7666666666664</v>
      </c>
      <c r="I212" s="36">
        <v>1510.3833333333332</v>
      </c>
      <c r="J212" s="36">
        <v>1538.7666666666664</v>
      </c>
      <c r="K212" s="31">
        <v>1482</v>
      </c>
      <c r="L212" s="31">
        <v>1433</v>
      </c>
      <c r="M212" s="31">
        <v>28.678260000000002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4430.05</v>
      </c>
      <c r="D213" s="36">
        <v>4452.3499999999995</v>
      </c>
      <c r="E213" s="36">
        <v>4385.6999999999989</v>
      </c>
      <c r="F213" s="36">
        <v>4341.3499999999995</v>
      </c>
      <c r="G213" s="36">
        <v>4274.6999999999989</v>
      </c>
      <c r="H213" s="36">
        <v>4496.6999999999989</v>
      </c>
      <c r="I213" s="36">
        <v>4563.3499999999985</v>
      </c>
      <c r="J213" s="36">
        <v>4607.6999999999989</v>
      </c>
      <c r="K213" s="31">
        <v>4519</v>
      </c>
      <c r="L213" s="31">
        <v>4408</v>
      </c>
      <c r="M213" s="31">
        <v>8.3018699999999992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509.65</v>
      </c>
      <c r="D214" s="36">
        <v>508.84999999999997</v>
      </c>
      <c r="E214" s="36">
        <v>505.49999999999989</v>
      </c>
      <c r="F214" s="36">
        <v>501.34999999999991</v>
      </c>
      <c r="G214" s="36">
        <v>497.99999999999983</v>
      </c>
      <c r="H214" s="36">
        <v>513</v>
      </c>
      <c r="I214" s="36">
        <v>516.34999999999991</v>
      </c>
      <c r="J214" s="36">
        <v>520.5</v>
      </c>
      <c r="K214" s="31">
        <v>512.20000000000005</v>
      </c>
      <c r="L214" s="31">
        <v>504.7</v>
      </c>
      <c r="M214" s="31">
        <v>67.412059999999997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3095.5</v>
      </c>
      <c r="D215" s="36">
        <v>3084.8333333333335</v>
      </c>
      <c r="E215" s="36">
        <v>3043.916666666667</v>
      </c>
      <c r="F215" s="36">
        <v>2992.3333333333335</v>
      </c>
      <c r="G215" s="36">
        <v>2951.416666666667</v>
      </c>
      <c r="H215" s="36">
        <v>3136.416666666667</v>
      </c>
      <c r="I215" s="36">
        <v>3177.3333333333339</v>
      </c>
      <c r="J215" s="36">
        <v>3228.916666666667</v>
      </c>
      <c r="K215" s="31">
        <v>3125.75</v>
      </c>
      <c r="L215" s="31">
        <v>3033.25</v>
      </c>
      <c r="M215" s="31">
        <v>20.506879999999999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253</v>
      </c>
      <c r="D216" s="36">
        <v>256.33333333333331</v>
      </c>
      <c r="E216" s="36">
        <v>248.26666666666665</v>
      </c>
      <c r="F216" s="36">
        <v>243.53333333333333</v>
      </c>
      <c r="G216" s="36">
        <v>235.46666666666667</v>
      </c>
      <c r="H216" s="36">
        <v>261.06666666666661</v>
      </c>
      <c r="I216" s="36">
        <v>269.13333333333333</v>
      </c>
      <c r="J216" s="36">
        <v>273.86666666666662</v>
      </c>
      <c r="K216" s="31">
        <v>264.39999999999998</v>
      </c>
      <c r="L216" s="31">
        <v>251.6</v>
      </c>
      <c r="M216" s="31">
        <v>96.839169999999996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529.85</v>
      </c>
      <c r="D217" s="36">
        <v>533.29999999999995</v>
      </c>
      <c r="E217" s="36">
        <v>519.09999999999991</v>
      </c>
      <c r="F217" s="36">
        <v>508.34999999999991</v>
      </c>
      <c r="G217" s="36">
        <v>494.14999999999986</v>
      </c>
      <c r="H217" s="36">
        <v>544.04999999999995</v>
      </c>
      <c r="I217" s="36">
        <v>558.25</v>
      </c>
      <c r="J217" s="36">
        <v>569</v>
      </c>
      <c r="K217" s="31">
        <v>547.5</v>
      </c>
      <c r="L217" s="31">
        <v>522.54999999999995</v>
      </c>
      <c r="M217" s="31">
        <v>84.769739999999999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2405.3000000000002</v>
      </c>
      <c r="D218" s="36">
        <v>2401.1333333333332</v>
      </c>
      <c r="E218" s="36">
        <v>2393.3166666666666</v>
      </c>
      <c r="F218" s="36">
        <v>2381.3333333333335</v>
      </c>
      <c r="G218" s="36">
        <v>2373.5166666666669</v>
      </c>
      <c r="H218" s="36">
        <v>2413.1166666666663</v>
      </c>
      <c r="I218" s="36">
        <v>2420.9333333333329</v>
      </c>
      <c r="J218" s="36">
        <v>2432.9166666666661</v>
      </c>
      <c r="K218" s="31">
        <v>2408.9499999999998</v>
      </c>
      <c r="L218" s="31">
        <v>2389.15</v>
      </c>
      <c r="M218" s="31">
        <v>11.20424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309.64999999999998</v>
      </c>
      <c r="D219" s="36">
        <v>309.48333333333335</v>
      </c>
      <c r="E219" s="36">
        <v>308.4666666666667</v>
      </c>
      <c r="F219" s="36">
        <v>307.28333333333336</v>
      </c>
      <c r="G219" s="36">
        <v>306.26666666666671</v>
      </c>
      <c r="H219" s="36">
        <v>310.66666666666669</v>
      </c>
      <c r="I219" s="36">
        <v>311.68333333333334</v>
      </c>
      <c r="J219" s="36">
        <v>312.86666666666667</v>
      </c>
      <c r="K219" s="31">
        <v>310.5</v>
      </c>
      <c r="L219" s="31">
        <v>308.3</v>
      </c>
      <c r="M219" s="31">
        <v>2.62548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5856.2</v>
      </c>
      <c r="D220" s="36">
        <v>5903.9333333333343</v>
      </c>
      <c r="E220" s="36">
        <v>5767.8666666666686</v>
      </c>
      <c r="F220" s="36">
        <v>5679.5333333333347</v>
      </c>
      <c r="G220" s="36">
        <v>5543.466666666669</v>
      </c>
      <c r="H220" s="36">
        <v>5992.2666666666682</v>
      </c>
      <c r="I220" s="36">
        <v>6128.3333333333339</v>
      </c>
      <c r="J220" s="36">
        <v>6216.6666666666679</v>
      </c>
      <c r="K220" s="31">
        <v>6040</v>
      </c>
      <c r="L220" s="31">
        <v>5815.6</v>
      </c>
      <c r="M220" s="31">
        <v>0.21526000000000001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901.6</v>
      </c>
      <c r="D221" s="36">
        <v>909.5</v>
      </c>
      <c r="E221" s="36">
        <v>889</v>
      </c>
      <c r="F221" s="36">
        <v>876.4</v>
      </c>
      <c r="G221" s="36">
        <v>855.9</v>
      </c>
      <c r="H221" s="36">
        <v>922.1</v>
      </c>
      <c r="I221" s="36">
        <v>942.6</v>
      </c>
      <c r="J221" s="36">
        <v>955.2</v>
      </c>
      <c r="K221" s="31">
        <v>930</v>
      </c>
      <c r="L221" s="31">
        <v>896.9</v>
      </c>
      <c r="M221" s="31">
        <v>1.18601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38367.1</v>
      </c>
      <c r="D222" s="36">
        <v>38222.366666666669</v>
      </c>
      <c r="E222" s="36">
        <v>37944.733333333337</v>
      </c>
      <c r="F222" s="36">
        <v>37522.366666666669</v>
      </c>
      <c r="G222" s="36">
        <v>37244.733333333337</v>
      </c>
      <c r="H222" s="36">
        <v>38644.733333333337</v>
      </c>
      <c r="I222" s="36">
        <v>38922.366666666669</v>
      </c>
      <c r="J222" s="36">
        <v>39344.733333333337</v>
      </c>
      <c r="K222" s="31">
        <v>38500</v>
      </c>
      <c r="L222" s="31">
        <v>37800</v>
      </c>
      <c r="M222" s="31">
        <v>2.767E-2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199</v>
      </c>
      <c r="D223" s="36">
        <v>201.75</v>
      </c>
      <c r="E223" s="36">
        <v>194.25</v>
      </c>
      <c r="F223" s="36">
        <v>189.5</v>
      </c>
      <c r="G223" s="36">
        <v>182</v>
      </c>
      <c r="H223" s="36">
        <v>206.5</v>
      </c>
      <c r="I223" s="36">
        <v>214</v>
      </c>
      <c r="J223" s="36">
        <v>218.75</v>
      </c>
      <c r="K223" s="31">
        <v>209.25</v>
      </c>
      <c r="L223" s="31">
        <v>197</v>
      </c>
      <c r="M223" s="31">
        <v>160.20371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1060.2</v>
      </c>
      <c r="D224" s="36">
        <v>1057.6333333333334</v>
      </c>
      <c r="E224" s="36">
        <v>1049.0666666666668</v>
      </c>
      <c r="F224" s="36">
        <v>1037.9333333333334</v>
      </c>
      <c r="G224" s="36">
        <v>1029.3666666666668</v>
      </c>
      <c r="H224" s="36">
        <v>1068.7666666666669</v>
      </c>
      <c r="I224" s="36">
        <v>1077.3333333333335</v>
      </c>
      <c r="J224" s="36">
        <v>1088.4666666666669</v>
      </c>
      <c r="K224" s="31">
        <v>1066.2</v>
      </c>
      <c r="L224" s="31">
        <v>1046.5</v>
      </c>
      <c r="M224" s="31">
        <v>105.80973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1726.75</v>
      </c>
      <c r="D225" s="36">
        <v>1706</v>
      </c>
      <c r="E225" s="36">
        <v>1678</v>
      </c>
      <c r="F225" s="36">
        <v>1629.25</v>
      </c>
      <c r="G225" s="36">
        <v>1601.25</v>
      </c>
      <c r="H225" s="36">
        <v>1754.75</v>
      </c>
      <c r="I225" s="36">
        <v>1782.75</v>
      </c>
      <c r="J225" s="36">
        <v>1831.5</v>
      </c>
      <c r="K225" s="31">
        <v>1734</v>
      </c>
      <c r="L225" s="31">
        <v>1657.25</v>
      </c>
      <c r="M225" s="31">
        <v>38.287779999999998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518.85</v>
      </c>
      <c r="D226" s="36">
        <v>525.15000000000009</v>
      </c>
      <c r="E226" s="36">
        <v>510.60000000000014</v>
      </c>
      <c r="F226" s="36">
        <v>502.35</v>
      </c>
      <c r="G226" s="36">
        <v>487.80000000000007</v>
      </c>
      <c r="H226" s="36">
        <v>533.4000000000002</v>
      </c>
      <c r="I226" s="36">
        <v>547.95000000000016</v>
      </c>
      <c r="J226" s="36">
        <v>556.20000000000027</v>
      </c>
      <c r="K226" s="31">
        <v>539.70000000000005</v>
      </c>
      <c r="L226" s="31">
        <v>516.9</v>
      </c>
      <c r="M226" s="31">
        <v>29.296790000000001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821.35</v>
      </c>
      <c r="D227" s="36">
        <v>827.7833333333333</v>
      </c>
      <c r="E227" s="36">
        <v>804.91666666666663</v>
      </c>
      <c r="F227" s="36">
        <v>788.48333333333335</v>
      </c>
      <c r="G227" s="36">
        <v>765.61666666666667</v>
      </c>
      <c r="H227" s="36">
        <v>844.21666666666658</v>
      </c>
      <c r="I227" s="36">
        <v>867.08333333333337</v>
      </c>
      <c r="J227" s="36">
        <v>883.51666666666654</v>
      </c>
      <c r="K227" s="31">
        <v>850.65</v>
      </c>
      <c r="L227" s="31">
        <v>811.35</v>
      </c>
      <c r="M227" s="31">
        <v>1.87595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88.5</v>
      </c>
      <c r="D228" s="36">
        <v>88.966666666666654</v>
      </c>
      <c r="E228" s="36">
        <v>87.483333333333306</v>
      </c>
      <c r="F228" s="36">
        <v>86.466666666666654</v>
      </c>
      <c r="G228" s="36">
        <v>84.983333333333306</v>
      </c>
      <c r="H228" s="36">
        <v>89.983333333333306</v>
      </c>
      <c r="I228" s="36">
        <v>91.466666666666654</v>
      </c>
      <c r="J228" s="36">
        <v>92.483333333333306</v>
      </c>
      <c r="K228" s="31">
        <v>90.45</v>
      </c>
      <c r="L228" s="31">
        <v>87.95</v>
      </c>
      <c r="M228" s="31">
        <v>78.409859999999995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83.3</v>
      </c>
      <c r="D229" s="36">
        <v>83.600000000000009</v>
      </c>
      <c r="E229" s="36">
        <v>82.700000000000017</v>
      </c>
      <c r="F229" s="36">
        <v>82.100000000000009</v>
      </c>
      <c r="G229" s="36">
        <v>81.200000000000017</v>
      </c>
      <c r="H229" s="36">
        <v>84.200000000000017</v>
      </c>
      <c r="I229" s="36">
        <v>85.100000000000023</v>
      </c>
      <c r="J229" s="36">
        <v>85.700000000000017</v>
      </c>
      <c r="K229" s="31">
        <v>84.5</v>
      </c>
      <c r="L229" s="31">
        <v>83</v>
      </c>
      <c r="M229" s="31">
        <v>242.28307000000001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118.7</v>
      </c>
      <c r="D230" s="36">
        <v>119.06666666666668</v>
      </c>
      <c r="E230" s="36">
        <v>118.03333333333336</v>
      </c>
      <c r="F230" s="36">
        <v>117.36666666666669</v>
      </c>
      <c r="G230" s="36">
        <v>116.33333333333337</v>
      </c>
      <c r="H230" s="36">
        <v>119.73333333333335</v>
      </c>
      <c r="I230" s="36">
        <v>120.76666666666668</v>
      </c>
      <c r="J230" s="36">
        <v>121.43333333333334</v>
      </c>
      <c r="K230" s="31">
        <v>120.1</v>
      </c>
      <c r="L230" s="31">
        <v>118.4</v>
      </c>
      <c r="M230" s="31">
        <v>72.803210000000007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607.9</v>
      </c>
      <c r="D231" s="36">
        <v>609.23333333333323</v>
      </c>
      <c r="E231" s="36">
        <v>598.76666666666642</v>
      </c>
      <c r="F231" s="36">
        <v>589.63333333333321</v>
      </c>
      <c r="G231" s="36">
        <v>579.1666666666664</v>
      </c>
      <c r="H231" s="36">
        <v>618.36666666666645</v>
      </c>
      <c r="I231" s="36">
        <v>628.83333333333337</v>
      </c>
      <c r="J231" s="36">
        <v>637.96666666666647</v>
      </c>
      <c r="K231" s="31">
        <v>619.70000000000005</v>
      </c>
      <c r="L231" s="31">
        <v>600.1</v>
      </c>
      <c r="M231" s="31">
        <v>7.5229499999999998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66.150000000000006</v>
      </c>
      <c r="D232" s="36">
        <v>66.666666666666671</v>
      </c>
      <c r="E232" s="36">
        <v>65.183333333333337</v>
      </c>
      <c r="F232" s="36">
        <v>64.216666666666669</v>
      </c>
      <c r="G232" s="36">
        <v>62.733333333333334</v>
      </c>
      <c r="H232" s="36">
        <v>67.63333333333334</v>
      </c>
      <c r="I232" s="36">
        <v>69.11666666666666</v>
      </c>
      <c r="J232" s="36">
        <v>70.083333333333343</v>
      </c>
      <c r="K232" s="31">
        <v>68.150000000000006</v>
      </c>
      <c r="L232" s="31">
        <v>65.7</v>
      </c>
      <c r="M232" s="31">
        <v>167.48936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231.55</v>
      </c>
      <c r="D233" s="36">
        <v>233.58333333333334</v>
      </c>
      <c r="E233" s="36">
        <v>228.51666666666668</v>
      </c>
      <c r="F233" s="36">
        <v>225.48333333333335</v>
      </c>
      <c r="G233" s="36">
        <v>220.41666666666669</v>
      </c>
      <c r="H233" s="36">
        <v>236.61666666666667</v>
      </c>
      <c r="I233" s="36">
        <v>241.68333333333334</v>
      </c>
      <c r="J233" s="36">
        <v>244.71666666666667</v>
      </c>
      <c r="K233" s="31">
        <v>238.65</v>
      </c>
      <c r="L233" s="31">
        <v>230.55</v>
      </c>
      <c r="M233" s="31">
        <v>165.44325000000001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411.15</v>
      </c>
      <c r="D234" s="36">
        <v>410.81666666666666</v>
      </c>
      <c r="E234" s="36">
        <v>408.88333333333333</v>
      </c>
      <c r="F234" s="36">
        <v>406.61666666666667</v>
      </c>
      <c r="G234" s="36">
        <v>404.68333333333334</v>
      </c>
      <c r="H234" s="36">
        <v>413.08333333333331</v>
      </c>
      <c r="I234" s="36">
        <v>415.01666666666659</v>
      </c>
      <c r="J234" s="36">
        <v>417.2833333333333</v>
      </c>
      <c r="K234" s="31">
        <v>412.75</v>
      </c>
      <c r="L234" s="31">
        <v>408.55</v>
      </c>
      <c r="M234" s="31">
        <v>77.837429999999998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315.10000000000002</v>
      </c>
      <c r="D235" s="36">
        <v>317.56666666666666</v>
      </c>
      <c r="E235" s="36">
        <v>310.33333333333331</v>
      </c>
      <c r="F235" s="36">
        <v>305.56666666666666</v>
      </c>
      <c r="G235" s="36">
        <v>298.33333333333331</v>
      </c>
      <c r="H235" s="36">
        <v>322.33333333333331</v>
      </c>
      <c r="I235" s="36">
        <v>329.56666666666666</v>
      </c>
      <c r="J235" s="36">
        <v>334.33333333333331</v>
      </c>
      <c r="K235" s="31">
        <v>324.8</v>
      </c>
      <c r="L235" s="31">
        <v>312.8</v>
      </c>
      <c r="M235" s="31">
        <v>17.671720000000001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234.35</v>
      </c>
      <c r="D236" s="36">
        <v>236.28333333333333</v>
      </c>
      <c r="E236" s="36">
        <v>231.81666666666666</v>
      </c>
      <c r="F236" s="36">
        <v>229.28333333333333</v>
      </c>
      <c r="G236" s="36">
        <v>224.81666666666666</v>
      </c>
      <c r="H236" s="36">
        <v>238.81666666666666</v>
      </c>
      <c r="I236" s="36">
        <v>243.2833333333333</v>
      </c>
      <c r="J236" s="36">
        <v>245.81666666666666</v>
      </c>
      <c r="K236" s="31">
        <v>240.75</v>
      </c>
      <c r="L236" s="31">
        <v>233.75</v>
      </c>
      <c r="M236" s="31">
        <v>15.724270000000001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193.75</v>
      </c>
      <c r="D237" s="36">
        <v>196.20000000000002</v>
      </c>
      <c r="E237" s="36">
        <v>190.05000000000004</v>
      </c>
      <c r="F237" s="36">
        <v>186.35000000000002</v>
      </c>
      <c r="G237" s="36">
        <v>180.20000000000005</v>
      </c>
      <c r="H237" s="36">
        <v>199.90000000000003</v>
      </c>
      <c r="I237" s="36">
        <v>206.05</v>
      </c>
      <c r="J237" s="36">
        <v>209.75000000000003</v>
      </c>
      <c r="K237" s="31">
        <v>202.35</v>
      </c>
      <c r="L237" s="31">
        <v>192.5</v>
      </c>
      <c r="M237" s="31">
        <v>154.96919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2711.25</v>
      </c>
      <c r="D238" s="36">
        <v>2698.25</v>
      </c>
      <c r="E238" s="36">
        <v>2682.05</v>
      </c>
      <c r="F238" s="36">
        <v>2652.8500000000004</v>
      </c>
      <c r="G238" s="36">
        <v>2636.6500000000005</v>
      </c>
      <c r="H238" s="36">
        <v>2727.45</v>
      </c>
      <c r="I238" s="36">
        <v>2743.6499999999996</v>
      </c>
      <c r="J238" s="36">
        <v>2772.8499999999995</v>
      </c>
      <c r="K238" s="31">
        <v>2714.45</v>
      </c>
      <c r="L238" s="31">
        <v>2669.05</v>
      </c>
      <c r="M238" s="31">
        <v>1.4272499999999999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536.75</v>
      </c>
      <c r="D239" s="36">
        <v>532.76666666666665</v>
      </c>
      <c r="E239" s="36">
        <v>525.98333333333335</v>
      </c>
      <c r="F239" s="36">
        <v>515.2166666666667</v>
      </c>
      <c r="G239" s="36">
        <v>508.43333333333339</v>
      </c>
      <c r="H239" s="36">
        <v>543.5333333333333</v>
      </c>
      <c r="I239" s="36">
        <v>550.31666666666661</v>
      </c>
      <c r="J239" s="36">
        <v>561.08333333333326</v>
      </c>
      <c r="K239" s="31">
        <v>539.54999999999995</v>
      </c>
      <c r="L239" s="31">
        <v>522</v>
      </c>
      <c r="M239" s="31">
        <v>21.070029999999999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145.19999999999999</v>
      </c>
      <c r="D240" s="36">
        <v>146.53333333333333</v>
      </c>
      <c r="E240" s="36">
        <v>143.36666666666667</v>
      </c>
      <c r="F240" s="36">
        <v>141.53333333333333</v>
      </c>
      <c r="G240" s="36">
        <v>138.36666666666667</v>
      </c>
      <c r="H240" s="36">
        <v>148.36666666666667</v>
      </c>
      <c r="I240" s="36">
        <v>151.53333333333336</v>
      </c>
      <c r="J240" s="36">
        <v>153.36666666666667</v>
      </c>
      <c r="K240" s="31">
        <v>149.69999999999999</v>
      </c>
      <c r="L240" s="31">
        <v>144.69999999999999</v>
      </c>
      <c r="M240" s="31">
        <v>97.769109999999998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589.25</v>
      </c>
      <c r="D241" s="36">
        <v>586.25</v>
      </c>
      <c r="E241" s="36">
        <v>578.25</v>
      </c>
      <c r="F241" s="36">
        <v>567.25</v>
      </c>
      <c r="G241" s="36">
        <v>559.25</v>
      </c>
      <c r="H241" s="36">
        <v>597.25</v>
      </c>
      <c r="I241" s="36">
        <v>605.25</v>
      </c>
      <c r="J241" s="36">
        <v>616.25</v>
      </c>
      <c r="K241" s="31">
        <v>594.25</v>
      </c>
      <c r="L241" s="31">
        <v>575.25</v>
      </c>
      <c r="M241" s="31">
        <v>28.531369999999999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173.25</v>
      </c>
      <c r="D242" s="36">
        <v>174.56666666666669</v>
      </c>
      <c r="E242" s="36">
        <v>170.78333333333339</v>
      </c>
      <c r="F242" s="36">
        <v>168.31666666666669</v>
      </c>
      <c r="G242" s="36">
        <v>164.53333333333339</v>
      </c>
      <c r="H242" s="36">
        <v>177.03333333333339</v>
      </c>
      <c r="I242" s="36">
        <v>180.81666666666669</v>
      </c>
      <c r="J242" s="36">
        <v>183.28333333333339</v>
      </c>
      <c r="K242" s="31">
        <v>178.35</v>
      </c>
      <c r="L242" s="31">
        <v>172.1</v>
      </c>
      <c r="M242" s="31">
        <v>276.03341999999998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64.5</v>
      </c>
      <c r="D243" s="36">
        <v>65</v>
      </c>
      <c r="E243" s="36">
        <v>63.3</v>
      </c>
      <c r="F243" s="36">
        <v>62.099999999999994</v>
      </c>
      <c r="G243" s="36">
        <v>60.399999999999991</v>
      </c>
      <c r="H243" s="36">
        <v>66.2</v>
      </c>
      <c r="I243" s="36">
        <v>67.899999999999991</v>
      </c>
      <c r="J243" s="36">
        <v>69.100000000000009</v>
      </c>
      <c r="K243" s="31">
        <v>66.7</v>
      </c>
      <c r="L243" s="31">
        <v>63.8</v>
      </c>
      <c r="M243" s="31">
        <v>135.66525999999999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952.75</v>
      </c>
      <c r="D244" s="36">
        <v>958.30000000000007</v>
      </c>
      <c r="E244" s="36">
        <v>942.60000000000014</v>
      </c>
      <c r="F244" s="36">
        <v>932.45</v>
      </c>
      <c r="G244" s="36">
        <v>916.75000000000011</v>
      </c>
      <c r="H244" s="36">
        <v>968.45000000000016</v>
      </c>
      <c r="I244" s="36">
        <v>984.1500000000002</v>
      </c>
      <c r="J244" s="36">
        <v>994.30000000000018</v>
      </c>
      <c r="K244" s="31">
        <v>974</v>
      </c>
      <c r="L244" s="31">
        <v>948.15</v>
      </c>
      <c r="M244" s="31">
        <v>28.292010000000001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151.6</v>
      </c>
      <c r="D245" s="36">
        <v>153.08333333333334</v>
      </c>
      <c r="E245" s="36">
        <v>149.51666666666668</v>
      </c>
      <c r="F245" s="36">
        <v>147.43333333333334</v>
      </c>
      <c r="G245" s="36">
        <v>143.86666666666667</v>
      </c>
      <c r="H245" s="36">
        <v>155.16666666666669</v>
      </c>
      <c r="I245" s="36">
        <v>158.73333333333335</v>
      </c>
      <c r="J245" s="36">
        <v>160.81666666666669</v>
      </c>
      <c r="K245" s="31">
        <v>156.65</v>
      </c>
      <c r="L245" s="31">
        <v>151</v>
      </c>
      <c r="M245" s="31">
        <v>439.95103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1423.4</v>
      </c>
      <c r="D246" s="36">
        <v>1423</v>
      </c>
      <c r="E246" s="36">
        <v>1412.45</v>
      </c>
      <c r="F246" s="36">
        <v>1401.5</v>
      </c>
      <c r="G246" s="36">
        <v>1390.95</v>
      </c>
      <c r="H246" s="36">
        <v>1433.95</v>
      </c>
      <c r="I246" s="36">
        <v>1444.5000000000002</v>
      </c>
      <c r="J246" s="36">
        <v>1455.45</v>
      </c>
      <c r="K246" s="31">
        <v>1433.55</v>
      </c>
      <c r="L246" s="31">
        <v>1412.05</v>
      </c>
      <c r="M246" s="31">
        <v>0.40636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422.1</v>
      </c>
      <c r="D247" s="36">
        <v>425.06666666666666</v>
      </c>
      <c r="E247" s="36">
        <v>417.23333333333335</v>
      </c>
      <c r="F247" s="36">
        <v>412.36666666666667</v>
      </c>
      <c r="G247" s="36">
        <v>404.53333333333336</v>
      </c>
      <c r="H247" s="36">
        <v>429.93333333333334</v>
      </c>
      <c r="I247" s="36">
        <v>437.76666666666671</v>
      </c>
      <c r="J247" s="36">
        <v>442.63333333333333</v>
      </c>
      <c r="K247" s="31">
        <v>432.9</v>
      </c>
      <c r="L247" s="31">
        <v>420.2</v>
      </c>
      <c r="M247" s="31">
        <v>10.75337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240.25</v>
      </c>
      <c r="D248" s="36">
        <v>243.25</v>
      </c>
      <c r="E248" s="36">
        <v>236.1</v>
      </c>
      <c r="F248" s="36">
        <v>231.95</v>
      </c>
      <c r="G248" s="36">
        <v>224.79999999999998</v>
      </c>
      <c r="H248" s="36">
        <v>247.4</v>
      </c>
      <c r="I248" s="36">
        <v>254.54999999999998</v>
      </c>
      <c r="J248" s="36">
        <v>258.70000000000005</v>
      </c>
      <c r="K248" s="31">
        <v>250.4</v>
      </c>
      <c r="L248" s="31">
        <v>239.1</v>
      </c>
      <c r="M248" s="31">
        <v>199.63257999999999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1493.05</v>
      </c>
      <c r="D249" s="36">
        <v>1482.9666666666665</v>
      </c>
      <c r="E249" s="36">
        <v>1468.583333333333</v>
      </c>
      <c r="F249" s="36">
        <v>1444.1166666666666</v>
      </c>
      <c r="G249" s="36">
        <v>1429.7333333333331</v>
      </c>
      <c r="H249" s="36">
        <v>1507.4333333333329</v>
      </c>
      <c r="I249" s="36">
        <v>1521.8166666666666</v>
      </c>
      <c r="J249" s="36">
        <v>1546.2833333333328</v>
      </c>
      <c r="K249" s="31">
        <v>1497.35</v>
      </c>
      <c r="L249" s="31">
        <v>1458.5</v>
      </c>
      <c r="M249" s="31">
        <v>28.433119999999999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36.1</v>
      </c>
      <c r="D250" s="36">
        <v>36.433333333333337</v>
      </c>
      <c r="E250" s="36">
        <v>35.416666666666671</v>
      </c>
      <c r="F250" s="36">
        <v>34.733333333333334</v>
      </c>
      <c r="G250" s="36">
        <v>33.716666666666669</v>
      </c>
      <c r="H250" s="36">
        <v>37.116666666666674</v>
      </c>
      <c r="I250" s="36">
        <v>38.13333333333334</v>
      </c>
      <c r="J250" s="36">
        <v>38.816666666666677</v>
      </c>
      <c r="K250" s="31">
        <v>37.450000000000003</v>
      </c>
      <c r="L250" s="31">
        <v>35.75</v>
      </c>
      <c r="M250" s="31">
        <v>268.06349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5345.45</v>
      </c>
      <c r="D251" s="36">
        <v>5334.5333333333338</v>
      </c>
      <c r="E251" s="36">
        <v>5241.0166666666673</v>
      </c>
      <c r="F251" s="36">
        <v>5136.5833333333339</v>
      </c>
      <c r="G251" s="36">
        <v>5043.0666666666675</v>
      </c>
      <c r="H251" s="36">
        <v>5438.9666666666672</v>
      </c>
      <c r="I251" s="36">
        <v>5532.4833333333336</v>
      </c>
      <c r="J251" s="36">
        <v>5636.916666666667</v>
      </c>
      <c r="K251" s="31">
        <v>5428.05</v>
      </c>
      <c r="L251" s="31">
        <v>5230.1000000000004</v>
      </c>
      <c r="M251" s="31">
        <v>2.12412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1663.6</v>
      </c>
      <c r="D252" s="36">
        <v>1662.5</v>
      </c>
      <c r="E252" s="36">
        <v>1653.9</v>
      </c>
      <c r="F252" s="36">
        <v>1644.2</v>
      </c>
      <c r="G252" s="36">
        <v>1635.6000000000001</v>
      </c>
      <c r="H252" s="36">
        <v>1672.2</v>
      </c>
      <c r="I252" s="36">
        <v>1680.8</v>
      </c>
      <c r="J252" s="36">
        <v>1690.5</v>
      </c>
      <c r="K252" s="31">
        <v>1671.1</v>
      </c>
      <c r="L252" s="31">
        <v>1652.8</v>
      </c>
      <c r="M252" s="31">
        <v>51.590879999999999</v>
      </c>
      <c r="N252" s="1"/>
      <c r="O252" s="1"/>
    </row>
    <row r="253" spans="1:15" ht="12.75" customHeight="1">
      <c r="A253" s="33">
        <v>243</v>
      </c>
      <c r="B253" s="53" t="s">
        <v>836</v>
      </c>
      <c r="C253" s="31">
        <v>3414.9</v>
      </c>
      <c r="D253" s="36">
        <v>3432.9333333333329</v>
      </c>
      <c r="E253" s="36">
        <v>3361.9666666666658</v>
      </c>
      <c r="F253" s="36">
        <v>3309.0333333333328</v>
      </c>
      <c r="G253" s="36">
        <v>3238.0666666666657</v>
      </c>
      <c r="H253" s="36">
        <v>3485.8666666666659</v>
      </c>
      <c r="I253" s="36">
        <v>3556.833333333333</v>
      </c>
      <c r="J253" s="36">
        <v>3609.766666666666</v>
      </c>
      <c r="K253" s="31">
        <v>3503.9</v>
      </c>
      <c r="L253" s="31">
        <v>3380</v>
      </c>
      <c r="M253" s="31">
        <v>9.0749999999999997E-2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1058.7</v>
      </c>
      <c r="D254" s="36">
        <v>1040.1833333333334</v>
      </c>
      <c r="E254" s="36">
        <v>999.16666666666674</v>
      </c>
      <c r="F254" s="36">
        <v>939.63333333333333</v>
      </c>
      <c r="G254" s="36">
        <v>898.61666666666667</v>
      </c>
      <c r="H254" s="36">
        <v>1099.7166666666667</v>
      </c>
      <c r="I254" s="36">
        <v>1140.7333333333331</v>
      </c>
      <c r="J254" s="36">
        <v>1200.2666666666669</v>
      </c>
      <c r="K254" s="31">
        <v>1081.2</v>
      </c>
      <c r="L254" s="31">
        <v>980.65</v>
      </c>
      <c r="M254" s="31">
        <v>52.419130000000003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3183</v>
      </c>
      <c r="D255" s="36">
        <v>3178.2666666666664</v>
      </c>
      <c r="E255" s="36">
        <v>3157.7833333333328</v>
      </c>
      <c r="F255" s="36">
        <v>3132.5666666666666</v>
      </c>
      <c r="G255" s="36">
        <v>3112.083333333333</v>
      </c>
      <c r="H255" s="36">
        <v>3203.4833333333327</v>
      </c>
      <c r="I255" s="36">
        <v>3223.9666666666662</v>
      </c>
      <c r="J255" s="36">
        <v>3249.1833333333325</v>
      </c>
      <c r="K255" s="31">
        <v>3198.75</v>
      </c>
      <c r="L255" s="31">
        <v>3153.05</v>
      </c>
      <c r="M255" s="31">
        <v>4.6096899999999996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1194.8499999999999</v>
      </c>
      <c r="D256" s="36">
        <v>1203.3833333333334</v>
      </c>
      <c r="E256" s="36">
        <v>1182.0666666666668</v>
      </c>
      <c r="F256" s="36">
        <v>1169.2833333333333</v>
      </c>
      <c r="G256" s="36">
        <v>1147.9666666666667</v>
      </c>
      <c r="H256" s="36">
        <v>1216.166666666667</v>
      </c>
      <c r="I256" s="36">
        <v>1237.4833333333336</v>
      </c>
      <c r="J256" s="36">
        <v>1250.2666666666671</v>
      </c>
      <c r="K256" s="31">
        <v>1224.7</v>
      </c>
      <c r="L256" s="31">
        <v>1190.5999999999999</v>
      </c>
      <c r="M256" s="31">
        <v>2.1236899999999999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1643.8</v>
      </c>
      <c r="D257" s="36">
        <v>1651.9166666666667</v>
      </c>
      <c r="E257" s="36">
        <v>1626.8833333333334</v>
      </c>
      <c r="F257" s="36">
        <v>1609.9666666666667</v>
      </c>
      <c r="G257" s="36">
        <v>1584.9333333333334</v>
      </c>
      <c r="H257" s="36">
        <v>1668.8333333333335</v>
      </c>
      <c r="I257" s="36">
        <v>1693.8666666666668</v>
      </c>
      <c r="J257" s="36">
        <v>1710.7833333333335</v>
      </c>
      <c r="K257" s="31">
        <v>1676.95</v>
      </c>
      <c r="L257" s="31">
        <v>1635</v>
      </c>
      <c r="M257" s="31">
        <v>0.57404999999999995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4503</v>
      </c>
      <c r="D258" s="36">
        <v>4488.8833333333332</v>
      </c>
      <c r="E258" s="36">
        <v>4427.7666666666664</v>
      </c>
      <c r="F258" s="36">
        <v>4352.5333333333328</v>
      </c>
      <c r="G258" s="36">
        <v>4291.4166666666661</v>
      </c>
      <c r="H258" s="36">
        <v>4564.1166666666668</v>
      </c>
      <c r="I258" s="36">
        <v>4625.2333333333336</v>
      </c>
      <c r="J258" s="36">
        <v>4700.4666666666672</v>
      </c>
      <c r="K258" s="31">
        <v>4550</v>
      </c>
      <c r="L258" s="31">
        <v>4413.6499999999996</v>
      </c>
      <c r="M258" s="31">
        <v>2.7343500000000001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2250.6999999999998</v>
      </c>
      <c r="D259" s="36">
        <v>2252.1833333333334</v>
      </c>
      <c r="E259" s="36">
        <v>2185.5666666666666</v>
      </c>
      <c r="F259" s="36">
        <v>2120.4333333333334</v>
      </c>
      <c r="G259" s="36">
        <v>2053.8166666666666</v>
      </c>
      <c r="H259" s="36">
        <v>2317.3166666666666</v>
      </c>
      <c r="I259" s="36">
        <v>2383.9333333333334</v>
      </c>
      <c r="J259" s="36">
        <v>2449.0666666666666</v>
      </c>
      <c r="K259" s="31">
        <v>2318.8000000000002</v>
      </c>
      <c r="L259" s="31">
        <v>2187.0500000000002</v>
      </c>
      <c r="M259" s="31">
        <v>2.9173100000000001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943.9</v>
      </c>
      <c r="D260" s="36">
        <v>941.83333333333337</v>
      </c>
      <c r="E260" s="36">
        <v>930.06666666666672</v>
      </c>
      <c r="F260" s="36">
        <v>916.23333333333335</v>
      </c>
      <c r="G260" s="36">
        <v>904.4666666666667</v>
      </c>
      <c r="H260" s="36">
        <v>955.66666666666674</v>
      </c>
      <c r="I260" s="36">
        <v>967.43333333333339</v>
      </c>
      <c r="J260" s="36">
        <v>981.26666666666677</v>
      </c>
      <c r="K260" s="31">
        <v>953.6</v>
      </c>
      <c r="L260" s="31">
        <v>928</v>
      </c>
      <c r="M260" s="31">
        <v>1.63449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366.4</v>
      </c>
      <c r="D261" s="36">
        <v>368.36666666666662</v>
      </c>
      <c r="E261" s="36">
        <v>363.53333333333325</v>
      </c>
      <c r="F261" s="36">
        <v>360.66666666666663</v>
      </c>
      <c r="G261" s="36">
        <v>355.83333333333326</v>
      </c>
      <c r="H261" s="36">
        <v>371.23333333333323</v>
      </c>
      <c r="I261" s="36">
        <v>376.06666666666661</v>
      </c>
      <c r="J261" s="36">
        <v>378.93333333333322</v>
      </c>
      <c r="K261" s="31">
        <v>373.2</v>
      </c>
      <c r="L261" s="31">
        <v>365.5</v>
      </c>
      <c r="M261" s="31">
        <v>7.1269600000000004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101.5</v>
      </c>
      <c r="D262" s="36">
        <v>102.16666666666667</v>
      </c>
      <c r="E262" s="36">
        <v>99.933333333333337</v>
      </c>
      <c r="F262" s="36">
        <v>98.36666666666666</v>
      </c>
      <c r="G262" s="36">
        <v>96.133333333333326</v>
      </c>
      <c r="H262" s="36">
        <v>103.73333333333335</v>
      </c>
      <c r="I262" s="36">
        <v>105.96666666666667</v>
      </c>
      <c r="J262" s="36">
        <v>107.53333333333336</v>
      </c>
      <c r="K262" s="31">
        <v>104.4</v>
      </c>
      <c r="L262" s="31">
        <v>100.6</v>
      </c>
      <c r="M262" s="31">
        <v>27.274270000000001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521.85</v>
      </c>
      <c r="D263" s="36">
        <v>518.4</v>
      </c>
      <c r="E263" s="36">
        <v>504.29999999999995</v>
      </c>
      <c r="F263" s="36">
        <v>486.75</v>
      </c>
      <c r="G263" s="36">
        <v>472.65</v>
      </c>
      <c r="H263" s="36">
        <v>535.94999999999993</v>
      </c>
      <c r="I263" s="36">
        <v>550.05000000000007</v>
      </c>
      <c r="J263" s="36">
        <v>567.59999999999991</v>
      </c>
      <c r="K263" s="31">
        <v>532.5</v>
      </c>
      <c r="L263" s="31">
        <v>500.85</v>
      </c>
      <c r="M263" s="31">
        <v>59.379860000000001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818.95</v>
      </c>
      <c r="D264" s="36">
        <v>815.06666666666661</v>
      </c>
      <c r="E264" s="36">
        <v>809.58333333333326</v>
      </c>
      <c r="F264" s="36">
        <v>800.2166666666667</v>
      </c>
      <c r="G264" s="36">
        <v>794.73333333333335</v>
      </c>
      <c r="H264" s="36">
        <v>824.43333333333317</v>
      </c>
      <c r="I264" s="36">
        <v>829.91666666666652</v>
      </c>
      <c r="J264" s="36">
        <v>839.28333333333308</v>
      </c>
      <c r="K264" s="31">
        <v>820.55</v>
      </c>
      <c r="L264" s="31">
        <v>805.7</v>
      </c>
      <c r="M264" s="31">
        <v>13.312110000000001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124.15</v>
      </c>
      <c r="D265" s="36">
        <v>121.91666666666667</v>
      </c>
      <c r="E265" s="36">
        <v>118.48333333333335</v>
      </c>
      <c r="F265" s="36">
        <v>112.81666666666668</v>
      </c>
      <c r="G265" s="36">
        <v>109.38333333333335</v>
      </c>
      <c r="H265" s="36">
        <v>127.58333333333334</v>
      </c>
      <c r="I265" s="36">
        <v>131.01666666666665</v>
      </c>
      <c r="J265" s="36">
        <v>136.68333333333334</v>
      </c>
      <c r="K265" s="31">
        <v>125.35</v>
      </c>
      <c r="L265" s="31">
        <v>116.25</v>
      </c>
      <c r="M265" s="31">
        <v>241.03566000000001</v>
      </c>
      <c r="N265" s="1"/>
      <c r="O265" s="1"/>
    </row>
    <row r="266" spans="1:15" ht="12.75" customHeight="1">
      <c r="A266" s="33">
        <v>256</v>
      </c>
      <c r="B266" s="53" t="s">
        <v>1012</v>
      </c>
      <c r="C266" s="31">
        <v>502.5</v>
      </c>
      <c r="D266" s="36">
        <v>506.5</v>
      </c>
      <c r="E266" s="36">
        <v>496</v>
      </c>
      <c r="F266" s="36">
        <v>489.5</v>
      </c>
      <c r="G266" s="36">
        <v>479</v>
      </c>
      <c r="H266" s="36">
        <v>513</v>
      </c>
      <c r="I266" s="36">
        <v>523.5</v>
      </c>
      <c r="J266" s="36">
        <v>530</v>
      </c>
      <c r="K266" s="31">
        <v>517</v>
      </c>
      <c r="L266" s="31">
        <v>500</v>
      </c>
      <c r="M266" s="31">
        <v>6.5968799999999996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663.2</v>
      </c>
      <c r="D267" s="36">
        <v>665</v>
      </c>
      <c r="E267" s="36">
        <v>656.05</v>
      </c>
      <c r="F267" s="36">
        <v>648.9</v>
      </c>
      <c r="G267" s="36">
        <v>639.94999999999993</v>
      </c>
      <c r="H267" s="36">
        <v>672.15</v>
      </c>
      <c r="I267" s="36">
        <v>681.1</v>
      </c>
      <c r="J267" s="36">
        <v>688.25</v>
      </c>
      <c r="K267" s="31">
        <v>673.95</v>
      </c>
      <c r="L267" s="31">
        <v>657.85</v>
      </c>
      <c r="M267" s="31">
        <v>14.785259999999999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776.1</v>
      </c>
      <c r="D268" s="36">
        <v>776.63333333333321</v>
      </c>
      <c r="E268" s="36">
        <v>768.26666666666642</v>
      </c>
      <c r="F268" s="36">
        <v>760.43333333333317</v>
      </c>
      <c r="G268" s="36">
        <v>752.06666666666638</v>
      </c>
      <c r="H268" s="36">
        <v>784.46666666666647</v>
      </c>
      <c r="I268" s="36">
        <v>792.83333333333326</v>
      </c>
      <c r="J268" s="36">
        <v>800.66666666666652</v>
      </c>
      <c r="K268" s="31">
        <v>785</v>
      </c>
      <c r="L268" s="31">
        <v>768.8</v>
      </c>
      <c r="M268" s="31">
        <v>13.5984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483.25</v>
      </c>
      <c r="D269" s="36">
        <v>485.33333333333331</v>
      </c>
      <c r="E269" s="36">
        <v>478.31666666666661</v>
      </c>
      <c r="F269" s="36">
        <v>473.38333333333327</v>
      </c>
      <c r="G269" s="36">
        <v>466.36666666666656</v>
      </c>
      <c r="H269" s="36">
        <v>490.26666666666665</v>
      </c>
      <c r="I269" s="36">
        <v>497.28333333333342</v>
      </c>
      <c r="J269" s="36">
        <v>502.2166666666667</v>
      </c>
      <c r="K269" s="31">
        <v>492.35</v>
      </c>
      <c r="L269" s="31">
        <v>480.4</v>
      </c>
      <c r="M269" s="31">
        <v>20.136970000000002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481.25</v>
      </c>
      <c r="D270" s="36">
        <v>483.7833333333333</v>
      </c>
      <c r="E270" s="36">
        <v>469.56666666666661</v>
      </c>
      <c r="F270" s="36">
        <v>457.88333333333333</v>
      </c>
      <c r="G270" s="36">
        <v>443.66666666666663</v>
      </c>
      <c r="H270" s="36">
        <v>495.46666666666658</v>
      </c>
      <c r="I270" s="36">
        <v>509.68333333333328</v>
      </c>
      <c r="J270" s="36">
        <v>521.36666666666656</v>
      </c>
      <c r="K270" s="31">
        <v>498</v>
      </c>
      <c r="L270" s="31">
        <v>472.1</v>
      </c>
      <c r="M270" s="31">
        <v>2.83203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568.15</v>
      </c>
      <c r="D271" s="36">
        <v>570.65</v>
      </c>
      <c r="E271" s="36">
        <v>562.59999999999991</v>
      </c>
      <c r="F271" s="36">
        <v>557.04999999999995</v>
      </c>
      <c r="G271" s="36">
        <v>548.99999999999989</v>
      </c>
      <c r="H271" s="36">
        <v>576.19999999999993</v>
      </c>
      <c r="I271" s="36">
        <v>584.24999999999989</v>
      </c>
      <c r="J271" s="36">
        <v>589.79999999999995</v>
      </c>
      <c r="K271" s="31">
        <v>578.70000000000005</v>
      </c>
      <c r="L271" s="31">
        <v>565.1</v>
      </c>
      <c r="M271" s="31">
        <v>1.1735599999999999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918.15</v>
      </c>
      <c r="D272" s="36">
        <v>920.38333333333321</v>
      </c>
      <c r="E272" s="36">
        <v>911.81666666666638</v>
      </c>
      <c r="F272" s="36">
        <v>905.48333333333312</v>
      </c>
      <c r="G272" s="36">
        <v>896.91666666666629</v>
      </c>
      <c r="H272" s="36">
        <v>926.71666666666647</v>
      </c>
      <c r="I272" s="36">
        <v>935.2833333333333</v>
      </c>
      <c r="J272" s="36">
        <v>941.61666666666656</v>
      </c>
      <c r="K272" s="31">
        <v>928.95</v>
      </c>
      <c r="L272" s="31">
        <v>914.05</v>
      </c>
      <c r="M272" s="31">
        <v>1.7202999999999999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467.05</v>
      </c>
      <c r="D273" s="36">
        <v>470.84999999999997</v>
      </c>
      <c r="E273" s="36">
        <v>459.69999999999993</v>
      </c>
      <c r="F273" s="36">
        <v>452.34999999999997</v>
      </c>
      <c r="G273" s="36">
        <v>441.19999999999993</v>
      </c>
      <c r="H273" s="36">
        <v>478.19999999999993</v>
      </c>
      <c r="I273" s="36">
        <v>489.34999999999991</v>
      </c>
      <c r="J273" s="36">
        <v>496.69999999999993</v>
      </c>
      <c r="K273" s="31">
        <v>482</v>
      </c>
      <c r="L273" s="31">
        <v>463.5</v>
      </c>
      <c r="M273" s="31">
        <v>5.0433399999999997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765.45</v>
      </c>
      <c r="D274" s="36">
        <v>771.79999999999984</v>
      </c>
      <c r="E274" s="36">
        <v>752.1999999999997</v>
      </c>
      <c r="F274" s="36">
        <v>738.94999999999982</v>
      </c>
      <c r="G274" s="36">
        <v>719.34999999999968</v>
      </c>
      <c r="H274" s="36">
        <v>785.04999999999973</v>
      </c>
      <c r="I274" s="36">
        <v>804.64999999999986</v>
      </c>
      <c r="J274" s="36">
        <v>817.89999999999975</v>
      </c>
      <c r="K274" s="31">
        <v>791.4</v>
      </c>
      <c r="L274" s="31">
        <v>758.55</v>
      </c>
      <c r="M274" s="31">
        <v>8.2957800000000006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3262.1</v>
      </c>
      <c r="D275" s="36">
        <v>3239.0666666666671</v>
      </c>
      <c r="E275" s="36">
        <v>3188.1333333333341</v>
      </c>
      <c r="F275" s="36">
        <v>3114.166666666667</v>
      </c>
      <c r="G275" s="36">
        <v>3063.233333333334</v>
      </c>
      <c r="H275" s="36">
        <v>3313.0333333333342</v>
      </c>
      <c r="I275" s="36">
        <v>3363.9666666666676</v>
      </c>
      <c r="J275" s="36">
        <v>3437.9333333333343</v>
      </c>
      <c r="K275" s="31">
        <v>3290</v>
      </c>
      <c r="L275" s="31">
        <v>3165.1</v>
      </c>
      <c r="M275" s="31">
        <v>1.97113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280.89999999999998</v>
      </c>
      <c r="D276" s="36">
        <v>276.2833333333333</v>
      </c>
      <c r="E276" s="36">
        <v>270.56666666666661</v>
      </c>
      <c r="F276" s="36">
        <v>260.23333333333329</v>
      </c>
      <c r="G276" s="36">
        <v>254.51666666666659</v>
      </c>
      <c r="H276" s="36">
        <v>286.61666666666662</v>
      </c>
      <c r="I276" s="36">
        <v>292.33333333333331</v>
      </c>
      <c r="J276" s="36">
        <v>302.66666666666663</v>
      </c>
      <c r="K276" s="31">
        <v>282</v>
      </c>
      <c r="L276" s="31">
        <v>265.95</v>
      </c>
      <c r="M276" s="31">
        <v>31.605340000000002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1579.95</v>
      </c>
      <c r="D277" s="36">
        <v>1585.45</v>
      </c>
      <c r="E277" s="36">
        <v>1564.5</v>
      </c>
      <c r="F277" s="36">
        <v>1549.05</v>
      </c>
      <c r="G277" s="36">
        <v>1528.1</v>
      </c>
      <c r="H277" s="36">
        <v>1600.9</v>
      </c>
      <c r="I277" s="36">
        <v>1621.8500000000004</v>
      </c>
      <c r="J277" s="36">
        <v>1637.3000000000002</v>
      </c>
      <c r="K277" s="31">
        <v>1606.4</v>
      </c>
      <c r="L277" s="31">
        <v>1570</v>
      </c>
      <c r="M277" s="31">
        <v>3.7233499999999999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331.45</v>
      </c>
      <c r="D278" s="36">
        <v>333.58333333333331</v>
      </c>
      <c r="E278" s="36">
        <v>327.61666666666662</v>
      </c>
      <c r="F278" s="36">
        <v>323.7833333333333</v>
      </c>
      <c r="G278" s="36">
        <v>317.81666666666661</v>
      </c>
      <c r="H278" s="36">
        <v>337.41666666666663</v>
      </c>
      <c r="I278" s="36">
        <v>343.38333333333333</v>
      </c>
      <c r="J278" s="36">
        <v>347.21666666666664</v>
      </c>
      <c r="K278" s="31">
        <v>339.55</v>
      </c>
      <c r="L278" s="31">
        <v>329.75</v>
      </c>
      <c r="M278" s="31">
        <v>4.2314999999999996</v>
      </c>
      <c r="N278" s="1"/>
      <c r="O278" s="1"/>
    </row>
    <row r="279" spans="1:15" ht="12.75" customHeight="1">
      <c r="A279" s="33">
        <v>269</v>
      </c>
      <c r="B279" s="53" t="s">
        <v>838</v>
      </c>
      <c r="C279" s="31">
        <v>3986.15</v>
      </c>
      <c r="D279" s="36">
        <v>3980.3833333333332</v>
      </c>
      <c r="E279" s="36">
        <v>3950.7666666666664</v>
      </c>
      <c r="F279" s="36">
        <v>3915.3833333333332</v>
      </c>
      <c r="G279" s="36">
        <v>3885.7666666666664</v>
      </c>
      <c r="H279" s="36">
        <v>4015.7666666666664</v>
      </c>
      <c r="I279" s="36">
        <v>4045.3833333333332</v>
      </c>
      <c r="J279" s="36">
        <v>4080.7666666666664</v>
      </c>
      <c r="K279" s="31">
        <v>4010</v>
      </c>
      <c r="L279" s="31">
        <v>3945</v>
      </c>
      <c r="M279" s="31">
        <v>0.41347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1272.45</v>
      </c>
      <c r="D280" s="36">
        <v>1267.8166666666666</v>
      </c>
      <c r="E280" s="36">
        <v>1260.6333333333332</v>
      </c>
      <c r="F280" s="36">
        <v>1248.8166666666666</v>
      </c>
      <c r="G280" s="36">
        <v>1241.6333333333332</v>
      </c>
      <c r="H280" s="36">
        <v>1279.6333333333332</v>
      </c>
      <c r="I280" s="36">
        <v>1286.8166666666666</v>
      </c>
      <c r="J280" s="36">
        <v>1298.6333333333332</v>
      </c>
      <c r="K280" s="31">
        <v>1275</v>
      </c>
      <c r="L280" s="31">
        <v>1256</v>
      </c>
      <c r="M280" s="31">
        <v>0.95528999999999997</v>
      </c>
      <c r="N280" s="1"/>
      <c r="O280" s="1"/>
    </row>
    <row r="281" spans="1:15" ht="12.75" customHeight="1">
      <c r="A281" s="33">
        <v>271</v>
      </c>
      <c r="B281" s="53" t="s">
        <v>825</v>
      </c>
      <c r="C281" s="31">
        <v>984.9</v>
      </c>
      <c r="D281" s="36">
        <v>986.13333333333333</v>
      </c>
      <c r="E281" s="36">
        <v>971.76666666666665</v>
      </c>
      <c r="F281" s="36">
        <v>958.63333333333333</v>
      </c>
      <c r="G281" s="36">
        <v>944.26666666666665</v>
      </c>
      <c r="H281" s="36">
        <v>999.26666666666665</v>
      </c>
      <c r="I281" s="36">
        <v>1013.6333333333332</v>
      </c>
      <c r="J281" s="36">
        <v>1026.7666666666667</v>
      </c>
      <c r="K281" s="31">
        <v>1000.5</v>
      </c>
      <c r="L281" s="31">
        <v>973</v>
      </c>
      <c r="M281" s="31">
        <v>4.2860100000000001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370.5</v>
      </c>
      <c r="D282" s="36">
        <v>373.2833333333333</v>
      </c>
      <c r="E282" s="36">
        <v>363.46666666666658</v>
      </c>
      <c r="F282" s="36">
        <v>356.43333333333328</v>
      </c>
      <c r="G282" s="36">
        <v>346.61666666666656</v>
      </c>
      <c r="H282" s="36">
        <v>380.31666666666661</v>
      </c>
      <c r="I282" s="36">
        <v>390.13333333333333</v>
      </c>
      <c r="J282" s="36">
        <v>397.16666666666663</v>
      </c>
      <c r="K282" s="31">
        <v>383.1</v>
      </c>
      <c r="L282" s="31">
        <v>366.25</v>
      </c>
      <c r="M282" s="31">
        <v>9.1891999999999996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295.95</v>
      </c>
      <c r="D283" s="36">
        <v>297.15000000000003</v>
      </c>
      <c r="E283" s="36">
        <v>293.30000000000007</v>
      </c>
      <c r="F283" s="36">
        <v>290.65000000000003</v>
      </c>
      <c r="G283" s="36">
        <v>286.80000000000007</v>
      </c>
      <c r="H283" s="36">
        <v>299.80000000000007</v>
      </c>
      <c r="I283" s="36">
        <v>303.65000000000009</v>
      </c>
      <c r="J283" s="36">
        <v>306.30000000000007</v>
      </c>
      <c r="K283" s="31">
        <v>301</v>
      </c>
      <c r="L283" s="31">
        <v>294.5</v>
      </c>
      <c r="M283" s="31">
        <v>3.3452600000000001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185.2</v>
      </c>
      <c r="D284" s="36">
        <v>183.08333333333334</v>
      </c>
      <c r="E284" s="36">
        <v>179.66666666666669</v>
      </c>
      <c r="F284" s="36">
        <v>174.13333333333335</v>
      </c>
      <c r="G284" s="36">
        <v>170.7166666666667</v>
      </c>
      <c r="H284" s="36">
        <v>188.61666666666667</v>
      </c>
      <c r="I284" s="36">
        <v>192.03333333333336</v>
      </c>
      <c r="J284" s="36">
        <v>197.56666666666666</v>
      </c>
      <c r="K284" s="31">
        <v>186.5</v>
      </c>
      <c r="L284" s="31">
        <v>177.55</v>
      </c>
      <c r="M284" s="31">
        <v>55.259819999999998</v>
      </c>
      <c r="N284" s="1"/>
      <c r="O284" s="1"/>
    </row>
    <row r="285" spans="1:15" ht="12.75" customHeight="1">
      <c r="A285" s="33">
        <v>275</v>
      </c>
      <c r="B285" s="53" t="s">
        <v>1013</v>
      </c>
      <c r="C285" s="31">
        <v>2936.45</v>
      </c>
      <c r="D285" s="36">
        <v>2919.1666666666665</v>
      </c>
      <c r="E285" s="36">
        <v>2884.8833333333332</v>
      </c>
      <c r="F285" s="36">
        <v>2833.3166666666666</v>
      </c>
      <c r="G285" s="36">
        <v>2799.0333333333333</v>
      </c>
      <c r="H285" s="36">
        <v>2970.7333333333331</v>
      </c>
      <c r="I285" s="36">
        <v>3005.0166666666669</v>
      </c>
      <c r="J285" s="36">
        <v>3056.583333333333</v>
      </c>
      <c r="K285" s="31">
        <v>2953.45</v>
      </c>
      <c r="L285" s="31">
        <v>2867.6</v>
      </c>
      <c r="M285" s="31">
        <v>1.1814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697.6</v>
      </c>
      <c r="D286" s="36">
        <v>690.13333333333333</v>
      </c>
      <c r="E286" s="36">
        <v>679.61666666666667</v>
      </c>
      <c r="F286" s="36">
        <v>661.63333333333333</v>
      </c>
      <c r="G286" s="36">
        <v>651.11666666666667</v>
      </c>
      <c r="H286" s="36">
        <v>708.11666666666667</v>
      </c>
      <c r="I286" s="36">
        <v>718.63333333333333</v>
      </c>
      <c r="J286" s="36">
        <v>736.61666666666667</v>
      </c>
      <c r="K286" s="31">
        <v>700.65</v>
      </c>
      <c r="L286" s="31">
        <v>672.15</v>
      </c>
      <c r="M286" s="31">
        <v>15.340630000000001</v>
      </c>
      <c r="N286" s="1"/>
      <c r="O286" s="1"/>
    </row>
    <row r="287" spans="1:15" ht="12.75" customHeight="1">
      <c r="A287" s="33">
        <v>277</v>
      </c>
      <c r="B287" s="53" t="s">
        <v>837</v>
      </c>
      <c r="C287" s="31">
        <v>718.45</v>
      </c>
      <c r="D287" s="36">
        <v>721.36666666666667</v>
      </c>
      <c r="E287" s="36">
        <v>711.23333333333335</v>
      </c>
      <c r="F287" s="36">
        <v>704.01666666666665</v>
      </c>
      <c r="G287" s="36">
        <v>693.88333333333333</v>
      </c>
      <c r="H287" s="36">
        <v>728.58333333333337</v>
      </c>
      <c r="I287" s="36">
        <v>738.71666666666681</v>
      </c>
      <c r="J287" s="36">
        <v>745.93333333333339</v>
      </c>
      <c r="K287" s="31">
        <v>731.5</v>
      </c>
      <c r="L287" s="31">
        <v>714.15</v>
      </c>
      <c r="M287" s="31">
        <v>5.5496499999999997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1706.75</v>
      </c>
      <c r="D288" s="36">
        <v>1706.2333333333333</v>
      </c>
      <c r="E288" s="36">
        <v>1697.5166666666667</v>
      </c>
      <c r="F288" s="36">
        <v>1688.2833333333333</v>
      </c>
      <c r="G288" s="36">
        <v>1679.5666666666666</v>
      </c>
      <c r="H288" s="36">
        <v>1715.4666666666667</v>
      </c>
      <c r="I288" s="36">
        <v>1724.1833333333334</v>
      </c>
      <c r="J288" s="36">
        <v>1733.4166666666667</v>
      </c>
      <c r="K288" s="31">
        <v>1714.95</v>
      </c>
      <c r="L288" s="31">
        <v>1697</v>
      </c>
      <c r="M288" s="31">
        <v>44.316519999999997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2262.9499999999998</v>
      </c>
      <c r="D289" s="36">
        <v>2254.5</v>
      </c>
      <c r="E289" s="36">
        <v>2234</v>
      </c>
      <c r="F289" s="36">
        <v>2205.0500000000002</v>
      </c>
      <c r="G289" s="36">
        <v>2184.5500000000002</v>
      </c>
      <c r="H289" s="36">
        <v>2283.4499999999998</v>
      </c>
      <c r="I289" s="36">
        <v>2303.9499999999998</v>
      </c>
      <c r="J289" s="36">
        <v>2332.8999999999996</v>
      </c>
      <c r="K289" s="31">
        <v>2275</v>
      </c>
      <c r="L289" s="31">
        <v>2225.5500000000002</v>
      </c>
      <c r="M289" s="31">
        <v>0.15955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169.05</v>
      </c>
      <c r="D290" s="36">
        <v>169.75</v>
      </c>
      <c r="E290" s="36">
        <v>167.5</v>
      </c>
      <c r="F290" s="36">
        <v>165.95</v>
      </c>
      <c r="G290" s="36">
        <v>163.69999999999999</v>
      </c>
      <c r="H290" s="36">
        <v>171.3</v>
      </c>
      <c r="I290" s="36">
        <v>173.55</v>
      </c>
      <c r="J290" s="36">
        <v>175.10000000000002</v>
      </c>
      <c r="K290" s="31">
        <v>172</v>
      </c>
      <c r="L290" s="31">
        <v>168.2</v>
      </c>
      <c r="M290" s="31">
        <v>23.334040000000002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5393.2</v>
      </c>
      <c r="D291" s="36">
        <v>5420.416666666667</v>
      </c>
      <c r="E291" s="36">
        <v>5352.7833333333338</v>
      </c>
      <c r="F291" s="36">
        <v>5312.3666666666668</v>
      </c>
      <c r="G291" s="36">
        <v>5244.7333333333336</v>
      </c>
      <c r="H291" s="36">
        <v>5460.8333333333339</v>
      </c>
      <c r="I291" s="36">
        <v>5528.4666666666672</v>
      </c>
      <c r="J291" s="36">
        <v>5568.8833333333341</v>
      </c>
      <c r="K291" s="31">
        <v>5488.05</v>
      </c>
      <c r="L291" s="31">
        <v>5380</v>
      </c>
      <c r="M291" s="31">
        <v>0.73962000000000006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649.54999999999995</v>
      </c>
      <c r="D292" s="36">
        <v>653.55000000000007</v>
      </c>
      <c r="E292" s="36">
        <v>641.00000000000011</v>
      </c>
      <c r="F292" s="36">
        <v>632.45000000000005</v>
      </c>
      <c r="G292" s="36">
        <v>619.90000000000009</v>
      </c>
      <c r="H292" s="36">
        <v>662.10000000000014</v>
      </c>
      <c r="I292" s="36">
        <v>674.65000000000009</v>
      </c>
      <c r="J292" s="36">
        <v>683.20000000000016</v>
      </c>
      <c r="K292" s="31">
        <v>666.1</v>
      </c>
      <c r="L292" s="31">
        <v>645</v>
      </c>
      <c r="M292" s="31">
        <v>29.40335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5442.7</v>
      </c>
      <c r="D293" s="36">
        <v>5450.5999999999995</v>
      </c>
      <c r="E293" s="36">
        <v>5393.0999999999985</v>
      </c>
      <c r="F293" s="36">
        <v>5343.4999999999991</v>
      </c>
      <c r="G293" s="36">
        <v>5285.9999999999982</v>
      </c>
      <c r="H293" s="36">
        <v>5500.1999999999989</v>
      </c>
      <c r="I293" s="36">
        <v>5557.7000000000007</v>
      </c>
      <c r="J293" s="36">
        <v>5607.2999999999993</v>
      </c>
      <c r="K293" s="31">
        <v>5508.1</v>
      </c>
      <c r="L293" s="31">
        <v>5401</v>
      </c>
      <c r="M293" s="31">
        <v>3.2186599999999999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14721.05</v>
      </c>
      <c r="D294" s="36">
        <v>14744.066666666666</v>
      </c>
      <c r="E294" s="36">
        <v>14636.783333333331</v>
      </c>
      <c r="F294" s="36">
        <v>14552.516666666665</v>
      </c>
      <c r="G294" s="36">
        <v>14445.23333333333</v>
      </c>
      <c r="H294" s="36">
        <v>14828.333333333332</v>
      </c>
      <c r="I294" s="36">
        <v>14935.616666666665</v>
      </c>
      <c r="J294" s="36">
        <v>15019.883333333333</v>
      </c>
      <c r="K294" s="31">
        <v>14851.35</v>
      </c>
      <c r="L294" s="31">
        <v>14659.8</v>
      </c>
      <c r="M294" s="31">
        <v>1.3679999999999999E-2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3506.45</v>
      </c>
      <c r="D295" s="36">
        <v>3490.1166666666668</v>
      </c>
      <c r="E295" s="36">
        <v>3468.2333333333336</v>
      </c>
      <c r="F295" s="36">
        <v>3430.0166666666669</v>
      </c>
      <c r="G295" s="36">
        <v>3408.1333333333337</v>
      </c>
      <c r="H295" s="36">
        <v>3528.3333333333335</v>
      </c>
      <c r="I295" s="36">
        <v>3550.2166666666667</v>
      </c>
      <c r="J295" s="36">
        <v>3588.4333333333334</v>
      </c>
      <c r="K295" s="31">
        <v>3512</v>
      </c>
      <c r="L295" s="31">
        <v>3451.9</v>
      </c>
      <c r="M295" s="31">
        <v>21.222860000000001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523.04999999999995</v>
      </c>
      <c r="D296" s="36">
        <v>527.06666666666661</v>
      </c>
      <c r="E296" s="36">
        <v>516.13333333333321</v>
      </c>
      <c r="F296" s="36">
        <v>509.21666666666658</v>
      </c>
      <c r="G296" s="36">
        <v>498.28333333333319</v>
      </c>
      <c r="H296" s="36">
        <v>533.98333333333323</v>
      </c>
      <c r="I296" s="36">
        <v>544.91666666666663</v>
      </c>
      <c r="J296" s="36">
        <v>551.83333333333326</v>
      </c>
      <c r="K296" s="31">
        <v>538</v>
      </c>
      <c r="L296" s="31">
        <v>520.15</v>
      </c>
      <c r="M296" s="31">
        <v>12.908469999999999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399.95</v>
      </c>
      <c r="D297" s="36">
        <v>399.51666666666665</v>
      </c>
      <c r="E297" s="36">
        <v>395.63333333333333</v>
      </c>
      <c r="F297" s="36">
        <v>391.31666666666666</v>
      </c>
      <c r="G297" s="36">
        <v>387.43333333333334</v>
      </c>
      <c r="H297" s="36">
        <v>403.83333333333331</v>
      </c>
      <c r="I297" s="36">
        <v>407.71666666666664</v>
      </c>
      <c r="J297" s="36">
        <v>412.0333333333333</v>
      </c>
      <c r="K297" s="31">
        <v>403.4</v>
      </c>
      <c r="L297" s="31">
        <v>395.2</v>
      </c>
      <c r="M297" s="31">
        <v>21.104569999999999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262.2</v>
      </c>
      <c r="D298" s="36">
        <v>263.7</v>
      </c>
      <c r="E298" s="36">
        <v>259.5</v>
      </c>
      <c r="F298" s="36">
        <v>256.8</v>
      </c>
      <c r="G298" s="36">
        <v>252.60000000000002</v>
      </c>
      <c r="H298" s="36">
        <v>266.39999999999998</v>
      </c>
      <c r="I298" s="36">
        <v>270.59999999999991</v>
      </c>
      <c r="J298" s="36">
        <v>273.29999999999995</v>
      </c>
      <c r="K298" s="31">
        <v>267.89999999999998</v>
      </c>
      <c r="L298" s="31">
        <v>261</v>
      </c>
      <c r="M298" s="31">
        <v>4.6261599999999996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141.69999999999999</v>
      </c>
      <c r="D299" s="36">
        <v>142.31666666666666</v>
      </c>
      <c r="E299" s="36">
        <v>140.38333333333333</v>
      </c>
      <c r="F299" s="36">
        <v>139.06666666666666</v>
      </c>
      <c r="G299" s="36">
        <v>137.13333333333333</v>
      </c>
      <c r="H299" s="36">
        <v>143.63333333333333</v>
      </c>
      <c r="I299" s="36">
        <v>145.56666666666666</v>
      </c>
      <c r="J299" s="36">
        <v>146.88333333333333</v>
      </c>
      <c r="K299" s="31">
        <v>144.25</v>
      </c>
      <c r="L299" s="31">
        <v>141</v>
      </c>
      <c r="M299" s="31">
        <v>36.704329999999999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1040.2</v>
      </c>
      <c r="D300" s="36">
        <v>1048.4333333333332</v>
      </c>
      <c r="E300" s="36">
        <v>1028.8666666666663</v>
      </c>
      <c r="F300" s="36">
        <v>1017.5333333333331</v>
      </c>
      <c r="G300" s="36">
        <v>997.96666666666624</v>
      </c>
      <c r="H300" s="36">
        <v>1059.7666666666664</v>
      </c>
      <c r="I300" s="36">
        <v>1079.3333333333335</v>
      </c>
      <c r="J300" s="36">
        <v>1090.6666666666665</v>
      </c>
      <c r="K300" s="31">
        <v>1068</v>
      </c>
      <c r="L300" s="31">
        <v>1037.0999999999999</v>
      </c>
      <c r="M300" s="31">
        <v>37.726860000000002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5483.95</v>
      </c>
      <c r="D301" s="36">
        <v>5503.4000000000005</v>
      </c>
      <c r="E301" s="36">
        <v>5441.8000000000011</v>
      </c>
      <c r="F301" s="36">
        <v>5399.6500000000005</v>
      </c>
      <c r="G301" s="36">
        <v>5338.0500000000011</v>
      </c>
      <c r="H301" s="36">
        <v>5545.5500000000011</v>
      </c>
      <c r="I301" s="36">
        <v>5607.1500000000015</v>
      </c>
      <c r="J301" s="36">
        <v>5649.3000000000011</v>
      </c>
      <c r="K301" s="31">
        <v>5565</v>
      </c>
      <c r="L301" s="31">
        <v>5461.25</v>
      </c>
      <c r="M301" s="31">
        <v>0.17793999999999999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1622.6</v>
      </c>
      <c r="D302" s="36">
        <v>1618.7166666666665</v>
      </c>
      <c r="E302" s="36">
        <v>1602.333333333333</v>
      </c>
      <c r="F302" s="36">
        <v>1582.0666666666666</v>
      </c>
      <c r="G302" s="36">
        <v>1565.6833333333332</v>
      </c>
      <c r="H302" s="36">
        <v>1638.9833333333329</v>
      </c>
      <c r="I302" s="36">
        <v>1655.3666666666666</v>
      </c>
      <c r="J302" s="36">
        <v>1675.6333333333328</v>
      </c>
      <c r="K302" s="31">
        <v>1635.1</v>
      </c>
      <c r="L302" s="31">
        <v>1598.45</v>
      </c>
      <c r="M302" s="31">
        <v>9.8162800000000008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1200.7</v>
      </c>
      <c r="D303" s="36">
        <v>1200.5</v>
      </c>
      <c r="E303" s="36">
        <v>1186.2</v>
      </c>
      <c r="F303" s="36">
        <v>1171.7</v>
      </c>
      <c r="G303" s="36">
        <v>1157.4000000000001</v>
      </c>
      <c r="H303" s="36">
        <v>1215</v>
      </c>
      <c r="I303" s="36">
        <v>1229.3000000000002</v>
      </c>
      <c r="J303" s="36">
        <v>1243.8</v>
      </c>
      <c r="K303" s="31">
        <v>1214.8</v>
      </c>
      <c r="L303" s="31">
        <v>1186</v>
      </c>
      <c r="M303" s="31">
        <v>0.51402000000000003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78.150000000000006</v>
      </c>
      <c r="D304" s="36">
        <v>78.95</v>
      </c>
      <c r="E304" s="36">
        <v>77.100000000000009</v>
      </c>
      <c r="F304" s="36">
        <v>76.050000000000011</v>
      </c>
      <c r="G304" s="36">
        <v>74.200000000000017</v>
      </c>
      <c r="H304" s="36">
        <v>80</v>
      </c>
      <c r="I304" s="36">
        <v>81.849999999999994</v>
      </c>
      <c r="J304" s="36">
        <v>82.899999999999991</v>
      </c>
      <c r="K304" s="31">
        <v>80.8</v>
      </c>
      <c r="L304" s="31">
        <v>77.900000000000006</v>
      </c>
      <c r="M304" s="31">
        <v>19.982420000000001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147149.15</v>
      </c>
      <c r="D305" s="36">
        <v>147635.71666666667</v>
      </c>
      <c r="E305" s="36">
        <v>145621.43333333335</v>
      </c>
      <c r="F305" s="36">
        <v>144093.71666666667</v>
      </c>
      <c r="G305" s="36">
        <v>142079.43333333335</v>
      </c>
      <c r="H305" s="36">
        <v>149163.43333333335</v>
      </c>
      <c r="I305" s="36">
        <v>151177.71666666667</v>
      </c>
      <c r="J305" s="36">
        <v>152705.43333333335</v>
      </c>
      <c r="K305" s="31">
        <v>149650</v>
      </c>
      <c r="L305" s="31">
        <v>146108</v>
      </c>
      <c r="M305" s="31">
        <v>0.11115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1951.9</v>
      </c>
      <c r="D306" s="36">
        <v>1961.6333333333332</v>
      </c>
      <c r="E306" s="36">
        <v>1938.2666666666664</v>
      </c>
      <c r="F306" s="36">
        <v>1924.6333333333332</v>
      </c>
      <c r="G306" s="36">
        <v>1901.2666666666664</v>
      </c>
      <c r="H306" s="36">
        <v>1975.2666666666664</v>
      </c>
      <c r="I306" s="36">
        <v>1998.6333333333332</v>
      </c>
      <c r="J306" s="36">
        <v>2012.2666666666664</v>
      </c>
      <c r="K306" s="31">
        <v>1985</v>
      </c>
      <c r="L306" s="31">
        <v>1948</v>
      </c>
      <c r="M306" s="31">
        <v>1.28531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1147.25</v>
      </c>
      <c r="D307" s="36">
        <v>1138.8333333333333</v>
      </c>
      <c r="E307" s="36">
        <v>1116.4166666666665</v>
      </c>
      <c r="F307" s="36">
        <v>1085.5833333333333</v>
      </c>
      <c r="G307" s="36">
        <v>1063.1666666666665</v>
      </c>
      <c r="H307" s="36">
        <v>1169.6666666666665</v>
      </c>
      <c r="I307" s="36">
        <v>1192.083333333333</v>
      </c>
      <c r="J307" s="36">
        <v>1222.9166666666665</v>
      </c>
      <c r="K307" s="31">
        <v>1161.25</v>
      </c>
      <c r="L307" s="31">
        <v>1108</v>
      </c>
      <c r="M307" s="31">
        <v>16.695329999999998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1512.55</v>
      </c>
      <c r="D308" s="36">
        <v>1510.5166666666667</v>
      </c>
      <c r="E308" s="36">
        <v>1501.0333333333333</v>
      </c>
      <c r="F308" s="36">
        <v>1489.5166666666667</v>
      </c>
      <c r="G308" s="36">
        <v>1480.0333333333333</v>
      </c>
      <c r="H308" s="36">
        <v>1522.0333333333333</v>
      </c>
      <c r="I308" s="36">
        <v>1531.5166666666664</v>
      </c>
      <c r="J308" s="36">
        <v>1543.0333333333333</v>
      </c>
      <c r="K308" s="31">
        <v>1520</v>
      </c>
      <c r="L308" s="31">
        <v>1499</v>
      </c>
      <c r="M308" s="31">
        <v>2.73929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289</v>
      </c>
      <c r="D309" s="36">
        <v>289.56666666666666</v>
      </c>
      <c r="E309" s="36">
        <v>286.18333333333334</v>
      </c>
      <c r="F309" s="36">
        <v>283.36666666666667</v>
      </c>
      <c r="G309" s="36">
        <v>279.98333333333335</v>
      </c>
      <c r="H309" s="36">
        <v>292.38333333333333</v>
      </c>
      <c r="I309" s="36">
        <v>295.76666666666665</v>
      </c>
      <c r="J309" s="36">
        <v>298.58333333333331</v>
      </c>
      <c r="K309" s="31">
        <v>292.95</v>
      </c>
      <c r="L309" s="31">
        <v>286.75</v>
      </c>
      <c r="M309" s="31">
        <v>21.194659999999999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1950.6</v>
      </c>
      <c r="D310" s="36">
        <v>1940.8666666666668</v>
      </c>
      <c r="E310" s="36">
        <v>1924.7833333333335</v>
      </c>
      <c r="F310" s="36">
        <v>1898.9666666666667</v>
      </c>
      <c r="G310" s="36">
        <v>1882.8833333333334</v>
      </c>
      <c r="H310" s="36">
        <v>1966.6833333333336</v>
      </c>
      <c r="I310" s="36">
        <v>1982.7666666666667</v>
      </c>
      <c r="J310" s="36">
        <v>2008.5833333333337</v>
      </c>
      <c r="K310" s="31">
        <v>1956.95</v>
      </c>
      <c r="L310" s="31">
        <v>1915.05</v>
      </c>
      <c r="M310" s="31">
        <v>28.214649999999999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419.95</v>
      </c>
      <c r="D311" s="36">
        <v>425.10000000000008</v>
      </c>
      <c r="E311" s="36">
        <v>410.20000000000016</v>
      </c>
      <c r="F311" s="36">
        <v>400.4500000000001</v>
      </c>
      <c r="G311" s="36">
        <v>385.55000000000018</v>
      </c>
      <c r="H311" s="36">
        <v>434.85000000000014</v>
      </c>
      <c r="I311" s="36">
        <v>449.75000000000011</v>
      </c>
      <c r="J311" s="36">
        <v>459.50000000000011</v>
      </c>
      <c r="K311" s="31">
        <v>440</v>
      </c>
      <c r="L311" s="31">
        <v>415.35</v>
      </c>
      <c r="M311" s="31">
        <v>5.1812800000000001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604.25</v>
      </c>
      <c r="D312" s="36">
        <v>610.41666666666663</v>
      </c>
      <c r="E312" s="36">
        <v>594.83333333333326</v>
      </c>
      <c r="F312" s="36">
        <v>585.41666666666663</v>
      </c>
      <c r="G312" s="36">
        <v>569.83333333333326</v>
      </c>
      <c r="H312" s="36">
        <v>619.83333333333326</v>
      </c>
      <c r="I312" s="36">
        <v>635.41666666666652</v>
      </c>
      <c r="J312" s="36">
        <v>644.83333333333326</v>
      </c>
      <c r="K312" s="31">
        <v>626</v>
      </c>
      <c r="L312" s="31">
        <v>601</v>
      </c>
      <c r="M312" s="31">
        <v>6.1316300000000004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179.1</v>
      </c>
      <c r="D313" s="36">
        <v>180.11666666666667</v>
      </c>
      <c r="E313" s="36">
        <v>177.38333333333335</v>
      </c>
      <c r="F313" s="36">
        <v>175.66666666666669</v>
      </c>
      <c r="G313" s="36">
        <v>172.93333333333337</v>
      </c>
      <c r="H313" s="36">
        <v>181.83333333333334</v>
      </c>
      <c r="I313" s="36">
        <v>184.56666666666669</v>
      </c>
      <c r="J313" s="36">
        <v>186.28333333333333</v>
      </c>
      <c r="K313" s="31">
        <v>182.85</v>
      </c>
      <c r="L313" s="31">
        <v>178.4</v>
      </c>
      <c r="M313" s="31">
        <v>31.23068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235.6</v>
      </c>
      <c r="D314" s="36">
        <v>239.11666666666667</v>
      </c>
      <c r="E314" s="36">
        <v>230.98333333333335</v>
      </c>
      <c r="F314" s="36">
        <v>226.36666666666667</v>
      </c>
      <c r="G314" s="36">
        <v>218.23333333333335</v>
      </c>
      <c r="H314" s="36">
        <v>243.73333333333335</v>
      </c>
      <c r="I314" s="36">
        <v>251.86666666666667</v>
      </c>
      <c r="J314" s="36">
        <v>256.48333333333335</v>
      </c>
      <c r="K314" s="31">
        <v>247.25</v>
      </c>
      <c r="L314" s="31">
        <v>234.5</v>
      </c>
      <c r="M314" s="31">
        <v>39.328899999999997</v>
      </c>
      <c r="N314" s="1"/>
      <c r="O314" s="1"/>
    </row>
    <row r="315" spans="1:15" ht="12.75" customHeight="1">
      <c r="A315" s="33">
        <v>305</v>
      </c>
      <c r="B315" s="53" t="s">
        <v>843</v>
      </c>
      <c r="C315" s="31">
        <v>2099.25</v>
      </c>
      <c r="D315" s="36">
        <v>2098.7666666666669</v>
      </c>
      <c r="E315" s="36">
        <v>2077.5333333333338</v>
      </c>
      <c r="F315" s="36">
        <v>2055.8166666666671</v>
      </c>
      <c r="G315" s="36">
        <v>2034.5833333333339</v>
      </c>
      <c r="H315" s="36">
        <v>2120.4833333333336</v>
      </c>
      <c r="I315" s="36">
        <v>2141.7166666666662</v>
      </c>
      <c r="J315" s="36">
        <v>2163.4333333333334</v>
      </c>
      <c r="K315" s="31">
        <v>2120</v>
      </c>
      <c r="L315" s="31">
        <v>2077.0500000000002</v>
      </c>
      <c r="M315" s="31">
        <v>3.6728900000000002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523.25</v>
      </c>
      <c r="D316" s="36">
        <v>523.5333333333333</v>
      </c>
      <c r="E316" s="36">
        <v>519.61666666666656</v>
      </c>
      <c r="F316" s="36">
        <v>515.98333333333323</v>
      </c>
      <c r="G316" s="36">
        <v>512.06666666666649</v>
      </c>
      <c r="H316" s="36">
        <v>527.16666666666663</v>
      </c>
      <c r="I316" s="36">
        <v>531.08333333333337</v>
      </c>
      <c r="J316" s="36">
        <v>534.7166666666667</v>
      </c>
      <c r="K316" s="31">
        <v>527.45000000000005</v>
      </c>
      <c r="L316" s="31">
        <v>519.9</v>
      </c>
      <c r="M316" s="31">
        <v>33.058169999999997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11500.65</v>
      </c>
      <c r="D317" s="36">
        <v>11482.6</v>
      </c>
      <c r="E317" s="36">
        <v>11402.300000000001</v>
      </c>
      <c r="F317" s="36">
        <v>11303.95</v>
      </c>
      <c r="G317" s="36">
        <v>11223.650000000001</v>
      </c>
      <c r="H317" s="36">
        <v>11580.95</v>
      </c>
      <c r="I317" s="36">
        <v>11661.25</v>
      </c>
      <c r="J317" s="36">
        <v>11759.6</v>
      </c>
      <c r="K317" s="31">
        <v>11562.9</v>
      </c>
      <c r="L317" s="31">
        <v>11384.25</v>
      </c>
      <c r="M317" s="31">
        <v>3.07585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2991.55</v>
      </c>
      <c r="D318" s="36">
        <v>2982.0333333333333</v>
      </c>
      <c r="E318" s="36">
        <v>2957.5166666666664</v>
      </c>
      <c r="F318" s="36">
        <v>2923.4833333333331</v>
      </c>
      <c r="G318" s="36">
        <v>2898.9666666666662</v>
      </c>
      <c r="H318" s="36">
        <v>3016.0666666666666</v>
      </c>
      <c r="I318" s="36">
        <v>3040.5833333333339</v>
      </c>
      <c r="J318" s="36">
        <v>3074.6166666666668</v>
      </c>
      <c r="K318" s="31">
        <v>3006.55</v>
      </c>
      <c r="L318" s="31">
        <v>2948</v>
      </c>
      <c r="M318" s="31">
        <v>0.42534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935.4</v>
      </c>
      <c r="D319" s="36">
        <v>930.15</v>
      </c>
      <c r="E319" s="36">
        <v>918.3</v>
      </c>
      <c r="F319" s="36">
        <v>901.19999999999993</v>
      </c>
      <c r="G319" s="36">
        <v>889.34999999999991</v>
      </c>
      <c r="H319" s="36">
        <v>947.25</v>
      </c>
      <c r="I319" s="36">
        <v>959.10000000000014</v>
      </c>
      <c r="J319" s="36">
        <v>976.2</v>
      </c>
      <c r="K319" s="31">
        <v>942</v>
      </c>
      <c r="L319" s="31">
        <v>913.05</v>
      </c>
      <c r="M319" s="31">
        <v>11.758459999999999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849.9</v>
      </c>
      <c r="D320" s="36">
        <v>845.26666666666677</v>
      </c>
      <c r="E320" s="36">
        <v>828.63333333333355</v>
      </c>
      <c r="F320" s="36">
        <v>807.36666666666679</v>
      </c>
      <c r="G320" s="36">
        <v>790.73333333333358</v>
      </c>
      <c r="H320" s="36">
        <v>866.53333333333353</v>
      </c>
      <c r="I320" s="36">
        <v>883.16666666666674</v>
      </c>
      <c r="J320" s="36">
        <v>904.43333333333351</v>
      </c>
      <c r="K320" s="31">
        <v>861.9</v>
      </c>
      <c r="L320" s="31">
        <v>824</v>
      </c>
      <c r="M320" s="31">
        <v>38.34883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2092.5500000000002</v>
      </c>
      <c r="D321" s="36">
        <v>2100.9666666666667</v>
      </c>
      <c r="E321" s="36">
        <v>2074.9333333333334</v>
      </c>
      <c r="F321" s="36">
        <v>2057.3166666666666</v>
      </c>
      <c r="G321" s="36">
        <v>2031.2833333333333</v>
      </c>
      <c r="H321" s="36">
        <v>2118.5833333333335</v>
      </c>
      <c r="I321" s="36">
        <v>2144.6166666666672</v>
      </c>
      <c r="J321" s="36">
        <v>2162.2333333333336</v>
      </c>
      <c r="K321" s="31">
        <v>2127</v>
      </c>
      <c r="L321" s="31">
        <v>2083.35</v>
      </c>
      <c r="M321" s="31">
        <v>3.3165100000000001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701.8</v>
      </c>
      <c r="D322" s="36">
        <v>699.44999999999993</v>
      </c>
      <c r="E322" s="36">
        <v>693.39999999999986</v>
      </c>
      <c r="F322" s="36">
        <v>684.99999999999989</v>
      </c>
      <c r="G322" s="36">
        <v>678.94999999999982</v>
      </c>
      <c r="H322" s="36">
        <v>707.84999999999991</v>
      </c>
      <c r="I322" s="36">
        <v>713.89999999999986</v>
      </c>
      <c r="J322" s="36">
        <v>722.3</v>
      </c>
      <c r="K322" s="31">
        <v>705.5</v>
      </c>
      <c r="L322" s="31">
        <v>691.05</v>
      </c>
      <c r="M322" s="31">
        <v>0.83287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1125</v>
      </c>
      <c r="D323" s="36">
        <v>1135.0166666666667</v>
      </c>
      <c r="E323" s="36">
        <v>1107.9833333333333</v>
      </c>
      <c r="F323" s="36">
        <v>1090.9666666666667</v>
      </c>
      <c r="G323" s="36">
        <v>1063.9333333333334</v>
      </c>
      <c r="H323" s="36">
        <v>1152.0333333333333</v>
      </c>
      <c r="I323" s="36">
        <v>1179.0666666666666</v>
      </c>
      <c r="J323" s="36">
        <v>1196.0833333333333</v>
      </c>
      <c r="K323" s="31">
        <v>1162.05</v>
      </c>
      <c r="L323" s="31">
        <v>1118</v>
      </c>
      <c r="M323" s="31">
        <v>1.5069300000000001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1631.8</v>
      </c>
      <c r="D324" s="36">
        <v>1652.5666666666666</v>
      </c>
      <c r="E324" s="36">
        <v>1606.2333333333331</v>
      </c>
      <c r="F324" s="36">
        <v>1580.6666666666665</v>
      </c>
      <c r="G324" s="36">
        <v>1534.333333333333</v>
      </c>
      <c r="H324" s="36">
        <v>1678.1333333333332</v>
      </c>
      <c r="I324" s="36">
        <v>1724.4666666666667</v>
      </c>
      <c r="J324" s="36">
        <v>1750.0333333333333</v>
      </c>
      <c r="K324" s="31">
        <v>1698.9</v>
      </c>
      <c r="L324" s="31">
        <v>1627</v>
      </c>
      <c r="M324" s="31">
        <v>2.3488799999999999</v>
      </c>
      <c r="N324" s="1"/>
      <c r="O324" s="1"/>
    </row>
    <row r="325" spans="1:15" ht="12.75" customHeight="1">
      <c r="A325" s="33">
        <v>315</v>
      </c>
      <c r="B325" s="53" t="s">
        <v>842</v>
      </c>
      <c r="C325" s="31">
        <v>429.4</v>
      </c>
      <c r="D325" s="36">
        <v>429.7833333333333</v>
      </c>
      <c r="E325" s="36">
        <v>425.61666666666662</v>
      </c>
      <c r="F325" s="36">
        <v>421.83333333333331</v>
      </c>
      <c r="G325" s="36">
        <v>417.66666666666663</v>
      </c>
      <c r="H325" s="36">
        <v>433.56666666666661</v>
      </c>
      <c r="I325" s="36">
        <v>437.73333333333335</v>
      </c>
      <c r="J325" s="36">
        <v>441.51666666666659</v>
      </c>
      <c r="K325" s="31">
        <v>433.95</v>
      </c>
      <c r="L325" s="31">
        <v>426</v>
      </c>
      <c r="M325" s="31">
        <v>1.7028099999999999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72</v>
      </c>
      <c r="D326" s="36">
        <v>72.399999999999991</v>
      </c>
      <c r="E326" s="36">
        <v>71.09999999999998</v>
      </c>
      <c r="F326" s="36">
        <v>70.199999999999989</v>
      </c>
      <c r="G326" s="36">
        <v>68.899999999999977</v>
      </c>
      <c r="H326" s="36">
        <v>73.299999999999983</v>
      </c>
      <c r="I326" s="36">
        <v>74.599999999999994</v>
      </c>
      <c r="J326" s="36">
        <v>75.499999999999986</v>
      </c>
      <c r="K326" s="31">
        <v>73.7</v>
      </c>
      <c r="L326" s="31">
        <v>71.5</v>
      </c>
      <c r="M326" s="31">
        <v>84.581360000000004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1737.35</v>
      </c>
      <c r="D327" s="36">
        <v>1716.2833333333335</v>
      </c>
      <c r="E327" s="36">
        <v>1673.5666666666671</v>
      </c>
      <c r="F327" s="36">
        <v>1609.7833333333335</v>
      </c>
      <c r="G327" s="36">
        <v>1567.0666666666671</v>
      </c>
      <c r="H327" s="36">
        <v>1780.0666666666671</v>
      </c>
      <c r="I327" s="36">
        <v>1822.7833333333338</v>
      </c>
      <c r="J327" s="36">
        <v>1886.5666666666671</v>
      </c>
      <c r="K327" s="31">
        <v>1759</v>
      </c>
      <c r="L327" s="31">
        <v>1652.5</v>
      </c>
      <c r="M327" s="31">
        <v>1.9641999999999999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2688.9</v>
      </c>
      <c r="D328" s="36">
        <v>2678.8666666666668</v>
      </c>
      <c r="E328" s="36">
        <v>2657.8333333333335</v>
      </c>
      <c r="F328" s="36">
        <v>2626.7666666666669</v>
      </c>
      <c r="G328" s="36">
        <v>2605.7333333333336</v>
      </c>
      <c r="H328" s="36">
        <v>2709.9333333333334</v>
      </c>
      <c r="I328" s="36">
        <v>2730.9666666666662</v>
      </c>
      <c r="J328" s="36">
        <v>2762.0333333333333</v>
      </c>
      <c r="K328" s="31">
        <v>2699.9</v>
      </c>
      <c r="L328" s="31">
        <v>2647.8</v>
      </c>
      <c r="M328" s="31">
        <v>3.7364199999999999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3720.25</v>
      </c>
      <c r="D329" s="36">
        <v>3707.5499999999997</v>
      </c>
      <c r="E329" s="36">
        <v>3665.1999999999994</v>
      </c>
      <c r="F329" s="36">
        <v>3610.1499999999996</v>
      </c>
      <c r="G329" s="36">
        <v>3567.7999999999993</v>
      </c>
      <c r="H329" s="36">
        <v>3762.5999999999995</v>
      </c>
      <c r="I329" s="36">
        <v>3804.95</v>
      </c>
      <c r="J329" s="36">
        <v>3859.9999999999995</v>
      </c>
      <c r="K329" s="31">
        <v>3749.9</v>
      </c>
      <c r="L329" s="31">
        <v>3652.5</v>
      </c>
      <c r="M329" s="31">
        <v>6.5588899999999999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1294.3</v>
      </c>
      <c r="D330" s="36">
        <v>1297.2833333333333</v>
      </c>
      <c r="E330" s="36">
        <v>1272.7666666666667</v>
      </c>
      <c r="F330" s="36">
        <v>1251.2333333333333</v>
      </c>
      <c r="G330" s="36">
        <v>1226.7166666666667</v>
      </c>
      <c r="H330" s="36">
        <v>1318.8166666666666</v>
      </c>
      <c r="I330" s="36">
        <v>1343.333333333333</v>
      </c>
      <c r="J330" s="36">
        <v>1364.8666666666666</v>
      </c>
      <c r="K330" s="31">
        <v>1321.8</v>
      </c>
      <c r="L330" s="31">
        <v>1275.75</v>
      </c>
      <c r="M330" s="31">
        <v>8.8297100000000004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1006.1</v>
      </c>
      <c r="D331" s="36">
        <v>1008.0500000000001</v>
      </c>
      <c r="E331" s="36">
        <v>988.15000000000009</v>
      </c>
      <c r="F331" s="36">
        <v>970.2</v>
      </c>
      <c r="G331" s="36">
        <v>950.30000000000007</v>
      </c>
      <c r="H331" s="36">
        <v>1026</v>
      </c>
      <c r="I331" s="36">
        <v>1045.9000000000001</v>
      </c>
      <c r="J331" s="36">
        <v>1063.8500000000001</v>
      </c>
      <c r="K331" s="31">
        <v>1027.95</v>
      </c>
      <c r="L331" s="31">
        <v>990.1</v>
      </c>
      <c r="M331" s="31">
        <v>3.39995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138.35</v>
      </c>
      <c r="D332" s="36">
        <v>139.13333333333333</v>
      </c>
      <c r="E332" s="36">
        <v>137.21666666666664</v>
      </c>
      <c r="F332" s="36">
        <v>136.08333333333331</v>
      </c>
      <c r="G332" s="36">
        <v>134.16666666666663</v>
      </c>
      <c r="H332" s="36">
        <v>140.26666666666665</v>
      </c>
      <c r="I332" s="36">
        <v>142.18333333333334</v>
      </c>
      <c r="J332" s="36">
        <v>143.31666666666666</v>
      </c>
      <c r="K332" s="31">
        <v>141.05000000000001</v>
      </c>
      <c r="L332" s="31">
        <v>138</v>
      </c>
      <c r="M332" s="31">
        <v>63.234529999999999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260</v>
      </c>
      <c r="D333" s="36">
        <v>259.23333333333335</v>
      </c>
      <c r="E333" s="36">
        <v>251.06666666666672</v>
      </c>
      <c r="F333" s="36">
        <v>242.13333333333338</v>
      </c>
      <c r="G333" s="36">
        <v>233.96666666666675</v>
      </c>
      <c r="H333" s="36">
        <v>268.16666666666669</v>
      </c>
      <c r="I333" s="36">
        <v>276.33333333333331</v>
      </c>
      <c r="J333" s="36">
        <v>285.26666666666665</v>
      </c>
      <c r="K333" s="31">
        <v>267.39999999999998</v>
      </c>
      <c r="L333" s="31">
        <v>250.3</v>
      </c>
      <c r="M333" s="31">
        <v>135.54383999999999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90.2</v>
      </c>
      <c r="D334" s="36">
        <v>91.016666666666652</v>
      </c>
      <c r="E334" s="36">
        <v>89.033333333333303</v>
      </c>
      <c r="F334" s="36">
        <v>87.866666666666646</v>
      </c>
      <c r="G334" s="36">
        <v>85.883333333333297</v>
      </c>
      <c r="H334" s="36">
        <v>92.183333333333309</v>
      </c>
      <c r="I334" s="36">
        <v>94.166666666666657</v>
      </c>
      <c r="J334" s="36">
        <v>95.333333333333314</v>
      </c>
      <c r="K334" s="31">
        <v>93</v>
      </c>
      <c r="L334" s="31">
        <v>89.85</v>
      </c>
      <c r="M334" s="31">
        <v>602.96472000000006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234.65</v>
      </c>
      <c r="D335" s="36">
        <v>235.95000000000002</v>
      </c>
      <c r="E335" s="36">
        <v>230.75000000000003</v>
      </c>
      <c r="F335" s="36">
        <v>226.85000000000002</v>
      </c>
      <c r="G335" s="36">
        <v>221.65000000000003</v>
      </c>
      <c r="H335" s="36">
        <v>239.85000000000002</v>
      </c>
      <c r="I335" s="36">
        <v>245.05</v>
      </c>
      <c r="J335" s="36">
        <v>248.95000000000002</v>
      </c>
      <c r="K335" s="31">
        <v>241.15</v>
      </c>
      <c r="L335" s="31">
        <v>232.05</v>
      </c>
      <c r="M335" s="31">
        <v>20.268940000000001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225.05</v>
      </c>
      <c r="D336" s="36">
        <v>226.25</v>
      </c>
      <c r="E336" s="36">
        <v>221.2</v>
      </c>
      <c r="F336" s="36">
        <v>217.35</v>
      </c>
      <c r="G336" s="36">
        <v>212.29999999999998</v>
      </c>
      <c r="H336" s="36">
        <v>230.1</v>
      </c>
      <c r="I336" s="36">
        <v>235.15</v>
      </c>
      <c r="J336" s="36">
        <v>239</v>
      </c>
      <c r="K336" s="31">
        <v>231.3</v>
      </c>
      <c r="L336" s="31">
        <v>222.4</v>
      </c>
      <c r="M336" s="31">
        <v>208.82512</v>
      </c>
      <c r="N336" s="1"/>
      <c r="O336" s="1"/>
    </row>
    <row r="337" spans="1:15" ht="12.75" customHeight="1">
      <c r="A337" s="33">
        <v>327</v>
      </c>
      <c r="B337" s="53" t="s">
        <v>840</v>
      </c>
      <c r="C337" s="31">
        <v>61.75</v>
      </c>
      <c r="D337" s="36">
        <v>61.966666666666669</v>
      </c>
      <c r="E337" s="36">
        <v>60.983333333333334</v>
      </c>
      <c r="F337" s="36">
        <v>60.216666666666669</v>
      </c>
      <c r="G337" s="36">
        <v>59.233333333333334</v>
      </c>
      <c r="H337" s="36">
        <v>62.733333333333334</v>
      </c>
      <c r="I337" s="36">
        <v>63.716666666666669</v>
      </c>
      <c r="J337" s="36">
        <v>64.483333333333334</v>
      </c>
      <c r="K337" s="31">
        <v>62.95</v>
      </c>
      <c r="L337" s="31">
        <v>61.2</v>
      </c>
      <c r="M337" s="31">
        <v>54.958910000000003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336.1</v>
      </c>
      <c r="D338" s="36">
        <v>336.06666666666666</v>
      </c>
      <c r="E338" s="36">
        <v>334.13333333333333</v>
      </c>
      <c r="F338" s="36">
        <v>332.16666666666669</v>
      </c>
      <c r="G338" s="36">
        <v>330.23333333333335</v>
      </c>
      <c r="H338" s="36">
        <v>338.0333333333333</v>
      </c>
      <c r="I338" s="36">
        <v>339.96666666666658</v>
      </c>
      <c r="J338" s="36">
        <v>341.93333333333328</v>
      </c>
      <c r="K338" s="31">
        <v>338</v>
      </c>
      <c r="L338" s="31">
        <v>334.1</v>
      </c>
      <c r="M338" s="31">
        <v>88.829229999999995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1381.65</v>
      </c>
      <c r="D339" s="36">
        <v>1385.3833333333334</v>
      </c>
      <c r="E339" s="36">
        <v>1361.8166666666668</v>
      </c>
      <c r="F339" s="36">
        <v>1341.9833333333333</v>
      </c>
      <c r="G339" s="36">
        <v>1318.4166666666667</v>
      </c>
      <c r="H339" s="36">
        <v>1405.2166666666669</v>
      </c>
      <c r="I339" s="36">
        <v>1428.7833333333335</v>
      </c>
      <c r="J339" s="36">
        <v>1448.616666666667</v>
      </c>
      <c r="K339" s="31">
        <v>1408.95</v>
      </c>
      <c r="L339" s="31">
        <v>1365.55</v>
      </c>
      <c r="M339" s="31">
        <v>3.87209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155.4</v>
      </c>
      <c r="D340" s="36">
        <v>156.16666666666666</v>
      </c>
      <c r="E340" s="36">
        <v>153.63333333333333</v>
      </c>
      <c r="F340" s="36">
        <v>151.86666666666667</v>
      </c>
      <c r="G340" s="36">
        <v>149.33333333333334</v>
      </c>
      <c r="H340" s="36">
        <v>157.93333333333331</v>
      </c>
      <c r="I340" s="36">
        <v>160.46666666666667</v>
      </c>
      <c r="J340" s="36">
        <v>162.23333333333329</v>
      </c>
      <c r="K340" s="31">
        <v>158.69999999999999</v>
      </c>
      <c r="L340" s="31">
        <v>154.4</v>
      </c>
      <c r="M340" s="31">
        <v>153.15735000000001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3120.55</v>
      </c>
      <c r="D341" s="36">
        <v>3108.2166666666672</v>
      </c>
      <c r="E341" s="36">
        <v>3087.5333333333342</v>
      </c>
      <c r="F341" s="36">
        <v>3054.5166666666669</v>
      </c>
      <c r="G341" s="36">
        <v>3033.8333333333339</v>
      </c>
      <c r="H341" s="36">
        <v>3141.2333333333345</v>
      </c>
      <c r="I341" s="36">
        <v>3161.916666666667</v>
      </c>
      <c r="J341" s="36">
        <v>3194.9333333333348</v>
      </c>
      <c r="K341" s="31">
        <v>3128.9</v>
      </c>
      <c r="L341" s="31">
        <v>3075.2</v>
      </c>
      <c r="M341" s="31">
        <v>1.32308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780.35</v>
      </c>
      <c r="D342" s="36">
        <v>777.66666666666663</v>
      </c>
      <c r="E342" s="36">
        <v>770.33333333333326</v>
      </c>
      <c r="F342" s="36">
        <v>760.31666666666661</v>
      </c>
      <c r="G342" s="36">
        <v>752.98333333333323</v>
      </c>
      <c r="H342" s="36">
        <v>787.68333333333328</v>
      </c>
      <c r="I342" s="36">
        <v>795.01666666666654</v>
      </c>
      <c r="J342" s="36">
        <v>805.0333333333333</v>
      </c>
      <c r="K342" s="31">
        <v>785</v>
      </c>
      <c r="L342" s="31">
        <v>767.65</v>
      </c>
      <c r="M342" s="31">
        <v>2.0886300000000002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2598.6999999999998</v>
      </c>
      <c r="D343" s="36">
        <v>2588.9666666666667</v>
      </c>
      <c r="E343" s="36">
        <v>2576.4833333333336</v>
      </c>
      <c r="F343" s="36">
        <v>2554.2666666666669</v>
      </c>
      <c r="G343" s="36">
        <v>2541.7833333333338</v>
      </c>
      <c r="H343" s="36">
        <v>2611.1833333333334</v>
      </c>
      <c r="I343" s="36">
        <v>2623.6666666666661</v>
      </c>
      <c r="J343" s="36">
        <v>2645.8833333333332</v>
      </c>
      <c r="K343" s="31">
        <v>2601.4499999999998</v>
      </c>
      <c r="L343" s="31">
        <v>2566.75</v>
      </c>
      <c r="M343" s="31">
        <v>6.3087200000000001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116.6</v>
      </c>
      <c r="D344" s="36">
        <v>117.36666666666667</v>
      </c>
      <c r="E344" s="36">
        <v>114.73333333333335</v>
      </c>
      <c r="F344" s="36">
        <v>112.86666666666667</v>
      </c>
      <c r="G344" s="36">
        <v>110.23333333333335</v>
      </c>
      <c r="H344" s="36">
        <v>119.23333333333335</v>
      </c>
      <c r="I344" s="36">
        <v>121.86666666666667</v>
      </c>
      <c r="J344" s="36">
        <v>123.73333333333335</v>
      </c>
      <c r="K344" s="31">
        <v>120</v>
      </c>
      <c r="L344" s="31">
        <v>115.5</v>
      </c>
      <c r="M344" s="31">
        <v>9.4605399999999999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528.95000000000005</v>
      </c>
      <c r="D345" s="36">
        <v>531.95000000000005</v>
      </c>
      <c r="E345" s="36">
        <v>521.05000000000007</v>
      </c>
      <c r="F345" s="36">
        <v>513.15</v>
      </c>
      <c r="G345" s="36">
        <v>502.25</v>
      </c>
      <c r="H345" s="36">
        <v>539.85000000000014</v>
      </c>
      <c r="I345" s="36">
        <v>550.75000000000023</v>
      </c>
      <c r="J345" s="36">
        <v>558.6500000000002</v>
      </c>
      <c r="K345" s="31">
        <v>542.85</v>
      </c>
      <c r="L345" s="31">
        <v>524.04999999999995</v>
      </c>
      <c r="M345" s="31">
        <v>18.4434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334.4</v>
      </c>
      <c r="D346" s="36">
        <v>335.99999999999994</v>
      </c>
      <c r="E346" s="36">
        <v>331.2999999999999</v>
      </c>
      <c r="F346" s="36">
        <v>328.19999999999993</v>
      </c>
      <c r="G346" s="36">
        <v>323.49999999999989</v>
      </c>
      <c r="H346" s="36">
        <v>339.09999999999991</v>
      </c>
      <c r="I346" s="36">
        <v>343.79999999999995</v>
      </c>
      <c r="J346" s="36">
        <v>346.89999999999992</v>
      </c>
      <c r="K346" s="31">
        <v>340.7</v>
      </c>
      <c r="L346" s="31">
        <v>332.9</v>
      </c>
      <c r="M346" s="31">
        <v>1.72071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1385.05</v>
      </c>
      <c r="D347" s="36">
        <v>1385.6833333333334</v>
      </c>
      <c r="E347" s="36">
        <v>1372.3666666666668</v>
      </c>
      <c r="F347" s="36">
        <v>1359.6833333333334</v>
      </c>
      <c r="G347" s="36">
        <v>1346.3666666666668</v>
      </c>
      <c r="H347" s="36">
        <v>1398.3666666666668</v>
      </c>
      <c r="I347" s="36">
        <v>1411.6833333333334</v>
      </c>
      <c r="J347" s="36">
        <v>1424.3666666666668</v>
      </c>
      <c r="K347" s="31">
        <v>1399</v>
      </c>
      <c r="L347" s="31">
        <v>1373</v>
      </c>
      <c r="M347" s="31">
        <v>5.2145400000000004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269.35000000000002</v>
      </c>
      <c r="D348" s="36">
        <v>268.16666666666669</v>
      </c>
      <c r="E348" s="36">
        <v>266.13333333333338</v>
      </c>
      <c r="F348" s="36">
        <v>262.91666666666669</v>
      </c>
      <c r="G348" s="36">
        <v>260.88333333333338</v>
      </c>
      <c r="H348" s="36">
        <v>271.38333333333338</v>
      </c>
      <c r="I348" s="36">
        <v>273.41666666666669</v>
      </c>
      <c r="J348" s="36">
        <v>276.63333333333338</v>
      </c>
      <c r="K348" s="31">
        <v>270.2</v>
      </c>
      <c r="L348" s="31">
        <v>264.95</v>
      </c>
      <c r="M348" s="31">
        <v>195.82774000000001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574.29999999999995</v>
      </c>
      <c r="D349" s="36">
        <v>573.56666666666661</v>
      </c>
      <c r="E349" s="36">
        <v>563.33333333333326</v>
      </c>
      <c r="F349" s="36">
        <v>552.36666666666667</v>
      </c>
      <c r="G349" s="36">
        <v>542.13333333333333</v>
      </c>
      <c r="H349" s="36">
        <v>584.53333333333319</v>
      </c>
      <c r="I349" s="36">
        <v>594.76666666666654</v>
      </c>
      <c r="J349" s="36">
        <v>605.73333333333312</v>
      </c>
      <c r="K349" s="31">
        <v>583.79999999999995</v>
      </c>
      <c r="L349" s="31">
        <v>562.6</v>
      </c>
      <c r="M349" s="31">
        <v>60.843319999999999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2024</v>
      </c>
      <c r="D350" s="36">
        <v>2032.2</v>
      </c>
      <c r="E350" s="36">
        <v>2000.8000000000002</v>
      </c>
      <c r="F350" s="36">
        <v>1977.6000000000001</v>
      </c>
      <c r="G350" s="36">
        <v>1946.2000000000003</v>
      </c>
      <c r="H350" s="36">
        <v>2055.4</v>
      </c>
      <c r="I350" s="36">
        <v>2086.8000000000002</v>
      </c>
      <c r="J350" s="36">
        <v>2110</v>
      </c>
      <c r="K350" s="31">
        <v>2063.6</v>
      </c>
      <c r="L350" s="31">
        <v>2009</v>
      </c>
      <c r="M350" s="31">
        <v>12.148849999999999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427.55</v>
      </c>
      <c r="D351" s="36">
        <v>430.08333333333331</v>
      </c>
      <c r="E351" s="36">
        <v>410.66666666666663</v>
      </c>
      <c r="F351" s="36">
        <v>393.7833333333333</v>
      </c>
      <c r="G351" s="36">
        <v>374.36666666666662</v>
      </c>
      <c r="H351" s="36">
        <v>446.96666666666664</v>
      </c>
      <c r="I351" s="36">
        <v>466.38333333333327</v>
      </c>
      <c r="J351" s="36">
        <v>483.26666666666665</v>
      </c>
      <c r="K351" s="31">
        <v>449.5</v>
      </c>
      <c r="L351" s="31">
        <v>413.2</v>
      </c>
      <c r="M351" s="31">
        <v>207.36053999999999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7849.75</v>
      </c>
      <c r="D352" s="36">
        <v>7892.8833333333341</v>
      </c>
      <c r="E352" s="36">
        <v>7770.8666666666686</v>
      </c>
      <c r="F352" s="36">
        <v>7691.9833333333345</v>
      </c>
      <c r="G352" s="36">
        <v>7569.966666666669</v>
      </c>
      <c r="H352" s="36">
        <v>7971.7666666666682</v>
      </c>
      <c r="I352" s="36">
        <v>8093.7833333333328</v>
      </c>
      <c r="J352" s="36">
        <v>8172.6666666666679</v>
      </c>
      <c r="K352" s="31">
        <v>8014.9</v>
      </c>
      <c r="L352" s="31">
        <v>7814</v>
      </c>
      <c r="M352" s="31">
        <v>1.3251599999999999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213.55</v>
      </c>
      <c r="D353" s="36">
        <v>211.63333333333333</v>
      </c>
      <c r="E353" s="36">
        <v>208.76666666666665</v>
      </c>
      <c r="F353" s="36">
        <v>203.98333333333332</v>
      </c>
      <c r="G353" s="36">
        <v>201.11666666666665</v>
      </c>
      <c r="H353" s="36">
        <v>216.41666666666666</v>
      </c>
      <c r="I353" s="36">
        <v>219.28333333333333</v>
      </c>
      <c r="J353" s="36">
        <v>224.06666666666666</v>
      </c>
      <c r="K353" s="31">
        <v>214.5</v>
      </c>
      <c r="L353" s="31">
        <v>206.85</v>
      </c>
      <c r="M353" s="31">
        <v>5.7700699999999996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1135.45</v>
      </c>
      <c r="D354" s="36">
        <v>1122</v>
      </c>
      <c r="E354" s="36">
        <v>1082.5</v>
      </c>
      <c r="F354" s="36">
        <v>1029.55</v>
      </c>
      <c r="G354" s="36">
        <v>990.05</v>
      </c>
      <c r="H354" s="36">
        <v>1174.95</v>
      </c>
      <c r="I354" s="36">
        <v>1214.45</v>
      </c>
      <c r="J354" s="36">
        <v>1267.4000000000001</v>
      </c>
      <c r="K354" s="31">
        <v>1161.5</v>
      </c>
      <c r="L354" s="31">
        <v>1069.05</v>
      </c>
      <c r="M354" s="31">
        <v>23.309570000000001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302.55</v>
      </c>
      <c r="D355" s="36">
        <v>303.51666666666665</v>
      </c>
      <c r="E355" s="36">
        <v>300.0333333333333</v>
      </c>
      <c r="F355" s="36">
        <v>297.51666666666665</v>
      </c>
      <c r="G355" s="36">
        <v>294.0333333333333</v>
      </c>
      <c r="H355" s="36">
        <v>306.0333333333333</v>
      </c>
      <c r="I355" s="36">
        <v>309.51666666666665</v>
      </c>
      <c r="J355" s="36">
        <v>312.0333333333333</v>
      </c>
      <c r="K355" s="31">
        <v>307</v>
      </c>
      <c r="L355" s="31">
        <v>301</v>
      </c>
      <c r="M355" s="31">
        <v>10.14418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3672.25</v>
      </c>
      <c r="D356" s="36">
        <v>3673.7000000000003</v>
      </c>
      <c r="E356" s="36">
        <v>3645.5500000000006</v>
      </c>
      <c r="F356" s="36">
        <v>3618.8500000000004</v>
      </c>
      <c r="G356" s="36">
        <v>3590.7000000000007</v>
      </c>
      <c r="H356" s="36">
        <v>3700.4000000000005</v>
      </c>
      <c r="I356" s="36">
        <v>3728.55</v>
      </c>
      <c r="J356" s="36">
        <v>3755.2500000000005</v>
      </c>
      <c r="K356" s="31">
        <v>3701.85</v>
      </c>
      <c r="L356" s="31">
        <v>3647</v>
      </c>
      <c r="M356" s="31">
        <v>1.8111299999999999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715.1</v>
      </c>
      <c r="D357" s="36">
        <v>717.6</v>
      </c>
      <c r="E357" s="36">
        <v>706.5</v>
      </c>
      <c r="F357" s="36">
        <v>697.9</v>
      </c>
      <c r="G357" s="36">
        <v>686.8</v>
      </c>
      <c r="H357" s="36">
        <v>726.2</v>
      </c>
      <c r="I357" s="36">
        <v>737.30000000000018</v>
      </c>
      <c r="J357" s="36">
        <v>745.90000000000009</v>
      </c>
      <c r="K357" s="31">
        <v>728.7</v>
      </c>
      <c r="L357" s="31">
        <v>709</v>
      </c>
      <c r="M357" s="31">
        <v>3.32979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460.35</v>
      </c>
      <c r="D358" s="36">
        <v>460.48333333333335</v>
      </c>
      <c r="E358" s="36">
        <v>451.9666666666667</v>
      </c>
      <c r="F358" s="36">
        <v>443.58333333333337</v>
      </c>
      <c r="G358" s="36">
        <v>435.06666666666672</v>
      </c>
      <c r="H358" s="36">
        <v>468.86666666666667</v>
      </c>
      <c r="I358" s="36">
        <v>477.38333333333333</v>
      </c>
      <c r="J358" s="36">
        <v>485.76666666666665</v>
      </c>
      <c r="K358" s="31">
        <v>469</v>
      </c>
      <c r="L358" s="31">
        <v>452.1</v>
      </c>
      <c r="M358" s="31">
        <v>25.19096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1399.75</v>
      </c>
      <c r="D359" s="36">
        <v>1400.75</v>
      </c>
      <c r="E359" s="36">
        <v>1387.05</v>
      </c>
      <c r="F359" s="36">
        <v>1374.35</v>
      </c>
      <c r="G359" s="36">
        <v>1360.6499999999999</v>
      </c>
      <c r="H359" s="36">
        <v>1413.45</v>
      </c>
      <c r="I359" s="36">
        <v>1427.1499999999999</v>
      </c>
      <c r="J359" s="36">
        <v>1439.8500000000001</v>
      </c>
      <c r="K359" s="31">
        <v>1414.45</v>
      </c>
      <c r="L359" s="31">
        <v>1388.05</v>
      </c>
      <c r="M359" s="31">
        <v>7.8866399999999999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35675.800000000003</v>
      </c>
      <c r="D360" s="36">
        <v>35785.683333333334</v>
      </c>
      <c r="E360" s="36">
        <v>35391.366666666669</v>
      </c>
      <c r="F360" s="36">
        <v>35106.933333333334</v>
      </c>
      <c r="G360" s="36">
        <v>34712.616666666669</v>
      </c>
      <c r="H360" s="36">
        <v>36070.116666666669</v>
      </c>
      <c r="I360" s="36">
        <v>36464.433333333334</v>
      </c>
      <c r="J360" s="36">
        <v>36748.866666666669</v>
      </c>
      <c r="K360" s="31">
        <v>36180</v>
      </c>
      <c r="L360" s="31">
        <v>35501.25</v>
      </c>
      <c r="M360" s="31">
        <v>0.19675999999999999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1622.7</v>
      </c>
      <c r="D361" s="36">
        <v>1626.2333333333333</v>
      </c>
      <c r="E361" s="36">
        <v>1607.4666666666667</v>
      </c>
      <c r="F361" s="36">
        <v>1592.2333333333333</v>
      </c>
      <c r="G361" s="36">
        <v>1573.4666666666667</v>
      </c>
      <c r="H361" s="36">
        <v>1641.4666666666667</v>
      </c>
      <c r="I361" s="36">
        <v>1660.2333333333336</v>
      </c>
      <c r="J361" s="36">
        <v>1675.4666666666667</v>
      </c>
      <c r="K361" s="31">
        <v>1645</v>
      </c>
      <c r="L361" s="31">
        <v>1611</v>
      </c>
      <c r="M361" s="31">
        <v>3.34002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8518.7999999999993</v>
      </c>
      <c r="D362" s="36">
        <v>8485.9333333333325</v>
      </c>
      <c r="E362" s="36">
        <v>8441.866666666665</v>
      </c>
      <c r="F362" s="36">
        <v>8364.9333333333325</v>
      </c>
      <c r="G362" s="36">
        <v>8320.866666666665</v>
      </c>
      <c r="H362" s="36">
        <v>8562.866666666665</v>
      </c>
      <c r="I362" s="36">
        <v>8606.9333333333343</v>
      </c>
      <c r="J362" s="36">
        <v>8683.866666666665</v>
      </c>
      <c r="K362" s="31">
        <v>8530</v>
      </c>
      <c r="L362" s="31">
        <v>8409</v>
      </c>
      <c r="M362" s="31">
        <v>1.7760499999999999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281.35000000000002</v>
      </c>
      <c r="D363" s="36">
        <v>282.3</v>
      </c>
      <c r="E363" s="36">
        <v>277.15000000000003</v>
      </c>
      <c r="F363" s="36">
        <v>272.95000000000005</v>
      </c>
      <c r="G363" s="36">
        <v>267.80000000000007</v>
      </c>
      <c r="H363" s="36">
        <v>286.5</v>
      </c>
      <c r="I363" s="36">
        <v>291.64999999999998</v>
      </c>
      <c r="J363" s="36">
        <v>295.84999999999997</v>
      </c>
      <c r="K363" s="31">
        <v>287.45</v>
      </c>
      <c r="L363" s="31">
        <v>278.10000000000002</v>
      </c>
      <c r="M363" s="31">
        <v>27.80837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4384.2</v>
      </c>
      <c r="D364" s="36">
        <v>4399.6166666666668</v>
      </c>
      <c r="E364" s="36">
        <v>4336.1833333333334</v>
      </c>
      <c r="F364" s="36">
        <v>4288.166666666667</v>
      </c>
      <c r="G364" s="36">
        <v>4224.7333333333336</v>
      </c>
      <c r="H364" s="36">
        <v>4447.6333333333332</v>
      </c>
      <c r="I364" s="36">
        <v>4511.0666666666675</v>
      </c>
      <c r="J364" s="36">
        <v>4559.083333333333</v>
      </c>
      <c r="K364" s="31">
        <v>4463.05</v>
      </c>
      <c r="L364" s="31">
        <v>4351.6000000000004</v>
      </c>
      <c r="M364" s="31">
        <v>0.11326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2828.3</v>
      </c>
      <c r="D365" s="36">
        <v>2839.0833333333335</v>
      </c>
      <c r="E365" s="36">
        <v>2794.166666666667</v>
      </c>
      <c r="F365" s="36">
        <v>2760.0333333333333</v>
      </c>
      <c r="G365" s="36">
        <v>2715.1166666666668</v>
      </c>
      <c r="H365" s="36">
        <v>2873.2166666666672</v>
      </c>
      <c r="I365" s="36">
        <v>2918.1333333333341</v>
      </c>
      <c r="J365" s="36">
        <v>2952.2666666666673</v>
      </c>
      <c r="K365" s="31">
        <v>2884</v>
      </c>
      <c r="L365" s="31">
        <v>2804.95</v>
      </c>
      <c r="M365" s="31">
        <v>3.9049700000000001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2731.95</v>
      </c>
      <c r="D366" s="36">
        <v>2724.0666666666671</v>
      </c>
      <c r="E366" s="36">
        <v>2708.983333333334</v>
      </c>
      <c r="F366" s="36">
        <v>2686.0166666666669</v>
      </c>
      <c r="G366" s="36">
        <v>2670.9333333333338</v>
      </c>
      <c r="H366" s="36">
        <v>2747.0333333333342</v>
      </c>
      <c r="I366" s="36">
        <v>2762.1166666666672</v>
      </c>
      <c r="J366" s="36">
        <v>2785.0833333333344</v>
      </c>
      <c r="K366" s="31">
        <v>2739.15</v>
      </c>
      <c r="L366" s="31">
        <v>2701.1</v>
      </c>
      <c r="M366" s="31">
        <v>2.0658599999999998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912.3</v>
      </c>
      <c r="D367" s="36">
        <v>914.7166666666667</v>
      </c>
      <c r="E367" s="36">
        <v>901.43333333333339</v>
      </c>
      <c r="F367" s="36">
        <v>890.56666666666672</v>
      </c>
      <c r="G367" s="36">
        <v>877.28333333333342</v>
      </c>
      <c r="H367" s="36">
        <v>925.58333333333337</v>
      </c>
      <c r="I367" s="36">
        <v>938.86666666666667</v>
      </c>
      <c r="J367" s="36">
        <v>949.73333333333335</v>
      </c>
      <c r="K367" s="31">
        <v>928</v>
      </c>
      <c r="L367" s="31">
        <v>903.85</v>
      </c>
      <c r="M367" s="31">
        <v>9.4790899999999993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136.19999999999999</v>
      </c>
      <c r="D368" s="36">
        <v>136.41666666666666</v>
      </c>
      <c r="E368" s="36">
        <v>134.93333333333331</v>
      </c>
      <c r="F368" s="36">
        <v>133.66666666666666</v>
      </c>
      <c r="G368" s="36">
        <v>132.18333333333331</v>
      </c>
      <c r="H368" s="36">
        <v>137.68333333333331</v>
      </c>
      <c r="I368" s="36">
        <v>139.16666666666666</v>
      </c>
      <c r="J368" s="36">
        <v>140.43333333333331</v>
      </c>
      <c r="K368" s="31">
        <v>137.9</v>
      </c>
      <c r="L368" s="31">
        <v>135.15</v>
      </c>
      <c r="M368" s="31">
        <v>46.162860000000002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1625.3</v>
      </c>
      <c r="D369" s="36">
        <v>1600.2666666666667</v>
      </c>
      <c r="E369" s="36">
        <v>1562.5333333333333</v>
      </c>
      <c r="F369" s="36">
        <v>1499.7666666666667</v>
      </c>
      <c r="G369" s="36">
        <v>1462.0333333333333</v>
      </c>
      <c r="H369" s="36">
        <v>1663.0333333333333</v>
      </c>
      <c r="I369" s="36">
        <v>1700.7666666666664</v>
      </c>
      <c r="J369" s="36">
        <v>1763.5333333333333</v>
      </c>
      <c r="K369" s="31">
        <v>1638</v>
      </c>
      <c r="L369" s="31">
        <v>1537.5</v>
      </c>
      <c r="M369" s="31">
        <v>5.5462800000000003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4766.8999999999996</v>
      </c>
      <c r="D370" s="36">
        <v>4764.3</v>
      </c>
      <c r="E370" s="36">
        <v>4728.6000000000004</v>
      </c>
      <c r="F370" s="36">
        <v>4690.3</v>
      </c>
      <c r="G370" s="36">
        <v>4654.6000000000004</v>
      </c>
      <c r="H370" s="36">
        <v>4802.6000000000004</v>
      </c>
      <c r="I370" s="36">
        <v>4838.2999999999993</v>
      </c>
      <c r="J370" s="36">
        <v>4876.6000000000004</v>
      </c>
      <c r="K370" s="31">
        <v>4800</v>
      </c>
      <c r="L370" s="31">
        <v>4726</v>
      </c>
      <c r="M370" s="31">
        <v>5.2596600000000002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901.85</v>
      </c>
      <c r="D371" s="36">
        <v>899.98333333333323</v>
      </c>
      <c r="E371" s="36">
        <v>868.06666666666649</v>
      </c>
      <c r="F371" s="36">
        <v>834.2833333333333</v>
      </c>
      <c r="G371" s="36">
        <v>802.36666666666656</v>
      </c>
      <c r="H371" s="36">
        <v>933.76666666666642</v>
      </c>
      <c r="I371" s="36">
        <v>965.68333333333317</v>
      </c>
      <c r="J371" s="36">
        <v>999.46666666666636</v>
      </c>
      <c r="K371" s="31">
        <v>931.9</v>
      </c>
      <c r="L371" s="31">
        <v>866.2</v>
      </c>
      <c r="M371" s="31">
        <v>7.3511699999999998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473.25</v>
      </c>
      <c r="D372" s="36">
        <v>475.23333333333335</v>
      </c>
      <c r="E372" s="36">
        <v>468.4666666666667</v>
      </c>
      <c r="F372" s="36">
        <v>463.68333333333334</v>
      </c>
      <c r="G372" s="36">
        <v>456.91666666666669</v>
      </c>
      <c r="H372" s="36">
        <v>480.01666666666671</v>
      </c>
      <c r="I372" s="36">
        <v>486.78333333333336</v>
      </c>
      <c r="J372" s="36">
        <v>491.56666666666672</v>
      </c>
      <c r="K372" s="31">
        <v>482</v>
      </c>
      <c r="L372" s="31">
        <v>470.45</v>
      </c>
      <c r="M372" s="31">
        <v>14.00189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401.5</v>
      </c>
      <c r="D373" s="36">
        <v>402.2</v>
      </c>
      <c r="E373" s="36">
        <v>393.45</v>
      </c>
      <c r="F373" s="36">
        <v>385.4</v>
      </c>
      <c r="G373" s="36">
        <v>376.65</v>
      </c>
      <c r="H373" s="36">
        <v>410.25</v>
      </c>
      <c r="I373" s="36">
        <v>419</v>
      </c>
      <c r="J373" s="36">
        <v>427.05</v>
      </c>
      <c r="K373" s="31">
        <v>410.95</v>
      </c>
      <c r="L373" s="31">
        <v>394.15</v>
      </c>
      <c r="M373" s="31">
        <v>160.60759999999999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292.5</v>
      </c>
      <c r="D374" s="36">
        <v>290</v>
      </c>
      <c r="E374" s="36">
        <v>286.60000000000002</v>
      </c>
      <c r="F374" s="36">
        <v>280.70000000000005</v>
      </c>
      <c r="G374" s="36">
        <v>277.30000000000007</v>
      </c>
      <c r="H374" s="36">
        <v>295.89999999999998</v>
      </c>
      <c r="I374" s="36">
        <v>299.29999999999995</v>
      </c>
      <c r="J374" s="36">
        <v>305.19999999999993</v>
      </c>
      <c r="K374" s="31">
        <v>293.39999999999998</v>
      </c>
      <c r="L374" s="31">
        <v>284.10000000000002</v>
      </c>
      <c r="M374" s="31">
        <v>365.10093000000001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516.04999999999995</v>
      </c>
      <c r="D375" s="36">
        <v>520.31666666666661</v>
      </c>
      <c r="E375" s="36">
        <v>507.73333333333323</v>
      </c>
      <c r="F375" s="36">
        <v>499.41666666666663</v>
      </c>
      <c r="G375" s="36">
        <v>486.83333333333326</v>
      </c>
      <c r="H375" s="36">
        <v>528.63333333333321</v>
      </c>
      <c r="I375" s="36">
        <v>541.2166666666667</v>
      </c>
      <c r="J375" s="36">
        <v>549.53333333333319</v>
      </c>
      <c r="K375" s="31">
        <v>532.9</v>
      </c>
      <c r="L375" s="31">
        <v>512</v>
      </c>
      <c r="M375" s="31">
        <v>13.211790000000001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1209.95</v>
      </c>
      <c r="D376" s="36">
        <v>1210.8500000000001</v>
      </c>
      <c r="E376" s="36">
        <v>1189.1000000000004</v>
      </c>
      <c r="F376" s="36">
        <v>1168.2500000000002</v>
      </c>
      <c r="G376" s="36">
        <v>1146.5000000000005</v>
      </c>
      <c r="H376" s="36">
        <v>1231.7000000000003</v>
      </c>
      <c r="I376" s="36">
        <v>1253.4499999999998</v>
      </c>
      <c r="J376" s="36">
        <v>1274.3000000000002</v>
      </c>
      <c r="K376" s="31">
        <v>1232.5999999999999</v>
      </c>
      <c r="L376" s="31">
        <v>1190</v>
      </c>
      <c r="M376" s="31">
        <v>9.8383699999999994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591.4</v>
      </c>
      <c r="D377" s="36">
        <v>589.70000000000005</v>
      </c>
      <c r="E377" s="36">
        <v>584.40000000000009</v>
      </c>
      <c r="F377" s="36">
        <v>577.40000000000009</v>
      </c>
      <c r="G377" s="36">
        <v>572.10000000000014</v>
      </c>
      <c r="H377" s="36">
        <v>596.70000000000005</v>
      </c>
      <c r="I377" s="36">
        <v>602</v>
      </c>
      <c r="J377" s="36">
        <v>609</v>
      </c>
      <c r="K377" s="31">
        <v>595</v>
      </c>
      <c r="L377" s="31">
        <v>582.70000000000005</v>
      </c>
      <c r="M377" s="31">
        <v>1.1647400000000001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170.65</v>
      </c>
      <c r="D378" s="36">
        <v>170.51666666666668</v>
      </c>
      <c r="E378" s="36">
        <v>169.88333333333335</v>
      </c>
      <c r="F378" s="36">
        <v>169.11666666666667</v>
      </c>
      <c r="G378" s="36">
        <v>168.48333333333335</v>
      </c>
      <c r="H378" s="36">
        <v>171.28333333333336</v>
      </c>
      <c r="I378" s="36">
        <v>171.91666666666669</v>
      </c>
      <c r="J378" s="36">
        <v>172.68333333333337</v>
      </c>
      <c r="K378" s="31">
        <v>171.15</v>
      </c>
      <c r="L378" s="31">
        <v>169.75</v>
      </c>
      <c r="M378" s="31">
        <v>1.18774</v>
      </c>
      <c r="N378" s="1"/>
      <c r="O378" s="1"/>
    </row>
    <row r="379" spans="1:15" ht="12.75" customHeight="1">
      <c r="A379" s="33">
        <v>369</v>
      </c>
      <c r="B379" s="53" t="s">
        <v>1014</v>
      </c>
      <c r="C379" s="31">
        <v>5080.3999999999996</v>
      </c>
      <c r="D379" s="36">
        <v>5082.75</v>
      </c>
      <c r="E379" s="36">
        <v>5057.6499999999996</v>
      </c>
      <c r="F379" s="36">
        <v>5034.8999999999996</v>
      </c>
      <c r="G379" s="36">
        <v>5009.7999999999993</v>
      </c>
      <c r="H379" s="36">
        <v>5105.5</v>
      </c>
      <c r="I379" s="36">
        <v>5130.6000000000004</v>
      </c>
      <c r="J379" s="36">
        <v>5153.3500000000004</v>
      </c>
      <c r="K379" s="31">
        <v>5107.8500000000004</v>
      </c>
      <c r="L379" s="31">
        <v>5060</v>
      </c>
      <c r="M379" s="31">
        <v>9.9640000000000006E-2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16214.6</v>
      </c>
      <c r="D380" s="36">
        <v>16312.266666666668</v>
      </c>
      <c r="E380" s="36">
        <v>16090.333333333336</v>
      </c>
      <c r="F380" s="36">
        <v>15966.066666666668</v>
      </c>
      <c r="G380" s="36">
        <v>15744.133333333335</v>
      </c>
      <c r="H380" s="36">
        <v>16436.533333333336</v>
      </c>
      <c r="I380" s="36">
        <v>16658.466666666667</v>
      </c>
      <c r="J380" s="36">
        <v>16782.733333333337</v>
      </c>
      <c r="K380" s="31">
        <v>16534.2</v>
      </c>
      <c r="L380" s="31">
        <v>16188</v>
      </c>
      <c r="M380" s="31">
        <v>4.2880000000000001E-2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123.4</v>
      </c>
      <c r="D381" s="36">
        <v>123.91666666666667</v>
      </c>
      <c r="E381" s="36">
        <v>122.08333333333334</v>
      </c>
      <c r="F381" s="36">
        <v>120.76666666666667</v>
      </c>
      <c r="G381" s="36">
        <v>118.93333333333334</v>
      </c>
      <c r="H381" s="36">
        <v>125.23333333333335</v>
      </c>
      <c r="I381" s="36">
        <v>127.06666666666669</v>
      </c>
      <c r="J381" s="36">
        <v>128.38333333333335</v>
      </c>
      <c r="K381" s="31">
        <v>125.75</v>
      </c>
      <c r="L381" s="31">
        <v>122.6</v>
      </c>
      <c r="M381" s="31">
        <v>375.10230000000001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535.85</v>
      </c>
      <c r="D382" s="36">
        <v>536.9666666666667</v>
      </c>
      <c r="E382" s="36">
        <v>529.88333333333344</v>
      </c>
      <c r="F382" s="36">
        <v>523.91666666666674</v>
      </c>
      <c r="G382" s="36">
        <v>516.83333333333348</v>
      </c>
      <c r="H382" s="36">
        <v>542.93333333333339</v>
      </c>
      <c r="I382" s="36">
        <v>550.01666666666665</v>
      </c>
      <c r="J382" s="36">
        <v>555.98333333333335</v>
      </c>
      <c r="K382" s="31">
        <v>544.04999999999995</v>
      </c>
      <c r="L382" s="31">
        <v>531</v>
      </c>
      <c r="M382" s="31">
        <v>4.2846099999999998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265.45</v>
      </c>
      <c r="D383" s="36">
        <v>267.61666666666667</v>
      </c>
      <c r="E383" s="36">
        <v>260.23333333333335</v>
      </c>
      <c r="F383" s="36">
        <v>255.01666666666665</v>
      </c>
      <c r="G383" s="36">
        <v>247.63333333333333</v>
      </c>
      <c r="H383" s="36">
        <v>272.83333333333337</v>
      </c>
      <c r="I383" s="36">
        <v>280.2166666666667</v>
      </c>
      <c r="J383" s="36">
        <v>285.43333333333339</v>
      </c>
      <c r="K383" s="31">
        <v>275</v>
      </c>
      <c r="L383" s="31">
        <v>262.39999999999998</v>
      </c>
      <c r="M383" s="31">
        <v>104.14491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443.2</v>
      </c>
      <c r="D384" s="36">
        <v>446.7</v>
      </c>
      <c r="E384" s="36">
        <v>433.34999999999997</v>
      </c>
      <c r="F384" s="36">
        <v>423.5</v>
      </c>
      <c r="G384" s="36">
        <v>410.15</v>
      </c>
      <c r="H384" s="36">
        <v>456.54999999999995</v>
      </c>
      <c r="I384" s="36">
        <v>469.9</v>
      </c>
      <c r="J384" s="36">
        <v>479.74999999999994</v>
      </c>
      <c r="K384" s="31">
        <v>460.05</v>
      </c>
      <c r="L384" s="31">
        <v>436.85</v>
      </c>
      <c r="M384" s="31">
        <v>116.12298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583.6</v>
      </c>
      <c r="D385" s="36">
        <v>586.01666666666677</v>
      </c>
      <c r="E385" s="36">
        <v>572.43333333333351</v>
      </c>
      <c r="F385" s="36">
        <v>561.26666666666677</v>
      </c>
      <c r="G385" s="36">
        <v>547.68333333333351</v>
      </c>
      <c r="H385" s="36">
        <v>597.18333333333351</v>
      </c>
      <c r="I385" s="36">
        <v>610.76666666666677</v>
      </c>
      <c r="J385" s="36">
        <v>621.93333333333351</v>
      </c>
      <c r="K385" s="31">
        <v>599.6</v>
      </c>
      <c r="L385" s="31">
        <v>574.85</v>
      </c>
      <c r="M385" s="31">
        <v>6.7306499999999998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793.85</v>
      </c>
      <c r="D386" s="36">
        <v>797.43333333333339</v>
      </c>
      <c r="E386" s="36">
        <v>768.91666666666674</v>
      </c>
      <c r="F386" s="36">
        <v>743.98333333333335</v>
      </c>
      <c r="G386" s="36">
        <v>715.4666666666667</v>
      </c>
      <c r="H386" s="36">
        <v>822.36666666666679</v>
      </c>
      <c r="I386" s="36">
        <v>850.88333333333344</v>
      </c>
      <c r="J386" s="36">
        <v>875.81666666666683</v>
      </c>
      <c r="K386" s="31">
        <v>825.95</v>
      </c>
      <c r="L386" s="31">
        <v>772.5</v>
      </c>
      <c r="M386" s="31">
        <v>77.064750000000004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1617.4</v>
      </c>
      <c r="D387" s="36">
        <v>1613.0333333333335</v>
      </c>
      <c r="E387" s="36">
        <v>1596.366666666667</v>
      </c>
      <c r="F387" s="36">
        <v>1575.3333333333335</v>
      </c>
      <c r="G387" s="36">
        <v>1558.666666666667</v>
      </c>
      <c r="H387" s="36">
        <v>1634.0666666666671</v>
      </c>
      <c r="I387" s="36">
        <v>1650.7333333333336</v>
      </c>
      <c r="J387" s="36">
        <v>1671.7666666666671</v>
      </c>
      <c r="K387" s="31">
        <v>1629.7</v>
      </c>
      <c r="L387" s="31">
        <v>1592</v>
      </c>
      <c r="M387" s="31">
        <v>1.23062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266.89999999999998</v>
      </c>
      <c r="D388" s="36">
        <v>269.7833333333333</v>
      </c>
      <c r="E388" s="36">
        <v>262.61666666666662</v>
      </c>
      <c r="F388" s="36">
        <v>258.33333333333331</v>
      </c>
      <c r="G388" s="36">
        <v>251.16666666666663</v>
      </c>
      <c r="H388" s="36">
        <v>274.06666666666661</v>
      </c>
      <c r="I388" s="36">
        <v>281.23333333333335</v>
      </c>
      <c r="J388" s="36">
        <v>285.51666666666659</v>
      </c>
      <c r="K388" s="31">
        <v>276.95</v>
      </c>
      <c r="L388" s="31">
        <v>265.5</v>
      </c>
      <c r="M388" s="31">
        <v>184.52081999999999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185.05</v>
      </c>
      <c r="D389" s="36">
        <v>187.03333333333333</v>
      </c>
      <c r="E389" s="36">
        <v>181.06666666666666</v>
      </c>
      <c r="F389" s="36">
        <v>177.08333333333334</v>
      </c>
      <c r="G389" s="36">
        <v>171.11666666666667</v>
      </c>
      <c r="H389" s="36">
        <v>191.01666666666665</v>
      </c>
      <c r="I389" s="36">
        <v>196.98333333333329</v>
      </c>
      <c r="J389" s="36">
        <v>200.96666666666664</v>
      </c>
      <c r="K389" s="31">
        <v>193</v>
      </c>
      <c r="L389" s="31">
        <v>183.05</v>
      </c>
      <c r="M389" s="31">
        <v>94.91525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1286.3499999999999</v>
      </c>
      <c r="D390" s="36">
        <v>1285.95</v>
      </c>
      <c r="E390" s="36">
        <v>1272.9000000000001</v>
      </c>
      <c r="F390" s="36">
        <v>1259.45</v>
      </c>
      <c r="G390" s="36">
        <v>1246.4000000000001</v>
      </c>
      <c r="H390" s="36">
        <v>1299.4000000000001</v>
      </c>
      <c r="I390" s="36">
        <v>1312.4499999999998</v>
      </c>
      <c r="J390" s="36">
        <v>1325.9</v>
      </c>
      <c r="K390" s="31">
        <v>1299</v>
      </c>
      <c r="L390" s="31">
        <v>1272.5</v>
      </c>
      <c r="M390" s="31">
        <v>0.52081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324.25</v>
      </c>
      <c r="D391" s="36">
        <v>326.14999999999998</v>
      </c>
      <c r="E391" s="36">
        <v>320.49999999999994</v>
      </c>
      <c r="F391" s="36">
        <v>316.74999999999994</v>
      </c>
      <c r="G391" s="36">
        <v>311.09999999999991</v>
      </c>
      <c r="H391" s="36">
        <v>329.9</v>
      </c>
      <c r="I391" s="36">
        <v>335.55000000000007</v>
      </c>
      <c r="J391" s="36">
        <v>339.3</v>
      </c>
      <c r="K391" s="31">
        <v>331.8</v>
      </c>
      <c r="L391" s="31">
        <v>322.39999999999998</v>
      </c>
      <c r="M391" s="31">
        <v>5.3753099999999998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244.9</v>
      </c>
      <c r="D392" s="36">
        <v>245.26666666666665</v>
      </c>
      <c r="E392" s="36">
        <v>241.83333333333331</v>
      </c>
      <c r="F392" s="36">
        <v>238.76666666666665</v>
      </c>
      <c r="G392" s="36">
        <v>235.33333333333331</v>
      </c>
      <c r="H392" s="36">
        <v>248.33333333333331</v>
      </c>
      <c r="I392" s="36">
        <v>251.76666666666665</v>
      </c>
      <c r="J392" s="36">
        <v>254.83333333333331</v>
      </c>
      <c r="K392" s="31">
        <v>248.7</v>
      </c>
      <c r="L392" s="31">
        <v>242.2</v>
      </c>
      <c r="M392" s="31">
        <v>2.6747399999999999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145.94999999999999</v>
      </c>
      <c r="D393" s="36">
        <v>146.63333333333335</v>
      </c>
      <c r="E393" s="36">
        <v>144.3666666666667</v>
      </c>
      <c r="F393" s="36">
        <v>142.78333333333336</v>
      </c>
      <c r="G393" s="36">
        <v>140.51666666666671</v>
      </c>
      <c r="H393" s="36">
        <v>148.2166666666667</v>
      </c>
      <c r="I393" s="36">
        <v>150.48333333333335</v>
      </c>
      <c r="J393" s="36">
        <v>152.06666666666669</v>
      </c>
      <c r="K393" s="31">
        <v>148.9</v>
      </c>
      <c r="L393" s="31">
        <v>145.05000000000001</v>
      </c>
      <c r="M393" s="31">
        <v>16.486219999999999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3085.65</v>
      </c>
      <c r="D394" s="36">
        <v>3062.1333333333332</v>
      </c>
      <c r="E394" s="36">
        <v>3031.2666666666664</v>
      </c>
      <c r="F394" s="36">
        <v>2976.8833333333332</v>
      </c>
      <c r="G394" s="36">
        <v>2946.0166666666664</v>
      </c>
      <c r="H394" s="36">
        <v>3116.5166666666664</v>
      </c>
      <c r="I394" s="36">
        <v>3147.3833333333332</v>
      </c>
      <c r="J394" s="36">
        <v>3201.7666666666664</v>
      </c>
      <c r="K394" s="31">
        <v>3093</v>
      </c>
      <c r="L394" s="31">
        <v>3007.75</v>
      </c>
      <c r="M394" s="31">
        <v>1.26654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80.650000000000006</v>
      </c>
      <c r="D395" s="36">
        <v>81.116666666666674</v>
      </c>
      <c r="E395" s="36">
        <v>79.583333333333343</v>
      </c>
      <c r="F395" s="36">
        <v>78.516666666666666</v>
      </c>
      <c r="G395" s="36">
        <v>76.983333333333334</v>
      </c>
      <c r="H395" s="36">
        <v>82.183333333333351</v>
      </c>
      <c r="I395" s="36">
        <v>83.716666666666683</v>
      </c>
      <c r="J395" s="36">
        <v>84.78333333333336</v>
      </c>
      <c r="K395" s="31">
        <v>82.65</v>
      </c>
      <c r="L395" s="31">
        <v>80.05</v>
      </c>
      <c r="M395" s="31">
        <v>26.006129999999999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1840.4</v>
      </c>
      <c r="D396" s="36">
        <v>1852.8</v>
      </c>
      <c r="E396" s="36">
        <v>1817.6</v>
      </c>
      <c r="F396" s="36">
        <v>1794.8</v>
      </c>
      <c r="G396" s="36">
        <v>1759.6</v>
      </c>
      <c r="H396" s="36">
        <v>1875.6</v>
      </c>
      <c r="I396" s="36">
        <v>1910.8000000000002</v>
      </c>
      <c r="J396" s="36">
        <v>1933.6</v>
      </c>
      <c r="K396" s="31">
        <v>1888</v>
      </c>
      <c r="L396" s="31">
        <v>1830</v>
      </c>
      <c r="M396" s="31">
        <v>1.3808400000000001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212.15</v>
      </c>
      <c r="D397" s="36">
        <v>210.63333333333335</v>
      </c>
      <c r="E397" s="36">
        <v>207.9666666666667</v>
      </c>
      <c r="F397" s="36">
        <v>203.78333333333333</v>
      </c>
      <c r="G397" s="36">
        <v>201.11666666666667</v>
      </c>
      <c r="H397" s="36">
        <v>214.81666666666672</v>
      </c>
      <c r="I397" s="36">
        <v>217.48333333333341</v>
      </c>
      <c r="J397" s="36">
        <v>221.66666666666674</v>
      </c>
      <c r="K397" s="31">
        <v>213.3</v>
      </c>
      <c r="L397" s="31">
        <v>206.45</v>
      </c>
      <c r="M397" s="31">
        <v>13.95701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834.8</v>
      </c>
      <c r="D398" s="36">
        <v>835.6</v>
      </c>
      <c r="E398" s="36">
        <v>829.2</v>
      </c>
      <c r="F398" s="36">
        <v>823.6</v>
      </c>
      <c r="G398" s="36">
        <v>817.2</v>
      </c>
      <c r="H398" s="36">
        <v>841.2</v>
      </c>
      <c r="I398" s="36">
        <v>847.59999999999991</v>
      </c>
      <c r="J398" s="36">
        <v>853.2</v>
      </c>
      <c r="K398" s="31">
        <v>842</v>
      </c>
      <c r="L398" s="31">
        <v>830</v>
      </c>
      <c r="M398" s="31">
        <v>0.62804000000000004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2971.3</v>
      </c>
      <c r="D399" s="36">
        <v>2975.7666666666669</v>
      </c>
      <c r="E399" s="36">
        <v>2951.6333333333337</v>
      </c>
      <c r="F399" s="36">
        <v>2931.9666666666667</v>
      </c>
      <c r="G399" s="36">
        <v>2907.8333333333335</v>
      </c>
      <c r="H399" s="36">
        <v>2995.4333333333338</v>
      </c>
      <c r="I399" s="36">
        <v>3019.5666666666671</v>
      </c>
      <c r="J399" s="36">
        <v>3039.233333333334</v>
      </c>
      <c r="K399" s="31">
        <v>2999.9</v>
      </c>
      <c r="L399" s="31">
        <v>2956.1</v>
      </c>
      <c r="M399" s="31">
        <v>54.130220000000001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110.7</v>
      </c>
      <c r="D400" s="36">
        <v>111.55</v>
      </c>
      <c r="E400" s="36">
        <v>109.25</v>
      </c>
      <c r="F400" s="36">
        <v>107.8</v>
      </c>
      <c r="G400" s="36">
        <v>105.5</v>
      </c>
      <c r="H400" s="36">
        <v>113</v>
      </c>
      <c r="I400" s="36">
        <v>115.29999999999998</v>
      </c>
      <c r="J400" s="36">
        <v>116.75</v>
      </c>
      <c r="K400" s="31">
        <v>113.85</v>
      </c>
      <c r="L400" s="31">
        <v>110.1</v>
      </c>
      <c r="M400" s="31">
        <v>28.80219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758.2</v>
      </c>
      <c r="D401" s="36">
        <v>759.44999999999993</v>
      </c>
      <c r="E401" s="36">
        <v>750.99999999999989</v>
      </c>
      <c r="F401" s="36">
        <v>743.8</v>
      </c>
      <c r="G401" s="36">
        <v>735.34999999999991</v>
      </c>
      <c r="H401" s="36">
        <v>766.64999999999986</v>
      </c>
      <c r="I401" s="36">
        <v>775.09999999999991</v>
      </c>
      <c r="J401" s="36">
        <v>782.29999999999984</v>
      </c>
      <c r="K401" s="31">
        <v>767.9</v>
      </c>
      <c r="L401" s="31">
        <v>752.25</v>
      </c>
      <c r="M401" s="31">
        <v>0.44575999999999999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1597.2</v>
      </c>
      <c r="D402" s="36">
        <v>1601.5833333333333</v>
      </c>
      <c r="E402" s="36">
        <v>1588.1666666666665</v>
      </c>
      <c r="F402" s="36">
        <v>1579.1333333333332</v>
      </c>
      <c r="G402" s="36">
        <v>1565.7166666666665</v>
      </c>
      <c r="H402" s="36">
        <v>1610.6166666666666</v>
      </c>
      <c r="I402" s="36">
        <v>1624.0333333333331</v>
      </c>
      <c r="J402" s="36">
        <v>1633.0666666666666</v>
      </c>
      <c r="K402" s="31">
        <v>1615</v>
      </c>
      <c r="L402" s="31">
        <v>1592.55</v>
      </c>
      <c r="M402" s="31">
        <v>3.6268400000000001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731.8</v>
      </c>
      <c r="D403" s="36">
        <v>731.19999999999993</v>
      </c>
      <c r="E403" s="36">
        <v>726.89999999999986</v>
      </c>
      <c r="F403" s="36">
        <v>721.99999999999989</v>
      </c>
      <c r="G403" s="36">
        <v>717.69999999999982</v>
      </c>
      <c r="H403" s="36">
        <v>736.09999999999991</v>
      </c>
      <c r="I403" s="36">
        <v>740.39999999999986</v>
      </c>
      <c r="J403" s="36">
        <v>745.3</v>
      </c>
      <c r="K403" s="31">
        <v>735.5</v>
      </c>
      <c r="L403" s="31">
        <v>726.3</v>
      </c>
      <c r="M403" s="31">
        <v>19.191890000000001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1542.7</v>
      </c>
      <c r="D404" s="36">
        <v>1550.2</v>
      </c>
      <c r="E404" s="36">
        <v>1531.4</v>
      </c>
      <c r="F404" s="36">
        <v>1520.1000000000001</v>
      </c>
      <c r="G404" s="36">
        <v>1501.3000000000002</v>
      </c>
      <c r="H404" s="36">
        <v>1561.5</v>
      </c>
      <c r="I404" s="36">
        <v>1580.2999999999997</v>
      </c>
      <c r="J404" s="36">
        <v>1591.6</v>
      </c>
      <c r="K404" s="31">
        <v>1569</v>
      </c>
      <c r="L404" s="31">
        <v>1538.9</v>
      </c>
      <c r="M404" s="31">
        <v>17.64621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122.3</v>
      </c>
      <c r="D405" s="36">
        <v>123.39999999999999</v>
      </c>
      <c r="E405" s="36">
        <v>119.89999999999998</v>
      </c>
      <c r="F405" s="36">
        <v>117.49999999999999</v>
      </c>
      <c r="G405" s="36">
        <v>113.99999999999997</v>
      </c>
      <c r="H405" s="36">
        <v>125.79999999999998</v>
      </c>
      <c r="I405" s="36">
        <v>129.30000000000001</v>
      </c>
      <c r="J405" s="36">
        <v>131.69999999999999</v>
      </c>
      <c r="K405" s="31">
        <v>126.9</v>
      </c>
      <c r="L405" s="31">
        <v>121</v>
      </c>
      <c r="M405" s="31">
        <v>261.74797999999998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4525.6499999999996</v>
      </c>
      <c r="D406" s="36">
        <v>4519.5999999999995</v>
      </c>
      <c r="E406" s="36">
        <v>4491.0499999999993</v>
      </c>
      <c r="F406" s="36">
        <v>4456.45</v>
      </c>
      <c r="G406" s="36">
        <v>4427.8999999999996</v>
      </c>
      <c r="H406" s="36">
        <v>4554.1999999999989</v>
      </c>
      <c r="I406" s="36">
        <v>4582.75</v>
      </c>
      <c r="J406" s="36">
        <v>4617.3499999999985</v>
      </c>
      <c r="K406" s="31">
        <v>4548.1499999999996</v>
      </c>
      <c r="L406" s="31">
        <v>4485</v>
      </c>
      <c r="M406" s="31">
        <v>9.6990000000000007E-2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2392.75</v>
      </c>
      <c r="D407" s="36">
        <v>2395.4333333333334</v>
      </c>
      <c r="E407" s="36">
        <v>2361.3166666666666</v>
      </c>
      <c r="F407" s="36">
        <v>2329.8833333333332</v>
      </c>
      <c r="G407" s="36">
        <v>2295.7666666666664</v>
      </c>
      <c r="H407" s="36">
        <v>2426.8666666666668</v>
      </c>
      <c r="I407" s="36">
        <v>2460.9833333333336</v>
      </c>
      <c r="J407" s="36">
        <v>2492.416666666667</v>
      </c>
      <c r="K407" s="31">
        <v>2429.5500000000002</v>
      </c>
      <c r="L407" s="31">
        <v>2364</v>
      </c>
      <c r="M407" s="31">
        <v>4.4218200000000003</v>
      </c>
      <c r="N407" s="1"/>
      <c r="O407" s="1"/>
    </row>
    <row r="408" spans="1:15" ht="12.75" customHeight="1">
      <c r="A408" s="33">
        <v>398</v>
      </c>
      <c r="B408" s="53" t="s">
        <v>1015</v>
      </c>
      <c r="C408" s="31">
        <v>1965.6</v>
      </c>
      <c r="D408" s="36">
        <v>1956.3999999999999</v>
      </c>
      <c r="E408" s="36">
        <v>1929.1999999999998</v>
      </c>
      <c r="F408" s="36">
        <v>1892.8</v>
      </c>
      <c r="G408" s="36">
        <v>1865.6</v>
      </c>
      <c r="H408" s="36">
        <v>1992.7999999999997</v>
      </c>
      <c r="I408" s="36">
        <v>2020</v>
      </c>
      <c r="J408" s="36">
        <v>2056.3999999999996</v>
      </c>
      <c r="K408" s="31">
        <v>1983.6</v>
      </c>
      <c r="L408" s="31">
        <v>1920</v>
      </c>
      <c r="M408" s="31">
        <v>0.22236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115.35</v>
      </c>
      <c r="D409" s="36">
        <v>115.2</v>
      </c>
      <c r="E409" s="36">
        <v>114.45</v>
      </c>
      <c r="F409" s="36">
        <v>113.55</v>
      </c>
      <c r="G409" s="36">
        <v>112.8</v>
      </c>
      <c r="H409" s="36">
        <v>116.10000000000001</v>
      </c>
      <c r="I409" s="36">
        <v>116.85000000000001</v>
      </c>
      <c r="J409" s="36">
        <v>117.75000000000001</v>
      </c>
      <c r="K409" s="31">
        <v>115.95</v>
      </c>
      <c r="L409" s="31">
        <v>114.3</v>
      </c>
      <c r="M409" s="31">
        <v>89.820170000000005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9000.4500000000007</v>
      </c>
      <c r="D410" s="36">
        <v>9020.15</v>
      </c>
      <c r="E410" s="36">
        <v>8940.2999999999993</v>
      </c>
      <c r="F410" s="36">
        <v>8880.15</v>
      </c>
      <c r="G410" s="36">
        <v>8800.2999999999993</v>
      </c>
      <c r="H410" s="36">
        <v>9080.2999999999993</v>
      </c>
      <c r="I410" s="36">
        <v>9160.1500000000015</v>
      </c>
      <c r="J410" s="36">
        <v>9220.2999999999993</v>
      </c>
      <c r="K410" s="31">
        <v>9100</v>
      </c>
      <c r="L410" s="31">
        <v>8960</v>
      </c>
      <c r="M410" s="31">
        <v>9.4509999999999997E-2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1498.35</v>
      </c>
      <c r="D411" s="36">
        <v>1499.45</v>
      </c>
      <c r="E411" s="36">
        <v>1483.95</v>
      </c>
      <c r="F411" s="36">
        <v>1469.55</v>
      </c>
      <c r="G411" s="36">
        <v>1454.05</v>
      </c>
      <c r="H411" s="36">
        <v>1513.8500000000001</v>
      </c>
      <c r="I411" s="36">
        <v>1529.3500000000001</v>
      </c>
      <c r="J411" s="36">
        <v>1543.7500000000002</v>
      </c>
      <c r="K411" s="31">
        <v>1514.95</v>
      </c>
      <c r="L411" s="31">
        <v>1485.05</v>
      </c>
      <c r="M411" s="31">
        <v>4.0417399999999999</v>
      </c>
      <c r="N411" s="1"/>
      <c r="O411" s="1"/>
    </row>
    <row r="412" spans="1:15" ht="12.75" customHeight="1">
      <c r="A412" s="33">
        <v>402</v>
      </c>
      <c r="B412" t="s">
        <v>1016</v>
      </c>
      <c r="C412" s="31">
        <v>420.2</v>
      </c>
      <c r="D412" s="36">
        <v>422.4666666666667</v>
      </c>
      <c r="E412" s="36">
        <v>415.73333333333341</v>
      </c>
      <c r="F412" s="36">
        <v>411.26666666666671</v>
      </c>
      <c r="G412" s="36">
        <v>404.53333333333342</v>
      </c>
      <c r="H412" s="36">
        <v>426.93333333333339</v>
      </c>
      <c r="I412" s="36">
        <v>433.66666666666674</v>
      </c>
      <c r="J412" s="36">
        <v>438.13333333333338</v>
      </c>
      <c r="K412" s="31">
        <v>429.2</v>
      </c>
      <c r="L412" s="31">
        <v>418</v>
      </c>
      <c r="M412" s="31">
        <v>9.4684899999999992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2928.55</v>
      </c>
      <c r="D413" s="36">
        <v>2920.5499999999997</v>
      </c>
      <c r="E413" s="36">
        <v>2882.0999999999995</v>
      </c>
      <c r="F413" s="36">
        <v>2835.6499999999996</v>
      </c>
      <c r="G413" s="36">
        <v>2797.1999999999994</v>
      </c>
      <c r="H413" s="36">
        <v>2966.9999999999995</v>
      </c>
      <c r="I413" s="36">
        <v>3005.4499999999994</v>
      </c>
      <c r="J413" s="36">
        <v>3051.8999999999996</v>
      </c>
      <c r="K413" s="31">
        <v>2959</v>
      </c>
      <c r="L413" s="31">
        <v>2874.1</v>
      </c>
      <c r="M413" s="31">
        <v>0.83745000000000003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357.95</v>
      </c>
      <c r="D414" s="36">
        <v>360.2166666666667</v>
      </c>
      <c r="E414" s="36">
        <v>354.88333333333338</v>
      </c>
      <c r="F414" s="36">
        <v>351.81666666666666</v>
      </c>
      <c r="G414" s="36">
        <v>346.48333333333335</v>
      </c>
      <c r="H414" s="36">
        <v>363.28333333333342</v>
      </c>
      <c r="I414" s="36">
        <v>368.61666666666667</v>
      </c>
      <c r="J414" s="36">
        <v>371.68333333333345</v>
      </c>
      <c r="K414" s="31">
        <v>365.55</v>
      </c>
      <c r="L414" s="31">
        <v>357.15</v>
      </c>
      <c r="M414" s="31">
        <v>2.0232800000000002</v>
      </c>
      <c r="N414" s="1"/>
      <c r="O414" s="1"/>
    </row>
    <row r="415" spans="1:15" ht="12.75" customHeight="1">
      <c r="A415" s="33">
        <v>405</v>
      </c>
      <c r="B415" s="53" t="s">
        <v>1017</v>
      </c>
      <c r="C415" s="31">
        <v>1046</v>
      </c>
      <c r="D415" s="36">
        <v>1045.3999999999999</v>
      </c>
      <c r="E415" s="36">
        <v>1038.7999999999997</v>
      </c>
      <c r="F415" s="36">
        <v>1031.5999999999999</v>
      </c>
      <c r="G415" s="36">
        <v>1024.9999999999998</v>
      </c>
      <c r="H415" s="36">
        <v>1052.5999999999997</v>
      </c>
      <c r="I415" s="36">
        <v>1059.1999999999996</v>
      </c>
      <c r="J415" s="36">
        <v>1066.3999999999996</v>
      </c>
      <c r="K415" s="31">
        <v>1052</v>
      </c>
      <c r="L415" s="31">
        <v>1038.2</v>
      </c>
      <c r="M415" s="31">
        <v>0.20238999999999999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735.4</v>
      </c>
      <c r="D416" s="36">
        <v>737.13333333333333</v>
      </c>
      <c r="E416" s="36">
        <v>728.26666666666665</v>
      </c>
      <c r="F416" s="36">
        <v>721.13333333333333</v>
      </c>
      <c r="G416" s="36">
        <v>712.26666666666665</v>
      </c>
      <c r="H416" s="36">
        <v>744.26666666666665</v>
      </c>
      <c r="I416" s="36">
        <v>753.13333333333321</v>
      </c>
      <c r="J416" s="36">
        <v>760.26666666666665</v>
      </c>
      <c r="K416" s="31">
        <v>746</v>
      </c>
      <c r="L416" s="31">
        <v>730</v>
      </c>
      <c r="M416" s="31">
        <v>0.245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26191.3</v>
      </c>
      <c r="D417" s="36">
        <v>26266.083333333332</v>
      </c>
      <c r="E417" s="36">
        <v>26025.266666666663</v>
      </c>
      <c r="F417" s="36">
        <v>25859.23333333333</v>
      </c>
      <c r="G417" s="36">
        <v>25618.416666666661</v>
      </c>
      <c r="H417" s="36">
        <v>26432.116666666665</v>
      </c>
      <c r="I417" s="36">
        <v>26672.933333333338</v>
      </c>
      <c r="J417" s="36">
        <v>26838.966666666667</v>
      </c>
      <c r="K417" s="31">
        <v>26506.9</v>
      </c>
      <c r="L417" s="31">
        <v>26100.05</v>
      </c>
      <c r="M417" s="31">
        <v>0.21987000000000001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46.65</v>
      </c>
      <c r="D418" s="36">
        <v>46.916666666666664</v>
      </c>
      <c r="E418" s="36">
        <v>46.18333333333333</v>
      </c>
      <c r="F418" s="36">
        <v>45.716666666666669</v>
      </c>
      <c r="G418" s="36">
        <v>44.983333333333334</v>
      </c>
      <c r="H418" s="36">
        <v>47.383333333333326</v>
      </c>
      <c r="I418" s="36">
        <v>48.11666666666666</v>
      </c>
      <c r="J418" s="36">
        <v>48.583333333333321</v>
      </c>
      <c r="K418" s="31">
        <v>47.65</v>
      </c>
      <c r="L418" s="31">
        <v>46.45</v>
      </c>
      <c r="M418" s="31">
        <v>59.921900000000001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2372.4</v>
      </c>
      <c r="D419" s="36">
        <v>2379.5833333333335</v>
      </c>
      <c r="E419" s="36">
        <v>2249.8166666666671</v>
      </c>
      <c r="F419" s="36">
        <v>2127.2333333333336</v>
      </c>
      <c r="G419" s="36">
        <v>1997.4666666666672</v>
      </c>
      <c r="H419" s="36">
        <v>2502.166666666667</v>
      </c>
      <c r="I419" s="36">
        <v>2631.9333333333334</v>
      </c>
      <c r="J419" s="36">
        <v>2754.5166666666669</v>
      </c>
      <c r="K419" s="31">
        <v>2509.35</v>
      </c>
      <c r="L419" s="31">
        <v>2257</v>
      </c>
      <c r="M419" s="31">
        <v>41.027540000000002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648.5</v>
      </c>
      <c r="D420" s="36">
        <v>652.69999999999993</v>
      </c>
      <c r="E420" s="36">
        <v>642.44999999999982</v>
      </c>
      <c r="F420" s="36">
        <v>636.39999999999986</v>
      </c>
      <c r="G420" s="36">
        <v>626.14999999999975</v>
      </c>
      <c r="H420" s="36">
        <v>658.74999999999989</v>
      </c>
      <c r="I420" s="36">
        <v>669.00000000000011</v>
      </c>
      <c r="J420" s="36">
        <v>675.05</v>
      </c>
      <c r="K420" s="31">
        <v>662.95</v>
      </c>
      <c r="L420" s="31">
        <v>646.65</v>
      </c>
      <c r="M420" s="31">
        <v>3.40307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4585.3</v>
      </c>
      <c r="D421" s="36">
        <v>4598.2666666666664</v>
      </c>
      <c r="E421" s="36">
        <v>4550.0333333333328</v>
      </c>
      <c r="F421" s="36">
        <v>4514.7666666666664</v>
      </c>
      <c r="G421" s="36">
        <v>4466.5333333333328</v>
      </c>
      <c r="H421" s="36">
        <v>4633.5333333333328</v>
      </c>
      <c r="I421" s="36">
        <v>4681.7666666666664</v>
      </c>
      <c r="J421" s="36">
        <v>4717.0333333333328</v>
      </c>
      <c r="K421" s="31">
        <v>4646.5</v>
      </c>
      <c r="L421" s="31">
        <v>4563</v>
      </c>
      <c r="M421" s="31">
        <v>2.2840099999999999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1621.6</v>
      </c>
      <c r="D422" s="36">
        <v>1618.2166666666665</v>
      </c>
      <c r="E422" s="36">
        <v>1561.4333333333329</v>
      </c>
      <c r="F422" s="36">
        <v>1501.2666666666664</v>
      </c>
      <c r="G422" s="36">
        <v>1444.4833333333329</v>
      </c>
      <c r="H422" s="36">
        <v>1678.383333333333</v>
      </c>
      <c r="I422" s="36">
        <v>1735.1666666666663</v>
      </c>
      <c r="J422" s="36">
        <v>1795.333333333333</v>
      </c>
      <c r="K422" s="31">
        <v>1675</v>
      </c>
      <c r="L422" s="31">
        <v>1558.05</v>
      </c>
      <c r="M422" s="31">
        <v>7.5697099999999997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6850.25</v>
      </c>
      <c r="D423" s="36">
        <v>6837.8</v>
      </c>
      <c r="E423" s="36">
        <v>6788.4000000000005</v>
      </c>
      <c r="F423" s="36">
        <v>6726.55</v>
      </c>
      <c r="G423" s="36">
        <v>6677.1500000000005</v>
      </c>
      <c r="H423" s="36">
        <v>6899.6500000000005</v>
      </c>
      <c r="I423" s="36">
        <v>6949.05</v>
      </c>
      <c r="J423" s="36">
        <v>7010.9000000000005</v>
      </c>
      <c r="K423" s="31">
        <v>6887.2</v>
      </c>
      <c r="L423" s="31">
        <v>6775.95</v>
      </c>
      <c r="M423" s="31">
        <v>0.30713000000000001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688.1</v>
      </c>
      <c r="D424" s="36">
        <v>682.63333333333333</v>
      </c>
      <c r="E424" s="36">
        <v>670.4666666666667</v>
      </c>
      <c r="F424" s="36">
        <v>652.83333333333337</v>
      </c>
      <c r="G424" s="36">
        <v>640.66666666666674</v>
      </c>
      <c r="H424" s="36">
        <v>700.26666666666665</v>
      </c>
      <c r="I424" s="36">
        <v>712.43333333333339</v>
      </c>
      <c r="J424" s="36">
        <v>730.06666666666661</v>
      </c>
      <c r="K424" s="31">
        <v>694.8</v>
      </c>
      <c r="L424" s="31">
        <v>665</v>
      </c>
      <c r="M424" s="31">
        <v>46.045270000000002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857.65</v>
      </c>
      <c r="D425" s="36">
        <v>855.03333333333342</v>
      </c>
      <c r="E425" s="36">
        <v>840.06666666666683</v>
      </c>
      <c r="F425" s="36">
        <v>822.48333333333346</v>
      </c>
      <c r="G425" s="36">
        <v>807.51666666666688</v>
      </c>
      <c r="H425" s="36">
        <v>872.61666666666679</v>
      </c>
      <c r="I425" s="36">
        <v>887.58333333333326</v>
      </c>
      <c r="J425" s="36">
        <v>905.16666666666674</v>
      </c>
      <c r="K425" s="31">
        <v>870</v>
      </c>
      <c r="L425" s="31">
        <v>837.45</v>
      </c>
      <c r="M425" s="31">
        <v>4.3450100000000003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579.35</v>
      </c>
      <c r="D426" s="36">
        <v>578.5333333333333</v>
      </c>
      <c r="E426" s="36">
        <v>574.16666666666663</v>
      </c>
      <c r="F426" s="36">
        <v>568.98333333333335</v>
      </c>
      <c r="G426" s="36">
        <v>564.61666666666667</v>
      </c>
      <c r="H426" s="36">
        <v>583.71666666666658</v>
      </c>
      <c r="I426" s="36">
        <v>588.08333333333337</v>
      </c>
      <c r="J426" s="36">
        <v>593.26666666666654</v>
      </c>
      <c r="K426" s="31">
        <v>582.9</v>
      </c>
      <c r="L426" s="31">
        <v>573.35</v>
      </c>
      <c r="M426" s="31">
        <v>7.9205399999999999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749.85</v>
      </c>
      <c r="D427" s="36">
        <v>751.4666666666667</v>
      </c>
      <c r="E427" s="36">
        <v>740.58333333333337</v>
      </c>
      <c r="F427" s="36">
        <v>731.31666666666672</v>
      </c>
      <c r="G427" s="36">
        <v>720.43333333333339</v>
      </c>
      <c r="H427" s="36">
        <v>760.73333333333335</v>
      </c>
      <c r="I427" s="36">
        <v>771.61666666666656</v>
      </c>
      <c r="J427" s="36">
        <v>780.88333333333333</v>
      </c>
      <c r="K427" s="31">
        <v>762.35</v>
      </c>
      <c r="L427" s="31">
        <v>742.2</v>
      </c>
      <c r="M427" s="31">
        <v>139.69392999999999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125.35</v>
      </c>
      <c r="D428" s="36">
        <v>125.28333333333332</v>
      </c>
      <c r="E428" s="36">
        <v>124.26666666666664</v>
      </c>
      <c r="F428" s="36">
        <v>123.18333333333332</v>
      </c>
      <c r="G428" s="36">
        <v>122.16666666666664</v>
      </c>
      <c r="H428" s="36">
        <v>126.36666666666663</v>
      </c>
      <c r="I428" s="36">
        <v>127.38333333333331</v>
      </c>
      <c r="J428" s="36">
        <v>128.46666666666664</v>
      </c>
      <c r="K428" s="31">
        <v>126.3</v>
      </c>
      <c r="L428" s="31">
        <v>124.2</v>
      </c>
      <c r="M428" s="31">
        <v>175.48564999999999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595.95000000000005</v>
      </c>
      <c r="D429" s="36">
        <v>599.61666666666667</v>
      </c>
      <c r="E429" s="36">
        <v>585.23333333333335</v>
      </c>
      <c r="F429" s="36">
        <v>574.51666666666665</v>
      </c>
      <c r="G429" s="36">
        <v>560.13333333333333</v>
      </c>
      <c r="H429" s="36">
        <v>610.33333333333337</v>
      </c>
      <c r="I429" s="36">
        <v>624.71666666666681</v>
      </c>
      <c r="J429" s="36">
        <v>635.43333333333339</v>
      </c>
      <c r="K429" s="31">
        <v>614</v>
      </c>
      <c r="L429" s="31">
        <v>588.9</v>
      </c>
      <c r="M429" s="31">
        <v>9.7251700000000003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141.94999999999999</v>
      </c>
      <c r="D430" s="36">
        <v>143.43333333333334</v>
      </c>
      <c r="E430" s="36">
        <v>139.96666666666667</v>
      </c>
      <c r="F430" s="36">
        <v>137.98333333333332</v>
      </c>
      <c r="G430" s="36">
        <v>134.51666666666665</v>
      </c>
      <c r="H430" s="36">
        <v>145.41666666666669</v>
      </c>
      <c r="I430" s="36">
        <v>148.88333333333338</v>
      </c>
      <c r="J430" s="36">
        <v>150.8666666666667</v>
      </c>
      <c r="K430" s="31">
        <v>146.9</v>
      </c>
      <c r="L430" s="31">
        <v>141.44999999999999</v>
      </c>
      <c r="M430" s="31">
        <v>12.43876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382.95</v>
      </c>
      <c r="D431" s="36">
        <v>384.0333333333333</v>
      </c>
      <c r="E431" s="36">
        <v>380.16666666666663</v>
      </c>
      <c r="F431" s="36">
        <v>377.38333333333333</v>
      </c>
      <c r="G431" s="36">
        <v>373.51666666666665</v>
      </c>
      <c r="H431" s="36">
        <v>386.81666666666661</v>
      </c>
      <c r="I431" s="36">
        <v>390.68333333333328</v>
      </c>
      <c r="J431" s="36">
        <v>393.46666666666658</v>
      </c>
      <c r="K431" s="31">
        <v>387.9</v>
      </c>
      <c r="L431" s="31">
        <v>381.25</v>
      </c>
      <c r="M431" s="31">
        <v>1.9189400000000001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344.85</v>
      </c>
      <c r="D432" s="36">
        <v>347.51666666666665</v>
      </c>
      <c r="E432" s="36">
        <v>340.2833333333333</v>
      </c>
      <c r="F432" s="36">
        <v>335.71666666666664</v>
      </c>
      <c r="G432" s="36">
        <v>328.48333333333329</v>
      </c>
      <c r="H432" s="36">
        <v>352.08333333333331</v>
      </c>
      <c r="I432" s="36">
        <v>359.31666666666666</v>
      </c>
      <c r="J432" s="36">
        <v>363.88333333333333</v>
      </c>
      <c r="K432" s="31">
        <v>354.75</v>
      </c>
      <c r="L432" s="31">
        <v>342.95</v>
      </c>
      <c r="M432" s="31">
        <v>1.70685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1582.75</v>
      </c>
      <c r="D433" s="36">
        <v>1572.4166666666667</v>
      </c>
      <c r="E433" s="36">
        <v>1559.3833333333334</v>
      </c>
      <c r="F433" s="36">
        <v>1536.0166666666667</v>
      </c>
      <c r="G433" s="36">
        <v>1522.9833333333333</v>
      </c>
      <c r="H433" s="36">
        <v>1595.7833333333335</v>
      </c>
      <c r="I433" s="36">
        <v>1608.8166666666668</v>
      </c>
      <c r="J433" s="36">
        <v>1632.1833333333336</v>
      </c>
      <c r="K433" s="31">
        <v>1585.45</v>
      </c>
      <c r="L433" s="31">
        <v>1549.05</v>
      </c>
      <c r="M433" s="31">
        <v>21.40963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619.85</v>
      </c>
      <c r="D434" s="36">
        <v>624.4666666666667</v>
      </c>
      <c r="E434" s="36">
        <v>613.88333333333344</v>
      </c>
      <c r="F434" s="36">
        <v>607.91666666666674</v>
      </c>
      <c r="G434" s="36">
        <v>597.33333333333348</v>
      </c>
      <c r="H434" s="36">
        <v>630.43333333333339</v>
      </c>
      <c r="I434" s="36">
        <v>641.01666666666665</v>
      </c>
      <c r="J434" s="36">
        <v>646.98333333333335</v>
      </c>
      <c r="K434" s="31">
        <v>635.04999999999995</v>
      </c>
      <c r="L434" s="31">
        <v>618.5</v>
      </c>
      <c r="M434" s="31">
        <v>3.4403700000000002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4198.8</v>
      </c>
      <c r="D435" s="36">
        <v>4205.9666666666662</v>
      </c>
      <c r="E435" s="36">
        <v>4180.9333333333325</v>
      </c>
      <c r="F435" s="36">
        <v>4163.0666666666666</v>
      </c>
      <c r="G435" s="36">
        <v>4138.0333333333328</v>
      </c>
      <c r="H435" s="36">
        <v>4223.8333333333321</v>
      </c>
      <c r="I435" s="36">
        <v>4248.8666666666668</v>
      </c>
      <c r="J435" s="36">
        <v>4266.7333333333318</v>
      </c>
      <c r="K435" s="31">
        <v>4231</v>
      </c>
      <c r="L435" s="31">
        <v>4188.1000000000004</v>
      </c>
      <c r="M435" s="31">
        <v>2.2673700000000001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1098.5999999999999</v>
      </c>
      <c r="D436" s="36">
        <v>1094.6666666666665</v>
      </c>
      <c r="E436" s="36">
        <v>1068.5333333333331</v>
      </c>
      <c r="F436" s="36">
        <v>1038.4666666666665</v>
      </c>
      <c r="G436" s="36">
        <v>1012.333333333333</v>
      </c>
      <c r="H436" s="36">
        <v>1124.7333333333331</v>
      </c>
      <c r="I436" s="36">
        <v>1150.8666666666663</v>
      </c>
      <c r="J436" s="36">
        <v>1180.9333333333332</v>
      </c>
      <c r="K436" s="31">
        <v>1120.8</v>
      </c>
      <c r="L436" s="31">
        <v>1064.5999999999999</v>
      </c>
      <c r="M436" s="31">
        <v>0.63499000000000005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478.65</v>
      </c>
      <c r="D437" s="36">
        <v>481.5333333333333</v>
      </c>
      <c r="E437" s="36">
        <v>472.36666666666662</v>
      </c>
      <c r="F437" s="36">
        <v>466.08333333333331</v>
      </c>
      <c r="G437" s="36">
        <v>456.91666666666663</v>
      </c>
      <c r="H437" s="36">
        <v>487.81666666666661</v>
      </c>
      <c r="I437" s="36">
        <v>496.98333333333335</v>
      </c>
      <c r="J437" s="36">
        <v>503.26666666666659</v>
      </c>
      <c r="K437" s="31">
        <v>490.7</v>
      </c>
      <c r="L437" s="31">
        <v>475.25</v>
      </c>
      <c r="M437" s="31">
        <v>3.8882300000000001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432.15</v>
      </c>
      <c r="D438" s="36">
        <v>435.06666666666666</v>
      </c>
      <c r="E438" s="36">
        <v>421.13333333333333</v>
      </c>
      <c r="F438" s="36">
        <v>410.11666666666667</v>
      </c>
      <c r="G438" s="36">
        <v>396.18333333333334</v>
      </c>
      <c r="H438" s="36">
        <v>446.08333333333331</v>
      </c>
      <c r="I438" s="36">
        <v>460.01666666666659</v>
      </c>
      <c r="J438" s="36">
        <v>471.0333333333333</v>
      </c>
      <c r="K438" s="31">
        <v>449</v>
      </c>
      <c r="L438" s="31">
        <v>424.05</v>
      </c>
      <c r="M438" s="31">
        <v>19.42126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4174.75</v>
      </c>
      <c r="D439" s="36">
        <v>4148.75</v>
      </c>
      <c r="E439" s="36">
        <v>4077.5</v>
      </c>
      <c r="F439" s="36">
        <v>3980.25</v>
      </c>
      <c r="G439" s="36">
        <v>3909</v>
      </c>
      <c r="H439" s="36">
        <v>4246</v>
      </c>
      <c r="I439" s="36">
        <v>4317.25</v>
      </c>
      <c r="J439" s="36">
        <v>4414.5</v>
      </c>
      <c r="K439" s="31">
        <v>4220</v>
      </c>
      <c r="L439" s="31">
        <v>4051.5</v>
      </c>
      <c r="M439" s="31">
        <v>1.3672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664.3</v>
      </c>
      <c r="D440" s="36">
        <v>665.43333333333328</v>
      </c>
      <c r="E440" s="36">
        <v>656.86666666666656</v>
      </c>
      <c r="F440" s="36">
        <v>649.43333333333328</v>
      </c>
      <c r="G440" s="36">
        <v>640.86666666666656</v>
      </c>
      <c r="H440" s="36">
        <v>672.86666666666656</v>
      </c>
      <c r="I440" s="36">
        <v>681.43333333333339</v>
      </c>
      <c r="J440" s="36">
        <v>688.86666666666656</v>
      </c>
      <c r="K440" s="31">
        <v>674</v>
      </c>
      <c r="L440" s="31">
        <v>658</v>
      </c>
      <c r="M440" s="31">
        <v>0.91796999999999995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44.55</v>
      </c>
      <c r="D441" s="36">
        <v>44.35</v>
      </c>
      <c r="E441" s="36">
        <v>43.7</v>
      </c>
      <c r="F441" s="36">
        <v>42.85</v>
      </c>
      <c r="G441" s="36">
        <v>42.2</v>
      </c>
      <c r="H441" s="36">
        <v>45.2</v>
      </c>
      <c r="I441" s="36">
        <v>45.849999999999994</v>
      </c>
      <c r="J441" s="36">
        <v>46.7</v>
      </c>
      <c r="K441" s="31">
        <v>45</v>
      </c>
      <c r="L441" s="31">
        <v>43.5</v>
      </c>
      <c r="M441" s="31">
        <v>226.24252000000001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753.05</v>
      </c>
      <c r="D442" s="36">
        <v>756.73333333333323</v>
      </c>
      <c r="E442" s="36">
        <v>731.21666666666647</v>
      </c>
      <c r="F442" s="36">
        <v>709.38333333333321</v>
      </c>
      <c r="G442" s="36">
        <v>683.86666666666645</v>
      </c>
      <c r="H442" s="36">
        <v>778.56666666666649</v>
      </c>
      <c r="I442" s="36">
        <v>804.08333333333314</v>
      </c>
      <c r="J442" s="36">
        <v>825.91666666666652</v>
      </c>
      <c r="K442" s="31">
        <v>782.25</v>
      </c>
      <c r="L442" s="31">
        <v>734.9</v>
      </c>
      <c r="M442" s="31">
        <v>92.400469999999999</v>
      </c>
      <c r="N442" s="1"/>
      <c r="O442" s="1"/>
    </row>
    <row r="443" spans="1:15" ht="12.75" customHeight="1">
      <c r="A443" s="33">
        <v>433</v>
      </c>
      <c r="B443" s="53" t="s">
        <v>1018</v>
      </c>
      <c r="C443" s="31">
        <v>907.2</v>
      </c>
      <c r="D443" s="36">
        <v>912.06666666666661</v>
      </c>
      <c r="E443" s="36">
        <v>901.13333333333321</v>
      </c>
      <c r="F443" s="36">
        <v>895.06666666666661</v>
      </c>
      <c r="G443" s="36">
        <v>884.13333333333321</v>
      </c>
      <c r="H443" s="36">
        <v>918.13333333333321</v>
      </c>
      <c r="I443" s="36">
        <v>929.06666666666661</v>
      </c>
      <c r="J443" s="36">
        <v>935.13333333333321</v>
      </c>
      <c r="K443" s="31">
        <v>923</v>
      </c>
      <c r="L443" s="31">
        <v>906</v>
      </c>
      <c r="M443" s="31">
        <v>0.49603999999999998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727.5</v>
      </c>
      <c r="D444" s="36">
        <v>728.73333333333323</v>
      </c>
      <c r="E444" s="36">
        <v>720.56666666666649</v>
      </c>
      <c r="F444" s="36">
        <v>713.63333333333321</v>
      </c>
      <c r="G444" s="36">
        <v>705.46666666666647</v>
      </c>
      <c r="H444" s="36">
        <v>735.66666666666652</v>
      </c>
      <c r="I444" s="36">
        <v>743.83333333333326</v>
      </c>
      <c r="J444" s="36">
        <v>750.76666666666654</v>
      </c>
      <c r="K444" s="31">
        <v>736.9</v>
      </c>
      <c r="L444" s="31">
        <v>721.8</v>
      </c>
      <c r="M444" s="31">
        <v>6.0888099999999996</v>
      </c>
      <c r="N444" s="1"/>
      <c r="O444" s="1"/>
    </row>
    <row r="445" spans="1:15" ht="12.75" customHeight="1">
      <c r="A445" s="33">
        <v>435</v>
      </c>
      <c r="B445" s="53" t="s">
        <v>1019</v>
      </c>
      <c r="C445" s="31">
        <v>525.20000000000005</v>
      </c>
      <c r="D445" s="36">
        <v>527.51666666666677</v>
      </c>
      <c r="E445" s="36">
        <v>521.03333333333353</v>
      </c>
      <c r="F445" s="36">
        <v>516.86666666666679</v>
      </c>
      <c r="G445" s="36">
        <v>510.38333333333355</v>
      </c>
      <c r="H445" s="36">
        <v>531.68333333333351</v>
      </c>
      <c r="I445" s="36">
        <v>538.16666666666686</v>
      </c>
      <c r="J445" s="36">
        <v>542.33333333333348</v>
      </c>
      <c r="K445" s="31">
        <v>534</v>
      </c>
      <c r="L445" s="31">
        <v>523.35</v>
      </c>
      <c r="M445" s="31">
        <v>3.9216299999999999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751.75</v>
      </c>
      <c r="D446" s="36">
        <v>756.76666666666677</v>
      </c>
      <c r="E446" s="36">
        <v>745.48333333333358</v>
      </c>
      <c r="F446" s="36">
        <v>739.21666666666681</v>
      </c>
      <c r="G446" s="36">
        <v>727.93333333333362</v>
      </c>
      <c r="H446" s="36">
        <v>763.03333333333353</v>
      </c>
      <c r="I446" s="36">
        <v>774.31666666666661</v>
      </c>
      <c r="J446" s="36">
        <v>780.58333333333348</v>
      </c>
      <c r="K446" s="31">
        <v>768.05</v>
      </c>
      <c r="L446" s="31">
        <v>750.5</v>
      </c>
      <c r="M446" s="31">
        <v>0.40554000000000001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64.599999999999994</v>
      </c>
      <c r="D447" s="36">
        <v>64.866666666666674</v>
      </c>
      <c r="E447" s="36">
        <v>63.783333333333346</v>
      </c>
      <c r="F447" s="36">
        <v>62.966666666666669</v>
      </c>
      <c r="G447" s="36">
        <v>61.88333333333334</v>
      </c>
      <c r="H447" s="36">
        <v>65.683333333333351</v>
      </c>
      <c r="I447" s="36">
        <v>66.766666666666666</v>
      </c>
      <c r="J447" s="36">
        <v>67.583333333333357</v>
      </c>
      <c r="K447" s="31">
        <v>65.95</v>
      </c>
      <c r="L447" s="31">
        <v>64.05</v>
      </c>
      <c r="M447" s="31">
        <v>25.36234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2133.15</v>
      </c>
      <c r="D448" s="36">
        <v>2142.9</v>
      </c>
      <c r="E448" s="36">
        <v>2117.65</v>
      </c>
      <c r="F448" s="36">
        <v>2102.15</v>
      </c>
      <c r="G448" s="36">
        <v>2076.9</v>
      </c>
      <c r="H448" s="36">
        <v>2158.4</v>
      </c>
      <c r="I448" s="36">
        <v>2183.65</v>
      </c>
      <c r="J448" s="36">
        <v>2199.15</v>
      </c>
      <c r="K448" s="31">
        <v>2168.15</v>
      </c>
      <c r="L448" s="31">
        <v>2127.4</v>
      </c>
      <c r="M448" s="31">
        <v>6.2653699999999999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997.85</v>
      </c>
      <c r="D449" s="36">
        <v>1002.9499999999999</v>
      </c>
      <c r="E449" s="36">
        <v>985.89999999999986</v>
      </c>
      <c r="F449" s="36">
        <v>973.94999999999993</v>
      </c>
      <c r="G449" s="36">
        <v>956.89999999999986</v>
      </c>
      <c r="H449" s="36">
        <v>1014.8999999999999</v>
      </c>
      <c r="I449" s="36">
        <v>1031.9499999999998</v>
      </c>
      <c r="J449" s="36">
        <v>1043.8999999999999</v>
      </c>
      <c r="K449" s="31">
        <v>1020</v>
      </c>
      <c r="L449" s="31">
        <v>991</v>
      </c>
      <c r="M449" s="31">
        <v>4.67997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961.8</v>
      </c>
      <c r="D450" s="36">
        <v>965.18333333333339</v>
      </c>
      <c r="E450" s="36">
        <v>955.36666666666679</v>
      </c>
      <c r="F450" s="36">
        <v>948.93333333333339</v>
      </c>
      <c r="G450" s="36">
        <v>939.11666666666679</v>
      </c>
      <c r="H450" s="36">
        <v>971.61666666666679</v>
      </c>
      <c r="I450" s="36">
        <v>981.43333333333339</v>
      </c>
      <c r="J450" s="36">
        <v>987.86666666666679</v>
      </c>
      <c r="K450" s="31">
        <v>975</v>
      </c>
      <c r="L450" s="31">
        <v>958.75</v>
      </c>
      <c r="M450" s="31">
        <v>4.2730600000000001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1909.5</v>
      </c>
      <c r="D451" s="36">
        <v>1898.1499999999999</v>
      </c>
      <c r="E451" s="36">
        <v>1881.2999999999997</v>
      </c>
      <c r="F451" s="36">
        <v>1853.1</v>
      </c>
      <c r="G451" s="36">
        <v>1836.2499999999998</v>
      </c>
      <c r="H451" s="36">
        <v>1926.3499999999997</v>
      </c>
      <c r="I451" s="36">
        <v>1943.1999999999996</v>
      </c>
      <c r="J451" s="36">
        <v>1971.3999999999996</v>
      </c>
      <c r="K451" s="31">
        <v>1915</v>
      </c>
      <c r="L451" s="31">
        <v>1869.95</v>
      </c>
      <c r="M451" s="31">
        <v>16.038060000000002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4104.3999999999996</v>
      </c>
      <c r="D452" s="36">
        <v>4075.7999999999997</v>
      </c>
      <c r="E452" s="36">
        <v>4027.5999999999995</v>
      </c>
      <c r="F452" s="36">
        <v>3950.7999999999997</v>
      </c>
      <c r="G452" s="36">
        <v>3902.5999999999995</v>
      </c>
      <c r="H452" s="36">
        <v>4152.5999999999995</v>
      </c>
      <c r="I452" s="36">
        <v>4200.7999999999993</v>
      </c>
      <c r="J452" s="36">
        <v>4277.5999999999995</v>
      </c>
      <c r="K452" s="31">
        <v>4124</v>
      </c>
      <c r="L452" s="31">
        <v>3999</v>
      </c>
      <c r="M452" s="31">
        <v>29.604749999999999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1183.5999999999999</v>
      </c>
      <c r="D453" s="36">
        <v>1182.75</v>
      </c>
      <c r="E453" s="36">
        <v>1175.8</v>
      </c>
      <c r="F453" s="36">
        <v>1168</v>
      </c>
      <c r="G453" s="36">
        <v>1161.05</v>
      </c>
      <c r="H453" s="36">
        <v>1190.55</v>
      </c>
      <c r="I453" s="36">
        <v>1197.4999999999998</v>
      </c>
      <c r="J453" s="36">
        <v>1205.3</v>
      </c>
      <c r="K453" s="31">
        <v>1189.7</v>
      </c>
      <c r="L453" s="31">
        <v>1174.95</v>
      </c>
      <c r="M453" s="31">
        <v>15.84564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7640.6</v>
      </c>
      <c r="D454" s="36">
        <v>7663.333333333333</v>
      </c>
      <c r="E454" s="36">
        <v>7582.2666666666664</v>
      </c>
      <c r="F454" s="36">
        <v>7523.9333333333334</v>
      </c>
      <c r="G454" s="36">
        <v>7442.8666666666668</v>
      </c>
      <c r="H454" s="36">
        <v>7721.6666666666661</v>
      </c>
      <c r="I454" s="36">
        <v>7802.7333333333336</v>
      </c>
      <c r="J454" s="36">
        <v>7861.0666666666657</v>
      </c>
      <c r="K454" s="31">
        <v>7744.4</v>
      </c>
      <c r="L454" s="31">
        <v>7605</v>
      </c>
      <c r="M454" s="31">
        <v>0.92008000000000001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7136.65</v>
      </c>
      <c r="D455" s="36">
        <v>7100.3</v>
      </c>
      <c r="E455" s="36">
        <v>7026.6</v>
      </c>
      <c r="F455" s="36">
        <v>6916.55</v>
      </c>
      <c r="G455" s="36">
        <v>6842.85</v>
      </c>
      <c r="H455" s="36">
        <v>7210.35</v>
      </c>
      <c r="I455" s="36">
        <v>7284.0499999999993</v>
      </c>
      <c r="J455" s="36">
        <v>7394.1</v>
      </c>
      <c r="K455" s="31">
        <v>7174</v>
      </c>
      <c r="L455" s="31">
        <v>6990.25</v>
      </c>
      <c r="M455" s="31">
        <v>0.98028999999999999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633.5</v>
      </c>
      <c r="D456" s="36">
        <v>627.98333333333335</v>
      </c>
      <c r="E456" s="36">
        <v>620.9666666666667</v>
      </c>
      <c r="F456" s="36">
        <v>608.43333333333339</v>
      </c>
      <c r="G456" s="36">
        <v>601.41666666666674</v>
      </c>
      <c r="H456" s="36">
        <v>640.51666666666665</v>
      </c>
      <c r="I456" s="36">
        <v>647.5333333333333</v>
      </c>
      <c r="J456" s="36">
        <v>660.06666666666661</v>
      </c>
      <c r="K456" s="31">
        <v>635</v>
      </c>
      <c r="L456" s="31">
        <v>615.45000000000005</v>
      </c>
      <c r="M456" s="31">
        <v>27.88505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962.7</v>
      </c>
      <c r="D457" s="36">
        <v>954.4</v>
      </c>
      <c r="E457" s="36">
        <v>943.8</v>
      </c>
      <c r="F457" s="36">
        <v>924.9</v>
      </c>
      <c r="G457" s="36">
        <v>914.3</v>
      </c>
      <c r="H457" s="36">
        <v>973.3</v>
      </c>
      <c r="I457" s="36">
        <v>983.90000000000009</v>
      </c>
      <c r="J457" s="36">
        <v>1002.8</v>
      </c>
      <c r="K457" s="31">
        <v>965</v>
      </c>
      <c r="L457" s="31">
        <v>935.5</v>
      </c>
      <c r="M457" s="31">
        <v>128.10205999999999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375.55</v>
      </c>
      <c r="D458" s="36">
        <v>376.33333333333331</v>
      </c>
      <c r="E458" s="36">
        <v>373.16666666666663</v>
      </c>
      <c r="F458" s="36">
        <v>370.7833333333333</v>
      </c>
      <c r="G458" s="36">
        <v>367.61666666666662</v>
      </c>
      <c r="H458" s="36">
        <v>378.71666666666664</v>
      </c>
      <c r="I458" s="36">
        <v>381.88333333333327</v>
      </c>
      <c r="J458" s="36">
        <v>384.26666666666665</v>
      </c>
      <c r="K458" s="31">
        <v>379.5</v>
      </c>
      <c r="L458" s="31">
        <v>373.95</v>
      </c>
      <c r="M458" s="31">
        <v>63.22898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144.19999999999999</v>
      </c>
      <c r="D459" s="36">
        <v>143.56666666666666</v>
      </c>
      <c r="E459" s="36">
        <v>142.63333333333333</v>
      </c>
      <c r="F459" s="36">
        <v>141.06666666666666</v>
      </c>
      <c r="G459" s="36">
        <v>140.13333333333333</v>
      </c>
      <c r="H459" s="36">
        <v>145.13333333333333</v>
      </c>
      <c r="I459" s="36">
        <v>146.06666666666666</v>
      </c>
      <c r="J459" s="36">
        <v>147.63333333333333</v>
      </c>
      <c r="K459" s="31">
        <v>144.5</v>
      </c>
      <c r="L459" s="31">
        <v>142</v>
      </c>
      <c r="M459" s="31">
        <v>241.19469000000001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89</v>
      </c>
      <c r="D460" s="36">
        <v>89.716666666666654</v>
      </c>
      <c r="E460" s="36">
        <v>87.683333333333309</v>
      </c>
      <c r="F460" s="36">
        <v>86.36666666666666</v>
      </c>
      <c r="G460" s="36">
        <v>84.333333333333314</v>
      </c>
      <c r="H460" s="36">
        <v>91.033333333333303</v>
      </c>
      <c r="I460" s="36">
        <v>93.066666666666634</v>
      </c>
      <c r="J460" s="36">
        <v>94.383333333333297</v>
      </c>
      <c r="K460" s="31">
        <v>91.75</v>
      </c>
      <c r="L460" s="31">
        <v>88.4</v>
      </c>
      <c r="M460" s="31">
        <v>37.824620000000003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3064.4</v>
      </c>
      <c r="D461" s="36">
        <v>3051.9500000000003</v>
      </c>
      <c r="E461" s="36">
        <v>2995.5500000000006</v>
      </c>
      <c r="F461" s="36">
        <v>2926.7000000000003</v>
      </c>
      <c r="G461" s="36">
        <v>2870.3000000000006</v>
      </c>
      <c r="H461" s="36">
        <v>3120.8000000000006</v>
      </c>
      <c r="I461" s="36">
        <v>3177.2000000000003</v>
      </c>
      <c r="J461" s="36">
        <v>3246.0500000000006</v>
      </c>
      <c r="K461" s="31">
        <v>3108.35</v>
      </c>
      <c r="L461" s="31">
        <v>2983.1</v>
      </c>
      <c r="M461" s="31">
        <v>0.86214999999999997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1296.05</v>
      </c>
      <c r="D462" s="36">
        <v>1294.9333333333334</v>
      </c>
      <c r="E462" s="36">
        <v>1284.8166666666668</v>
      </c>
      <c r="F462" s="36">
        <v>1273.5833333333335</v>
      </c>
      <c r="G462" s="36">
        <v>1263.4666666666669</v>
      </c>
      <c r="H462" s="36">
        <v>1306.1666666666667</v>
      </c>
      <c r="I462" s="36">
        <v>1316.2833333333335</v>
      </c>
      <c r="J462" s="36">
        <v>1327.5166666666667</v>
      </c>
      <c r="K462" s="31">
        <v>1305.05</v>
      </c>
      <c r="L462" s="31">
        <v>1283.7</v>
      </c>
      <c r="M462" s="31">
        <v>14.886609999999999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733.15</v>
      </c>
      <c r="D463" s="36">
        <v>738.25</v>
      </c>
      <c r="E463" s="36">
        <v>725</v>
      </c>
      <c r="F463" s="36">
        <v>716.85</v>
      </c>
      <c r="G463" s="36">
        <v>703.6</v>
      </c>
      <c r="H463" s="36">
        <v>746.4</v>
      </c>
      <c r="I463" s="36">
        <v>759.65</v>
      </c>
      <c r="J463" s="36">
        <v>767.8</v>
      </c>
      <c r="K463" s="31">
        <v>751.5</v>
      </c>
      <c r="L463" s="31">
        <v>730.1</v>
      </c>
      <c r="M463" s="31">
        <v>1.5631699999999999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272.2</v>
      </c>
      <c r="D464" s="36">
        <v>275.03333333333336</v>
      </c>
      <c r="E464" s="36">
        <v>265.06666666666672</v>
      </c>
      <c r="F464" s="36">
        <v>257.93333333333334</v>
      </c>
      <c r="G464" s="36">
        <v>247.9666666666667</v>
      </c>
      <c r="H464" s="36">
        <v>282.16666666666674</v>
      </c>
      <c r="I464" s="36">
        <v>292.13333333333333</v>
      </c>
      <c r="J464" s="36">
        <v>299.26666666666677</v>
      </c>
      <c r="K464" s="31">
        <v>285</v>
      </c>
      <c r="L464" s="31">
        <v>267.89999999999998</v>
      </c>
      <c r="M464" s="31">
        <v>80.486819999999994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869.9</v>
      </c>
      <c r="D465" s="36">
        <v>870.61666666666667</v>
      </c>
      <c r="E465" s="36">
        <v>864.38333333333333</v>
      </c>
      <c r="F465" s="36">
        <v>858.86666666666667</v>
      </c>
      <c r="G465" s="36">
        <v>852.63333333333333</v>
      </c>
      <c r="H465" s="36">
        <v>876.13333333333333</v>
      </c>
      <c r="I465" s="36">
        <v>882.36666666666667</v>
      </c>
      <c r="J465" s="36">
        <v>887.88333333333333</v>
      </c>
      <c r="K465" s="31">
        <v>876.85</v>
      </c>
      <c r="L465" s="31">
        <v>865.1</v>
      </c>
      <c r="M465" s="31">
        <v>7.2754599999999998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3698.5</v>
      </c>
      <c r="D466" s="36">
        <v>3698.9333333333329</v>
      </c>
      <c r="E466" s="36">
        <v>3658.516666666666</v>
      </c>
      <c r="F466" s="36">
        <v>3618.5333333333328</v>
      </c>
      <c r="G466" s="36">
        <v>3578.1166666666659</v>
      </c>
      <c r="H466" s="36">
        <v>3738.9166666666661</v>
      </c>
      <c r="I466" s="36">
        <v>3779.333333333333</v>
      </c>
      <c r="J466" s="36">
        <v>3819.3166666666662</v>
      </c>
      <c r="K466" s="31">
        <v>3739.35</v>
      </c>
      <c r="L466" s="31">
        <v>3658.95</v>
      </c>
      <c r="M466" s="31">
        <v>0.55483000000000005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2697.7</v>
      </c>
      <c r="D467" s="36">
        <v>2721.7666666666664</v>
      </c>
      <c r="E467" s="36">
        <v>2643.5333333333328</v>
      </c>
      <c r="F467" s="36">
        <v>2589.3666666666663</v>
      </c>
      <c r="G467" s="36">
        <v>2511.1333333333328</v>
      </c>
      <c r="H467" s="36">
        <v>2775.9333333333329</v>
      </c>
      <c r="I467" s="36">
        <v>2854.1666666666665</v>
      </c>
      <c r="J467" s="36">
        <v>2908.333333333333</v>
      </c>
      <c r="K467" s="31">
        <v>2800</v>
      </c>
      <c r="L467" s="31">
        <v>2667.6</v>
      </c>
      <c r="M467" s="31">
        <v>1.9471700000000001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3653.85</v>
      </c>
      <c r="D468" s="36">
        <v>3649.9666666666672</v>
      </c>
      <c r="E468" s="36">
        <v>3624.9333333333343</v>
      </c>
      <c r="F468" s="36">
        <v>3596.0166666666673</v>
      </c>
      <c r="G468" s="36">
        <v>3570.9833333333345</v>
      </c>
      <c r="H468" s="36">
        <v>3678.8833333333341</v>
      </c>
      <c r="I468" s="36">
        <v>3703.916666666667</v>
      </c>
      <c r="J468" s="36">
        <v>3732.8333333333339</v>
      </c>
      <c r="K468" s="31">
        <v>3675</v>
      </c>
      <c r="L468" s="31">
        <v>3621.05</v>
      </c>
      <c r="M468" s="31">
        <v>6.7395899999999997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2625.95</v>
      </c>
      <c r="D469" s="36">
        <v>2625.7999999999997</v>
      </c>
      <c r="E469" s="36">
        <v>2606.8499999999995</v>
      </c>
      <c r="F469" s="36">
        <v>2587.7499999999995</v>
      </c>
      <c r="G469" s="36">
        <v>2568.7999999999993</v>
      </c>
      <c r="H469" s="36">
        <v>2644.8999999999996</v>
      </c>
      <c r="I469" s="36">
        <v>2663.8499999999995</v>
      </c>
      <c r="J469" s="36">
        <v>2682.95</v>
      </c>
      <c r="K469" s="31">
        <v>2644.75</v>
      </c>
      <c r="L469" s="31">
        <v>2606.6999999999998</v>
      </c>
      <c r="M469" s="31">
        <v>1.07979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1151.1500000000001</v>
      </c>
      <c r="D470" s="36">
        <v>1144.2166666666667</v>
      </c>
      <c r="E470" s="36">
        <v>1121.4333333333334</v>
      </c>
      <c r="F470" s="36">
        <v>1091.7166666666667</v>
      </c>
      <c r="G470" s="36">
        <v>1068.9333333333334</v>
      </c>
      <c r="H470" s="36">
        <v>1173.9333333333334</v>
      </c>
      <c r="I470" s="36">
        <v>1196.7166666666667</v>
      </c>
      <c r="J470" s="36">
        <v>1226.4333333333334</v>
      </c>
      <c r="K470" s="31">
        <v>1167</v>
      </c>
      <c r="L470" s="31">
        <v>1114.5</v>
      </c>
      <c r="M470" s="31">
        <v>12.06377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3937.5</v>
      </c>
      <c r="D471" s="36">
        <v>3924.7666666666664</v>
      </c>
      <c r="E471" s="36">
        <v>3854.5333333333328</v>
      </c>
      <c r="F471" s="36">
        <v>3771.5666666666666</v>
      </c>
      <c r="G471" s="36">
        <v>3701.333333333333</v>
      </c>
      <c r="H471" s="36">
        <v>4007.7333333333327</v>
      </c>
      <c r="I471" s="36">
        <v>4077.9666666666662</v>
      </c>
      <c r="J471" s="36">
        <v>4160.9333333333325</v>
      </c>
      <c r="K471" s="31">
        <v>3995</v>
      </c>
      <c r="L471" s="31">
        <v>3841.8</v>
      </c>
      <c r="M471" s="31">
        <v>8.6167099999999994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43.6</v>
      </c>
      <c r="D472" s="36">
        <v>43.85</v>
      </c>
      <c r="E472" s="36">
        <v>43.2</v>
      </c>
      <c r="F472" s="36">
        <v>42.800000000000004</v>
      </c>
      <c r="G472" s="36">
        <v>42.150000000000006</v>
      </c>
      <c r="H472" s="36">
        <v>44.25</v>
      </c>
      <c r="I472" s="36">
        <v>44.899999999999991</v>
      </c>
      <c r="J472" s="36">
        <v>45.3</v>
      </c>
      <c r="K472" s="31">
        <v>44.5</v>
      </c>
      <c r="L472" s="31">
        <v>43.45</v>
      </c>
      <c r="M472" s="31">
        <v>80.718860000000006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342.6</v>
      </c>
      <c r="D473" s="36">
        <v>342.58333333333331</v>
      </c>
      <c r="E473" s="36">
        <v>340.06666666666661</v>
      </c>
      <c r="F473" s="36">
        <v>337.5333333333333</v>
      </c>
      <c r="G473" s="36">
        <v>335.01666666666659</v>
      </c>
      <c r="H473" s="36">
        <v>345.11666666666662</v>
      </c>
      <c r="I473" s="36">
        <v>347.63333333333338</v>
      </c>
      <c r="J473" s="36">
        <v>350.16666666666663</v>
      </c>
      <c r="K473" s="31">
        <v>345.1</v>
      </c>
      <c r="L473" s="31">
        <v>340.05</v>
      </c>
      <c r="M473" s="31">
        <v>1.55464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459.2</v>
      </c>
      <c r="D474" s="36">
        <v>452.36666666666662</v>
      </c>
      <c r="E474" s="36">
        <v>443.28333333333325</v>
      </c>
      <c r="F474" s="36">
        <v>427.36666666666662</v>
      </c>
      <c r="G474" s="36">
        <v>418.28333333333325</v>
      </c>
      <c r="H474" s="36">
        <v>468.28333333333325</v>
      </c>
      <c r="I474" s="36">
        <v>477.36666666666662</v>
      </c>
      <c r="J474" s="36">
        <v>493.28333333333325</v>
      </c>
      <c r="K474" s="31">
        <v>461.45</v>
      </c>
      <c r="L474" s="31">
        <v>436.45</v>
      </c>
      <c r="M474" s="31">
        <v>9.1438699999999997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3555.4</v>
      </c>
      <c r="D475" s="36">
        <v>3552.8833333333332</v>
      </c>
      <c r="E475" s="36">
        <v>3525.7666666666664</v>
      </c>
      <c r="F475" s="36">
        <v>3496.1333333333332</v>
      </c>
      <c r="G475" s="36">
        <v>3469.0166666666664</v>
      </c>
      <c r="H475" s="36">
        <v>3582.5166666666664</v>
      </c>
      <c r="I475" s="36">
        <v>3609.6333333333332</v>
      </c>
      <c r="J475" s="36">
        <v>3639.2666666666664</v>
      </c>
      <c r="K475" s="31">
        <v>3580</v>
      </c>
      <c r="L475" s="31">
        <v>3523.25</v>
      </c>
      <c r="M475" s="31">
        <v>1.57799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56.6</v>
      </c>
      <c r="D476" s="36">
        <v>57.016666666666673</v>
      </c>
      <c r="E476" s="36">
        <v>55.733333333333348</v>
      </c>
      <c r="F476" s="36">
        <v>54.866666666666674</v>
      </c>
      <c r="G476" s="36">
        <v>53.58333333333335</v>
      </c>
      <c r="H476" s="36">
        <v>57.883333333333347</v>
      </c>
      <c r="I476" s="36">
        <v>59.166666666666664</v>
      </c>
      <c r="J476" s="36">
        <v>60.033333333333346</v>
      </c>
      <c r="K476" s="31">
        <v>58.3</v>
      </c>
      <c r="L476" s="31">
        <v>56.15</v>
      </c>
      <c r="M476" s="31">
        <v>118.6739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666.4</v>
      </c>
      <c r="D477" s="36">
        <v>663.86666666666667</v>
      </c>
      <c r="E477" s="36">
        <v>655.93333333333339</v>
      </c>
      <c r="F477" s="36">
        <v>645.4666666666667</v>
      </c>
      <c r="G477" s="36">
        <v>637.53333333333342</v>
      </c>
      <c r="H477" s="36">
        <v>674.33333333333337</v>
      </c>
      <c r="I477" s="36">
        <v>682.26666666666654</v>
      </c>
      <c r="J477" s="36">
        <v>692.73333333333335</v>
      </c>
      <c r="K477" s="31">
        <v>671.8</v>
      </c>
      <c r="L477" s="31">
        <v>653.4</v>
      </c>
      <c r="M477" s="31">
        <v>8.7545000000000002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484.6</v>
      </c>
      <c r="D478" s="36">
        <v>485.86666666666662</v>
      </c>
      <c r="E478" s="36">
        <v>480.23333333333323</v>
      </c>
      <c r="F478" s="36">
        <v>475.86666666666662</v>
      </c>
      <c r="G478" s="36">
        <v>470.23333333333323</v>
      </c>
      <c r="H478" s="36">
        <v>490.23333333333323</v>
      </c>
      <c r="I478" s="36">
        <v>495.86666666666656</v>
      </c>
      <c r="J478" s="36">
        <v>500.23333333333323</v>
      </c>
      <c r="K478" s="31">
        <v>491.5</v>
      </c>
      <c r="L478" s="31">
        <v>481.5</v>
      </c>
      <c r="M478" s="31">
        <v>29.203140000000001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925.8</v>
      </c>
      <c r="D479" s="36">
        <v>922.55000000000007</v>
      </c>
      <c r="E479" s="36">
        <v>908.10000000000014</v>
      </c>
      <c r="F479" s="36">
        <v>890.40000000000009</v>
      </c>
      <c r="G479" s="36">
        <v>875.95000000000016</v>
      </c>
      <c r="H479" s="36">
        <v>940.25000000000011</v>
      </c>
      <c r="I479" s="36">
        <v>954.70000000000016</v>
      </c>
      <c r="J479" s="36">
        <v>972.40000000000009</v>
      </c>
      <c r="K479" s="31">
        <v>937</v>
      </c>
      <c r="L479" s="31">
        <v>904.85</v>
      </c>
      <c r="M479" s="31">
        <v>4.58338</v>
      </c>
      <c r="N479" s="1"/>
      <c r="O479" s="1"/>
    </row>
    <row r="480" spans="1:15" ht="12.75" customHeight="1">
      <c r="A480" s="33">
        <v>470</v>
      </c>
      <c r="B480" s="53" t="s">
        <v>1020</v>
      </c>
      <c r="C480" s="31">
        <v>53.1</v>
      </c>
      <c r="D480" s="36">
        <v>53.216666666666661</v>
      </c>
      <c r="E480" s="36">
        <v>52.683333333333323</v>
      </c>
      <c r="F480" s="36">
        <v>52.266666666666659</v>
      </c>
      <c r="G480" s="36">
        <v>51.73333333333332</v>
      </c>
      <c r="H480" s="36">
        <v>53.633333333333326</v>
      </c>
      <c r="I480" s="36">
        <v>54.166666666666671</v>
      </c>
      <c r="J480" s="36">
        <v>54.583333333333329</v>
      </c>
      <c r="K480" s="31">
        <v>53.75</v>
      </c>
      <c r="L480" s="31">
        <v>52.8</v>
      </c>
      <c r="M480" s="31">
        <v>36.850630000000002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9951.1</v>
      </c>
      <c r="D481" s="36">
        <v>9994.5166666666664</v>
      </c>
      <c r="E481" s="36">
        <v>9838.0333333333328</v>
      </c>
      <c r="F481" s="36">
        <v>9724.9666666666672</v>
      </c>
      <c r="G481" s="36">
        <v>9568.4833333333336</v>
      </c>
      <c r="H481" s="36">
        <v>10107.583333333332</v>
      </c>
      <c r="I481" s="36">
        <v>10264.066666666666</v>
      </c>
      <c r="J481" s="31">
        <v>10377.133333333331</v>
      </c>
      <c r="K481" s="31">
        <v>10151</v>
      </c>
      <c r="L481" s="31">
        <v>9881.4500000000007</v>
      </c>
      <c r="M481" s="53">
        <v>2.1418599999999999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146.1</v>
      </c>
      <c r="D482" s="36">
        <v>146.01666666666665</v>
      </c>
      <c r="E482" s="36">
        <v>143.93333333333331</v>
      </c>
      <c r="F482" s="36">
        <v>141.76666666666665</v>
      </c>
      <c r="G482" s="36">
        <v>139.68333333333331</v>
      </c>
      <c r="H482" s="36">
        <v>148.18333333333331</v>
      </c>
      <c r="I482" s="36">
        <v>150.26666666666668</v>
      </c>
      <c r="J482" s="31">
        <v>152.43333333333331</v>
      </c>
      <c r="K482" s="31">
        <v>148.1</v>
      </c>
      <c r="L482" s="31">
        <v>143.85</v>
      </c>
      <c r="M482" s="53">
        <v>190.10674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1688.5</v>
      </c>
      <c r="D483" s="36">
        <v>1696.3</v>
      </c>
      <c r="E483" s="36">
        <v>1678.1999999999998</v>
      </c>
      <c r="F483" s="36">
        <v>1667.8999999999999</v>
      </c>
      <c r="G483" s="36">
        <v>1649.7999999999997</v>
      </c>
      <c r="H483" s="36">
        <v>1706.6</v>
      </c>
      <c r="I483" s="36">
        <v>1724.6999999999998</v>
      </c>
      <c r="J483" s="36">
        <v>1735</v>
      </c>
      <c r="K483" s="31">
        <v>1714.4</v>
      </c>
      <c r="L483" s="31">
        <v>1686</v>
      </c>
      <c r="M483" s="31">
        <v>0.97528999999999999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1153.3</v>
      </c>
      <c r="D484" s="36">
        <v>1150.0166666666667</v>
      </c>
      <c r="E484" s="36">
        <v>1143.0833333333333</v>
      </c>
      <c r="F484" s="36">
        <v>1132.8666666666666</v>
      </c>
      <c r="G484" s="36">
        <v>1125.9333333333332</v>
      </c>
      <c r="H484" s="36">
        <v>1160.2333333333333</v>
      </c>
      <c r="I484" s="36">
        <v>1167.1666666666667</v>
      </c>
      <c r="J484" s="31">
        <v>1177.3833333333334</v>
      </c>
      <c r="K484" s="31">
        <v>1156.95</v>
      </c>
      <c r="L484" s="31">
        <v>1139.8</v>
      </c>
      <c r="M484" s="53">
        <v>11.74737</v>
      </c>
      <c r="N484" s="1"/>
      <c r="O484" s="1"/>
    </row>
    <row r="485" spans="1:15" ht="12.75" customHeight="1">
      <c r="A485" s="33">
        <v>475</v>
      </c>
      <c r="B485" s="31" t="s">
        <v>1021</v>
      </c>
      <c r="C485" s="31">
        <v>322.75</v>
      </c>
      <c r="D485" s="36">
        <v>323.48333333333335</v>
      </c>
      <c r="E485" s="36">
        <v>319.56666666666672</v>
      </c>
      <c r="F485" s="36">
        <v>316.38333333333338</v>
      </c>
      <c r="G485" s="36">
        <v>312.46666666666675</v>
      </c>
      <c r="H485" s="36">
        <v>326.66666666666669</v>
      </c>
      <c r="I485" s="36">
        <v>330.58333333333331</v>
      </c>
      <c r="J485" s="36">
        <v>333.76666666666665</v>
      </c>
      <c r="K485" s="31">
        <v>327.39999999999998</v>
      </c>
      <c r="L485" s="31">
        <v>320.3</v>
      </c>
      <c r="M485" s="31">
        <v>12.23335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322.3</v>
      </c>
      <c r="D486" s="36">
        <v>321.2166666666667</v>
      </c>
      <c r="E486" s="36">
        <v>315.63333333333338</v>
      </c>
      <c r="F486" s="36">
        <v>308.9666666666667</v>
      </c>
      <c r="G486" s="36">
        <v>303.38333333333338</v>
      </c>
      <c r="H486" s="36">
        <v>327.88333333333338</v>
      </c>
      <c r="I486" s="36">
        <v>333.46666666666664</v>
      </c>
      <c r="J486" s="36">
        <v>340.13333333333338</v>
      </c>
      <c r="K486" s="31">
        <v>326.8</v>
      </c>
      <c r="L486" s="31">
        <v>314.55</v>
      </c>
      <c r="M486" s="31">
        <v>11.871740000000001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1970.7</v>
      </c>
      <c r="D487" s="36">
        <v>1972.6499999999999</v>
      </c>
      <c r="E487" s="36">
        <v>1958.0499999999997</v>
      </c>
      <c r="F487" s="36">
        <v>1945.3999999999999</v>
      </c>
      <c r="G487" s="36">
        <v>1930.7999999999997</v>
      </c>
      <c r="H487" s="36">
        <v>1985.2999999999997</v>
      </c>
      <c r="I487" s="36">
        <v>1999.8999999999996</v>
      </c>
      <c r="J487" s="36">
        <v>2012.5499999999997</v>
      </c>
      <c r="K487" s="31">
        <v>1987.25</v>
      </c>
      <c r="L487" s="31">
        <v>1960</v>
      </c>
      <c r="M487" s="31">
        <v>0.17926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561.04999999999995</v>
      </c>
      <c r="D488" s="36">
        <v>561.5333333333333</v>
      </c>
      <c r="E488" s="36">
        <v>555.36666666666656</v>
      </c>
      <c r="F488" s="36">
        <v>549.68333333333328</v>
      </c>
      <c r="G488" s="36">
        <v>543.51666666666654</v>
      </c>
      <c r="H488" s="36">
        <v>567.21666666666658</v>
      </c>
      <c r="I488" s="36">
        <v>573.38333333333333</v>
      </c>
      <c r="J488" s="36">
        <v>579.06666666666661</v>
      </c>
      <c r="K488" s="31">
        <v>567.70000000000005</v>
      </c>
      <c r="L488" s="31">
        <v>555.85</v>
      </c>
      <c r="M488" s="31">
        <v>5.4523900000000003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438.05</v>
      </c>
      <c r="D489" s="36">
        <v>441.61666666666673</v>
      </c>
      <c r="E489" s="36">
        <v>430.63333333333344</v>
      </c>
      <c r="F489" s="36">
        <v>423.2166666666667</v>
      </c>
      <c r="G489" s="36">
        <v>412.23333333333341</v>
      </c>
      <c r="H489" s="36">
        <v>449.03333333333347</v>
      </c>
      <c r="I489" s="36">
        <v>460.01666666666671</v>
      </c>
      <c r="J489" s="36">
        <v>467.43333333333351</v>
      </c>
      <c r="K489" s="31">
        <v>452.6</v>
      </c>
      <c r="L489" s="31">
        <v>434.2</v>
      </c>
      <c r="M489" s="31">
        <v>3.0517099999999999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443.2</v>
      </c>
      <c r="D490" s="36">
        <v>440.93333333333339</v>
      </c>
      <c r="E490" s="36">
        <v>436.86666666666679</v>
      </c>
      <c r="F490" s="36">
        <v>430.53333333333342</v>
      </c>
      <c r="G490" s="36">
        <v>426.46666666666681</v>
      </c>
      <c r="H490" s="36">
        <v>447.26666666666677</v>
      </c>
      <c r="I490" s="36">
        <v>451.33333333333337</v>
      </c>
      <c r="J490" s="36">
        <v>457.66666666666674</v>
      </c>
      <c r="K490" s="31">
        <v>445</v>
      </c>
      <c r="L490" s="31">
        <v>434.6</v>
      </c>
      <c r="M490" s="31">
        <v>2.4840900000000001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511.95</v>
      </c>
      <c r="D491" s="36">
        <v>517.31666666666672</v>
      </c>
      <c r="E491" s="36">
        <v>505.63333333333344</v>
      </c>
      <c r="F491" s="36">
        <v>499.31666666666672</v>
      </c>
      <c r="G491" s="36">
        <v>487.63333333333344</v>
      </c>
      <c r="H491" s="36">
        <v>523.63333333333344</v>
      </c>
      <c r="I491" s="36">
        <v>535.31666666666661</v>
      </c>
      <c r="J491" s="36">
        <v>541.63333333333344</v>
      </c>
      <c r="K491" s="31">
        <v>529</v>
      </c>
      <c r="L491" s="31">
        <v>511</v>
      </c>
      <c r="M491" s="31">
        <v>2.4111899999999999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1467</v>
      </c>
      <c r="D492" s="36">
        <v>1483.7833333333335</v>
      </c>
      <c r="E492" s="36">
        <v>1436.2166666666672</v>
      </c>
      <c r="F492" s="36">
        <v>1405.4333333333336</v>
      </c>
      <c r="G492" s="36">
        <v>1357.8666666666672</v>
      </c>
      <c r="H492" s="36">
        <v>1514.5666666666671</v>
      </c>
      <c r="I492" s="36">
        <v>1562.1333333333332</v>
      </c>
      <c r="J492" s="36">
        <v>1592.916666666667</v>
      </c>
      <c r="K492" s="31">
        <v>1531.35</v>
      </c>
      <c r="L492" s="31">
        <v>1453</v>
      </c>
      <c r="M492" s="31">
        <v>24.809740000000001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990.7</v>
      </c>
      <c r="D493" s="36">
        <v>988.65</v>
      </c>
      <c r="E493" s="36">
        <v>985.3</v>
      </c>
      <c r="F493" s="36">
        <v>979.9</v>
      </c>
      <c r="G493" s="36">
        <v>976.55</v>
      </c>
      <c r="H493" s="36">
        <v>994.05</v>
      </c>
      <c r="I493" s="36">
        <v>997.40000000000009</v>
      </c>
      <c r="J493" s="36">
        <v>1002.8</v>
      </c>
      <c r="K493" s="31">
        <v>992</v>
      </c>
      <c r="L493" s="31">
        <v>983.25</v>
      </c>
      <c r="M493" s="31">
        <v>0.73531999999999997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263.89999999999998</v>
      </c>
      <c r="D494" s="36">
        <v>264.83333333333331</v>
      </c>
      <c r="E494" s="36">
        <v>261.66666666666663</v>
      </c>
      <c r="F494" s="36">
        <v>259.43333333333334</v>
      </c>
      <c r="G494" s="36">
        <v>256.26666666666665</v>
      </c>
      <c r="H494" s="36">
        <v>267.06666666666661</v>
      </c>
      <c r="I494" s="36">
        <v>270.23333333333323</v>
      </c>
      <c r="J494" s="36">
        <v>272.46666666666658</v>
      </c>
      <c r="K494" s="31">
        <v>268</v>
      </c>
      <c r="L494" s="31">
        <v>262.60000000000002</v>
      </c>
      <c r="M494" s="31">
        <v>50.330460000000002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665.1</v>
      </c>
      <c r="D495" s="36">
        <v>662.7</v>
      </c>
      <c r="E495" s="36">
        <v>656.7</v>
      </c>
      <c r="F495" s="36">
        <v>648.29999999999995</v>
      </c>
      <c r="G495" s="36">
        <v>642.29999999999995</v>
      </c>
      <c r="H495" s="36">
        <v>671.10000000000014</v>
      </c>
      <c r="I495" s="36">
        <v>677.10000000000014</v>
      </c>
      <c r="J495" s="36">
        <v>685.50000000000023</v>
      </c>
      <c r="K495" s="31">
        <v>668.7</v>
      </c>
      <c r="L495" s="31">
        <v>654.29999999999995</v>
      </c>
      <c r="M495" s="31">
        <v>0.97197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1662.65</v>
      </c>
      <c r="D496" s="36">
        <v>1663.2833333333335</v>
      </c>
      <c r="E496" s="36">
        <v>1654.366666666667</v>
      </c>
      <c r="F496" s="36">
        <v>1646.0833333333335</v>
      </c>
      <c r="G496" s="36">
        <v>1637.166666666667</v>
      </c>
      <c r="H496" s="36">
        <v>1671.5666666666671</v>
      </c>
      <c r="I496" s="36">
        <v>1680.4833333333336</v>
      </c>
      <c r="J496" s="36">
        <v>1688.7666666666671</v>
      </c>
      <c r="K496" s="31">
        <v>1672.2</v>
      </c>
      <c r="L496" s="31">
        <v>1655</v>
      </c>
      <c r="M496" s="31">
        <v>0.14709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15.85</v>
      </c>
      <c r="D497" s="36">
        <v>16.216666666666665</v>
      </c>
      <c r="E497" s="36">
        <v>15.283333333333331</v>
      </c>
      <c r="F497" s="36">
        <v>14.716666666666667</v>
      </c>
      <c r="G497" s="36">
        <v>13.783333333333333</v>
      </c>
      <c r="H497" s="36">
        <v>16.783333333333331</v>
      </c>
      <c r="I497" s="36">
        <v>17.716666666666661</v>
      </c>
      <c r="J497" s="36">
        <v>18.283333333333328</v>
      </c>
      <c r="K497" s="31">
        <v>17.149999999999999</v>
      </c>
      <c r="L497" s="31">
        <v>15.65</v>
      </c>
      <c r="M497" s="31">
        <v>7373.3681500000002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1117.25</v>
      </c>
      <c r="D498" s="36">
        <v>1109</v>
      </c>
      <c r="E498" s="36">
        <v>1093.1500000000001</v>
      </c>
      <c r="F498" s="36">
        <v>1069.0500000000002</v>
      </c>
      <c r="G498" s="36">
        <v>1053.2000000000003</v>
      </c>
      <c r="H498" s="36">
        <v>1133.0999999999999</v>
      </c>
      <c r="I498" s="36">
        <v>1148.9499999999998</v>
      </c>
      <c r="J498" s="36">
        <v>1173.0499999999997</v>
      </c>
      <c r="K498" s="31">
        <v>1124.8499999999999</v>
      </c>
      <c r="L498" s="31">
        <v>1084.9000000000001</v>
      </c>
      <c r="M498" s="31">
        <v>18.159289999999999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558.15</v>
      </c>
      <c r="D499" s="36">
        <v>561.81666666666661</v>
      </c>
      <c r="E499" s="36">
        <v>550.93333333333317</v>
      </c>
      <c r="F499" s="36">
        <v>543.71666666666658</v>
      </c>
      <c r="G499" s="36">
        <v>532.83333333333314</v>
      </c>
      <c r="H499" s="36">
        <v>569.03333333333319</v>
      </c>
      <c r="I499" s="36">
        <v>579.91666666666663</v>
      </c>
      <c r="J499" s="36">
        <v>587.13333333333321</v>
      </c>
      <c r="K499" s="31">
        <v>572.70000000000005</v>
      </c>
      <c r="L499" s="31">
        <v>554.6</v>
      </c>
      <c r="M499" s="31">
        <v>4.7235100000000001</v>
      </c>
      <c r="N499" s="1"/>
      <c r="O499" s="1"/>
    </row>
    <row r="500" spans="1:15" ht="12.75" customHeight="1">
      <c r="A500" s="33">
        <v>490</v>
      </c>
      <c r="B500" s="53" t="s">
        <v>1022</v>
      </c>
      <c r="C500" s="53">
        <v>159.15</v>
      </c>
      <c r="D500" s="36">
        <v>160.23333333333335</v>
      </c>
      <c r="E500" s="36">
        <v>156.31666666666669</v>
      </c>
      <c r="F500" s="36">
        <v>153.48333333333335</v>
      </c>
      <c r="G500" s="36">
        <v>149.56666666666669</v>
      </c>
      <c r="H500" s="36">
        <v>163.06666666666669</v>
      </c>
      <c r="I500" s="36">
        <v>166.98333333333332</v>
      </c>
      <c r="J500" s="36">
        <v>169.81666666666669</v>
      </c>
      <c r="K500" s="31">
        <v>164.15</v>
      </c>
      <c r="L500" s="31">
        <v>157.4</v>
      </c>
      <c r="M500" s="31">
        <v>29.45702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790.05</v>
      </c>
      <c r="D501" s="36">
        <v>780.13333333333321</v>
      </c>
      <c r="E501" s="36">
        <v>757.61666666666645</v>
      </c>
      <c r="F501" s="36">
        <v>725.18333333333328</v>
      </c>
      <c r="G501" s="36">
        <v>702.66666666666652</v>
      </c>
      <c r="H501" s="36">
        <v>812.56666666666638</v>
      </c>
      <c r="I501" s="36">
        <v>835.08333333333326</v>
      </c>
      <c r="J501" s="36">
        <v>867.51666666666631</v>
      </c>
      <c r="K501" s="31">
        <v>802.65</v>
      </c>
      <c r="L501" s="31">
        <v>747.7</v>
      </c>
      <c r="M501" s="31">
        <v>5.3375000000000004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1263.2</v>
      </c>
      <c r="D502" s="36">
        <v>1241.0666666666668</v>
      </c>
      <c r="E502" s="36">
        <v>1208.2333333333336</v>
      </c>
      <c r="F502" s="36">
        <v>1153.2666666666667</v>
      </c>
      <c r="G502" s="36">
        <v>1120.4333333333334</v>
      </c>
      <c r="H502" s="36">
        <v>1296.0333333333338</v>
      </c>
      <c r="I502" s="36">
        <v>1328.8666666666672</v>
      </c>
      <c r="J502" s="36">
        <v>1383.8333333333339</v>
      </c>
      <c r="K502" s="31">
        <v>1273.9000000000001</v>
      </c>
      <c r="L502" s="31">
        <v>1186.0999999999999</v>
      </c>
      <c r="M502" s="31">
        <v>17.97871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531.45000000000005</v>
      </c>
      <c r="D503" s="36">
        <v>532.13333333333333</v>
      </c>
      <c r="E503" s="36">
        <v>526.86666666666667</v>
      </c>
      <c r="F503" s="36">
        <v>522.2833333333333</v>
      </c>
      <c r="G503" s="36">
        <v>517.01666666666665</v>
      </c>
      <c r="H503" s="36">
        <v>536.7166666666667</v>
      </c>
      <c r="I503" s="36">
        <v>541.98333333333335</v>
      </c>
      <c r="J503" s="31">
        <v>546.56666666666672</v>
      </c>
      <c r="K503" s="31">
        <v>537.4</v>
      </c>
      <c r="L503" s="31">
        <v>527.54999999999995</v>
      </c>
      <c r="M503" s="53">
        <v>51.996299999999998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25.1</v>
      </c>
      <c r="D504" s="36">
        <v>25.416666666666668</v>
      </c>
      <c r="E504" s="36">
        <v>24.683333333333337</v>
      </c>
      <c r="F504" s="36">
        <v>24.266666666666669</v>
      </c>
      <c r="G504" s="36">
        <v>23.533333333333339</v>
      </c>
      <c r="H504" s="36">
        <v>25.833333333333336</v>
      </c>
      <c r="I504" s="36">
        <v>26.566666666666663</v>
      </c>
      <c r="J504" s="31">
        <v>26.983333333333334</v>
      </c>
      <c r="K504" s="31">
        <v>26.15</v>
      </c>
      <c r="L504" s="31">
        <v>25</v>
      </c>
      <c r="M504" s="53">
        <v>3120.4411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14499</v>
      </c>
      <c r="D505" s="36">
        <v>14514.283333333333</v>
      </c>
      <c r="E505" s="36">
        <v>14283.616666666665</v>
      </c>
      <c r="F505" s="36">
        <v>14068.233333333332</v>
      </c>
      <c r="G505" s="36">
        <v>13837.566666666664</v>
      </c>
      <c r="H505" s="36">
        <v>14729.666666666666</v>
      </c>
      <c r="I505" s="36">
        <v>14960.333333333334</v>
      </c>
      <c r="J505" s="36">
        <v>15175.716666666667</v>
      </c>
      <c r="K505" s="31">
        <v>14744.95</v>
      </c>
      <c r="L505" s="31">
        <v>14298.9</v>
      </c>
      <c r="M505" s="31">
        <v>7.5740000000000002E-2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173.05</v>
      </c>
      <c r="D506" s="36">
        <v>173.51666666666665</v>
      </c>
      <c r="E506" s="36">
        <v>170.2833333333333</v>
      </c>
      <c r="F506" s="36">
        <v>167.51666666666665</v>
      </c>
      <c r="G506" s="36">
        <v>164.2833333333333</v>
      </c>
      <c r="H506" s="36">
        <v>176.2833333333333</v>
      </c>
      <c r="I506" s="36">
        <v>179.51666666666665</v>
      </c>
      <c r="J506" s="36">
        <v>182.2833333333333</v>
      </c>
      <c r="K506" s="31">
        <v>176.75</v>
      </c>
      <c r="L506" s="31">
        <v>170.75</v>
      </c>
      <c r="M506" s="31">
        <v>176.53281999999999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545.1</v>
      </c>
      <c r="D507" s="36">
        <v>540.44999999999993</v>
      </c>
      <c r="E507" s="36">
        <v>533.54999999999984</v>
      </c>
      <c r="F507" s="36">
        <v>521.99999999999989</v>
      </c>
      <c r="G507" s="36">
        <v>515.0999999999998</v>
      </c>
      <c r="H507" s="36">
        <v>551.99999999999989</v>
      </c>
      <c r="I507" s="36">
        <v>558.9</v>
      </c>
      <c r="J507" s="31">
        <v>570.44999999999993</v>
      </c>
      <c r="K507" s="31">
        <v>547.35</v>
      </c>
      <c r="L507" s="31">
        <v>528.9</v>
      </c>
      <c r="M507" s="53">
        <v>8.6476500000000005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161.30000000000001</v>
      </c>
      <c r="D508" s="36">
        <v>161.04999999999998</v>
      </c>
      <c r="E508" s="36">
        <v>158.24999999999997</v>
      </c>
      <c r="F508" s="36">
        <v>155.19999999999999</v>
      </c>
      <c r="G508" s="36">
        <v>152.39999999999998</v>
      </c>
      <c r="H508" s="36">
        <v>164.09999999999997</v>
      </c>
      <c r="I508" s="36">
        <v>166.89999999999998</v>
      </c>
      <c r="J508" s="36">
        <v>169.94999999999996</v>
      </c>
      <c r="K508" s="31">
        <v>163.85</v>
      </c>
      <c r="L508" s="31">
        <v>158</v>
      </c>
      <c r="M508" s="31">
        <v>299.21496999999999</v>
      </c>
      <c r="N508" s="1"/>
      <c r="O508" s="1"/>
    </row>
    <row r="509" spans="1:15" ht="12.75" customHeight="1">
      <c r="A509" s="232">
        <v>499</v>
      </c>
      <c r="B509" s="233" t="s">
        <v>242</v>
      </c>
      <c r="C509" s="233">
        <v>942.85</v>
      </c>
      <c r="D509" s="234">
        <v>945</v>
      </c>
      <c r="E509" s="234">
        <v>936.35</v>
      </c>
      <c r="F509" s="234">
        <v>929.85</v>
      </c>
      <c r="G509" s="234">
        <v>921.2</v>
      </c>
      <c r="H509" s="234">
        <v>951.5</v>
      </c>
      <c r="I509" s="234">
        <v>960.15000000000009</v>
      </c>
      <c r="J509" s="234">
        <v>966.65</v>
      </c>
      <c r="K509" s="235">
        <v>953.65</v>
      </c>
      <c r="L509" s="235">
        <v>938.5</v>
      </c>
      <c r="M509" s="235">
        <v>8.6049600000000002</v>
      </c>
      <c r="N509" s="1"/>
      <c r="O509" s="1"/>
    </row>
    <row r="510" spans="1:15" ht="12.75" customHeight="1">
      <c r="A510" s="248">
        <v>500</v>
      </c>
      <c r="B510" s="250" t="s">
        <v>549</v>
      </c>
      <c r="C510" s="250">
        <v>1593.5</v>
      </c>
      <c r="D510" s="251">
        <v>1593.1666666666667</v>
      </c>
      <c r="E510" s="251">
        <v>1585.3833333333334</v>
      </c>
      <c r="F510" s="251">
        <v>1577.2666666666667</v>
      </c>
      <c r="G510" s="251">
        <v>1569.4833333333333</v>
      </c>
      <c r="H510" s="251">
        <v>1601.2833333333335</v>
      </c>
      <c r="I510" s="251">
        <v>1609.0666666666668</v>
      </c>
      <c r="J510" s="251">
        <v>1617.1833333333336</v>
      </c>
      <c r="K510" s="248">
        <v>1600.95</v>
      </c>
      <c r="L510" s="248">
        <v>1585.05</v>
      </c>
      <c r="M510" s="248">
        <v>0.10746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82"/>
      <c r="B5" s="383"/>
      <c r="C5" s="382"/>
      <c r="D5" s="38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84" t="s">
        <v>552</v>
      </c>
      <c r="C7" s="384"/>
      <c r="D7" s="7">
        <f>Main!B10</f>
        <v>45350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45349</v>
      </c>
      <c r="B10" s="32">
        <v>513119</v>
      </c>
      <c r="C10" s="31" t="s">
        <v>1142</v>
      </c>
      <c r="D10" s="31" t="s">
        <v>1143</v>
      </c>
      <c r="E10" s="31" t="s">
        <v>562</v>
      </c>
      <c r="F10" s="84">
        <v>21633</v>
      </c>
      <c r="G10" s="32">
        <v>55.65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45349</v>
      </c>
      <c r="B11" s="32">
        <v>543269</v>
      </c>
      <c r="C11" s="31" t="s">
        <v>1145</v>
      </c>
      <c r="D11" s="31" t="s">
        <v>1146</v>
      </c>
      <c r="E11" s="31" t="s">
        <v>561</v>
      </c>
      <c r="F11" s="84">
        <v>3200</v>
      </c>
      <c r="G11" s="32">
        <v>33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45349</v>
      </c>
      <c r="B12" s="32">
        <v>543269</v>
      </c>
      <c r="C12" s="31" t="s">
        <v>1145</v>
      </c>
      <c r="D12" s="31" t="s">
        <v>1146</v>
      </c>
      <c r="E12" s="31" t="s">
        <v>562</v>
      </c>
      <c r="F12" s="84">
        <v>4800</v>
      </c>
      <c r="G12" s="32">
        <v>34.67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45349</v>
      </c>
      <c r="B13" s="32">
        <v>539277</v>
      </c>
      <c r="C13" s="31" t="s">
        <v>1069</v>
      </c>
      <c r="D13" s="31" t="s">
        <v>1107</v>
      </c>
      <c r="E13" s="31" t="s">
        <v>562</v>
      </c>
      <c r="F13" s="84">
        <v>19361935</v>
      </c>
      <c r="G13" s="32">
        <v>0.93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45349</v>
      </c>
      <c r="B14" s="32">
        <v>539277</v>
      </c>
      <c r="C14" s="31" t="s">
        <v>1069</v>
      </c>
      <c r="D14" s="31" t="s">
        <v>1112</v>
      </c>
      <c r="E14" s="31" t="s">
        <v>562</v>
      </c>
      <c r="F14" s="84">
        <v>7000000</v>
      </c>
      <c r="G14" s="32">
        <v>0.94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45349</v>
      </c>
      <c r="B15" s="32">
        <v>539277</v>
      </c>
      <c r="C15" s="31" t="s">
        <v>1069</v>
      </c>
      <c r="D15" s="31" t="s">
        <v>1107</v>
      </c>
      <c r="E15" s="31" t="s">
        <v>561</v>
      </c>
      <c r="F15" s="84">
        <v>7753780</v>
      </c>
      <c r="G15" s="32">
        <v>0.92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45349</v>
      </c>
      <c r="B16" s="32">
        <v>531381</v>
      </c>
      <c r="C16" s="31" t="s">
        <v>1182</v>
      </c>
      <c r="D16" s="31" t="s">
        <v>1087</v>
      </c>
      <c r="E16" s="31" t="s">
        <v>561</v>
      </c>
      <c r="F16" s="84">
        <v>23887</v>
      </c>
      <c r="G16" s="32">
        <v>131.9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45349</v>
      </c>
      <c r="B17" s="32">
        <v>531381</v>
      </c>
      <c r="C17" s="31" t="s">
        <v>1182</v>
      </c>
      <c r="D17" s="31" t="s">
        <v>1087</v>
      </c>
      <c r="E17" s="31" t="s">
        <v>562</v>
      </c>
      <c r="F17" s="84">
        <v>43036</v>
      </c>
      <c r="G17" s="32">
        <v>130.51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45349</v>
      </c>
      <c r="B18" s="32">
        <v>522005</v>
      </c>
      <c r="C18" s="31" t="s">
        <v>1183</v>
      </c>
      <c r="D18" s="31" t="s">
        <v>1184</v>
      </c>
      <c r="E18" s="31" t="s">
        <v>561</v>
      </c>
      <c r="F18" s="84">
        <v>26150</v>
      </c>
      <c r="G18" s="32">
        <v>223.57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45349</v>
      </c>
      <c r="B19" s="32">
        <v>539662</v>
      </c>
      <c r="C19" s="31" t="s">
        <v>1185</v>
      </c>
      <c r="D19" s="31" t="s">
        <v>1186</v>
      </c>
      <c r="E19" s="31" t="s">
        <v>562</v>
      </c>
      <c r="F19" s="84">
        <v>54381</v>
      </c>
      <c r="G19" s="32">
        <v>23.85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45349</v>
      </c>
      <c r="B20" s="32">
        <v>539662</v>
      </c>
      <c r="C20" s="31" t="s">
        <v>1185</v>
      </c>
      <c r="D20" s="31" t="s">
        <v>1186</v>
      </c>
      <c r="E20" s="31" t="s">
        <v>561</v>
      </c>
      <c r="F20" s="84">
        <v>54381</v>
      </c>
      <c r="G20" s="32">
        <v>23.67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45349</v>
      </c>
      <c r="B21" s="32">
        <v>539662</v>
      </c>
      <c r="C21" s="31" t="s">
        <v>1185</v>
      </c>
      <c r="D21" s="31" t="s">
        <v>1187</v>
      </c>
      <c r="E21" s="31" t="s">
        <v>561</v>
      </c>
      <c r="F21" s="84">
        <v>111380</v>
      </c>
      <c r="G21" s="32">
        <v>24.48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45349</v>
      </c>
      <c r="B22" s="32">
        <v>530249</v>
      </c>
      <c r="C22" s="31" t="s">
        <v>1109</v>
      </c>
      <c r="D22" s="31" t="s">
        <v>1110</v>
      </c>
      <c r="E22" s="31" t="s">
        <v>561</v>
      </c>
      <c r="F22" s="84">
        <v>17487</v>
      </c>
      <c r="G22" s="32">
        <v>19.91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45349</v>
      </c>
      <c r="B23" s="32">
        <v>526546</v>
      </c>
      <c r="C23" s="31" t="s">
        <v>1188</v>
      </c>
      <c r="D23" s="31" t="s">
        <v>1189</v>
      </c>
      <c r="E23" s="31" t="s">
        <v>561</v>
      </c>
      <c r="F23" s="84">
        <v>36192</v>
      </c>
      <c r="G23" s="32">
        <v>60.6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45349</v>
      </c>
      <c r="B24" s="32">
        <v>543441</v>
      </c>
      <c r="C24" s="31" t="s">
        <v>1190</v>
      </c>
      <c r="D24" s="31" t="s">
        <v>1191</v>
      </c>
      <c r="E24" s="31" t="s">
        <v>561</v>
      </c>
      <c r="F24" s="84">
        <v>790833</v>
      </c>
      <c r="G24" s="32">
        <v>370.05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45349</v>
      </c>
      <c r="B25" s="32">
        <v>543441</v>
      </c>
      <c r="C25" s="31" t="s">
        <v>1190</v>
      </c>
      <c r="D25" s="31" t="s">
        <v>1192</v>
      </c>
      <c r="E25" s="31" t="s">
        <v>561</v>
      </c>
      <c r="F25" s="84">
        <v>1282000</v>
      </c>
      <c r="G25" s="32">
        <v>370.67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45349</v>
      </c>
      <c r="B26" s="32">
        <v>543441</v>
      </c>
      <c r="C26" s="31" t="s">
        <v>1190</v>
      </c>
      <c r="D26" s="31" t="s">
        <v>1193</v>
      </c>
      <c r="E26" s="31" t="s">
        <v>561</v>
      </c>
      <c r="F26" s="84">
        <v>1216050</v>
      </c>
      <c r="G26" s="32">
        <v>370.05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45349</v>
      </c>
      <c r="B27" s="32">
        <v>543441</v>
      </c>
      <c r="C27" s="31" t="s">
        <v>1190</v>
      </c>
      <c r="D27" s="31" t="s">
        <v>1194</v>
      </c>
      <c r="E27" s="31" t="s">
        <v>561</v>
      </c>
      <c r="F27" s="84">
        <v>869145</v>
      </c>
      <c r="G27" s="32">
        <v>370.05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45349</v>
      </c>
      <c r="B28" s="32">
        <v>543441</v>
      </c>
      <c r="C28" s="31" t="s">
        <v>1190</v>
      </c>
      <c r="D28" s="31" t="s">
        <v>1195</v>
      </c>
      <c r="E28" s="31" t="s">
        <v>562</v>
      </c>
      <c r="F28" s="84">
        <v>41771975</v>
      </c>
      <c r="G28" s="32">
        <v>370.38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45349</v>
      </c>
      <c r="B29" s="32">
        <v>543441</v>
      </c>
      <c r="C29" s="31" t="s">
        <v>1190</v>
      </c>
      <c r="D29" s="31" t="s">
        <v>1196</v>
      </c>
      <c r="E29" s="31" t="s">
        <v>562</v>
      </c>
      <c r="F29" s="84">
        <v>300000</v>
      </c>
      <c r="G29" s="32">
        <v>393.93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45349</v>
      </c>
      <c r="B30" s="32">
        <v>543441</v>
      </c>
      <c r="C30" s="31" t="s">
        <v>1190</v>
      </c>
      <c r="D30" s="31" t="s">
        <v>1196</v>
      </c>
      <c r="E30" s="31" t="s">
        <v>561</v>
      </c>
      <c r="F30" s="84">
        <v>1000000</v>
      </c>
      <c r="G30" s="32">
        <v>375.5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45349</v>
      </c>
      <c r="B31" s="32">
        <v>543441</v>
      </c>
      <c r="C31" s="31" t="s">
        <v>1190</v>
      </c>
      <c r="D31" s="31" t="s">
        <v>1197</v>
      </c>
      <c r="E31" s="31" t="s">
        <v>561</v>
      </c>
      <c r="F31" s="84">
        <v>1381667</v>
      </c>
      <c r="G31" s="32">
        <v>370.05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45349</v>
      </c>
      <c r="B32" s="32">
        <v>543441</v>
      </c>
      <c r="C32" s="31" t="s">
        <v>1190</v>
      </c>
      <c r="D32" s="31" t="s">
        <v>1198</v>
      </c>
      <c r="E32" s="31" t="s">
        <v>561</v>
      </c>
      <c r="F32" s="84">
        <v>2625167</v>
      </c>
      <c r="G32" s="32">
        <v>370.05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45349</v>
      </c>
      <c r="B33" s="32">
        <v>543441</v>
      </c>
      <c r="C33" s="31" t="s">
        <v>1190</v>
      </c>
      <c r="D33" s="31" t="s">
        <v>1199</v>
      </c>
      <c r="E33" s="31" t="s">
        <v>561</v>
      </c>
      <c r="F33" s="84">
        <v>1039700</v>
      </c>
      <c r="G33" s="32">
        <v>370.05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45349</v>
      </c>
      <c r="B34" s="32">
        <v>543441</v>
      </c>
      <c r="C34" s="31" t="s">
        <v>1190</v>
      </c>
      <c r="D34" s="31" t="s">
        <v>1200</v>
      </c>
      <c r="E34" s="31" t="s">
        <v>561</v>
      </c>
      <c r="F34" s="84">
        <v>846560</v>
      </c>
      <c r="G34" s="32">
        <v>370.05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45349</v>
      </c>
      <c r="B35" s="32">
        <v>543441</v>
      </c>
      <c r="C35" s="31" t="s">
        <v>1190</v>
      </c>
      <c r="D35" s="31" t="s">
        <v>1201</v>
      </c>
      <c r="E35" s="31" t="s">
        <v>561</v>
      </c>
      <c r="F35" s="84">
        <v>4310617</v>
      </c>
      <c r="G35" s="32">
        <v>370.05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45349</v>
      </c>
      <c r="B36" s="32">
        <v>543441</v>
      </c>
      <c r="C36" s="31" t="s">
        <v>1190</v>
      </c>
      <c r="D36" s="31" t="s">
        <v>1202</v>
      </c>
      <c r="E36" s="31" t="s">
        <v>561</v>
      </c>
      <c r="F36" s="84">
        <v>1250000</v>
      </c>
      <c r="G36" s="32">
        <v>370.05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45349</v>
      </c>
      <c r="B37" s="32">
        <v>543441</v>
      </c>
      <c r="C37" s="31" t="s">
        <v>1190</v>
      </c>
      <c r="D37" s="31" t="s">
        <v>1203</v>
      </c>
      <c r="E37" s="31" t="s">
        <v>561</v>
      </c>
      <c r="F37" s="84">
        <v>1500000</v>
      </c>
      <c r="G37" s="32">
        <v>370.05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45349</v>
      </c>
      <c r="B38" s="32">
        <v>543441</v>
      </c>
      <c r="C38" s="31" t="s">
        <v>1190</v>
      </c>
      <c r="D38" s="31" t="s">
        <v>1203</v>
      </c>
      <c r="E38" s="31" t="s">
        <v>561</v>
      </c>
      <c r="F38" s="84">
        <v>1216947</v>
      </c>
      <c r="G38" s="32">
        <v>370.05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45349</v>
      </c>
      <c r="B39" s="32">
        <v>543441</v>
      </c>
      <c r="C39" s="31" t="s">
        <v>1190</v>
      </c>
      <c r="D39" s="31" t="s">
        <v>1203</v>
      </c>
      <c r="E39" s="31" t="s">
        <v>561</v>
      </c>
      <c r="F39" s="84">
        <v>946514</v>
      </c>
      <c r="G39" s="32">
        <v>370.05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45349</v>
      </c>
      <c r="B40" s="32">
        <v>543441</v>
      </c>
      <c r="C40" s="31" t="s">
        <v>1190</v>
      </c>
      <c r="D40" s="31" t="s">
        <v>1203</v>
      </c>
      <c r="E40" s="31" t="s">
        <v>561</v>
      </c>
      <c r="F40" s="84">
        <v>1947116</v>
      </c>
      <c r="G40" s="32">
        <v>370.05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45349</v>
      </c>
      <c r="B41" s="32">
        <v>543441</v>
      </c>
      <c r="C41" s="31" t="s">
        <v>1190</v>
      </c>
      <c r="D41" s="31" t="s">
        <v>1204</v>
      </c>
      <c r="E41" s="31" t="s">
        <v>561</v>
      </c>
      <c r="F41" s="84">
        <v>3625712</v>
      </c>
      <c r="G41" s="32">
        <v>370.05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45349</v>
      </c>
      <c r="B42" s="32">
        <v>543921</v>
      </c>
      <c r="C42" s="31" t="s">
        <v>1205</v>
      </c>
      <c r="D42" s="31" t="s">
        <v>1206</v>
      </c>
      <c r="E42" s="31" t="s">
        <v>562</v>
      </c>
      <c r="F42" s="84">
        <v>53000</v>
      </c>
      <c r="G42" s="32">
        <v>122.02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45349</v>
      </c>
      <c r="B43" s="32">
        <v>512379</v>
      </c>
      <c r="C43" s="31" t="s">
        <v>1111</v>
      </c>
      <c r="D43" s="31" t="s">
        <v>1207</v>
      </c>
      <c r="E43" s="31" t="s">
        <v>561</v>
      </c>
      <c r="F43" s="84">
        <v>2629755</v>
      </c>
      <c r="G43" s="32">
        <v>22.64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45349</v>
      </c>
      <c r="B44" s="32">
        <v>512379</v>
      </c>
      <c r="C44" s="31" t="s">
        <v>1111</v>
      </c>
      <c r="D44" s="31" t="s">
        <v>1207</v>
      </c>
      <c r="E44" s="31" t="s">
        <v>562</v>
      </c>
      <c r="F44" s="84">
        <v>347925</v>
      </c>
      <c r="G44" s="32">
        <v>22.45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45349</v>
      </c>
      <c r="B45" s="32">
        <v>512441</v>
      </c>
      <c r="C45" s="31" t="s">
        <v>1038</v>
      </c>
      <c r="D45" s="31" t="s">
        <v>1112</v>
      </c>
      <c r="E45" s="31" t="s">
        <v>562</v>
      </c>
      <c r="F45" s="84">
        <v>200000</v>
      </c>
      <c r="G45" s="32">
        <v>15.31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45349</v>
      </c>
      <c r="B46" s="32">
        <v>512441</v>
      </c>
      <c r="C46" s="31" t="s">
        <v>1038</v>
      </c>
      <c r="D46" s="31" t="s">
        <v>1208</v>
      </c>
      <c r="E46" s="31" t="s">
        <v>561</v>
      </c>
      <c r="F46" s="84">
        <v>97300</v>
      </c>
      <c r="G46" s="32">
        <v>15.31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45349</v>
      </c>
      <c r="B47" s="32">
        <v>540190</v>
      </c>
      <c r="C47" s="31" t="s">
        <v>1147</v>
      </c>
      <c r="D47" s="31" t="s">
        <v>858</v>
      </c>
      <c r="E47" s="31" t="s">
        <v>562</v>
      </c>
      <c r="F47" s="84">
        <v>418000</v>
      </c>
      <c r="G47" s="32">
        <v>8.09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45349</v>
      </c>
      <c r="B48" s="32">
        <v>531911</v>
      </c>
      <c r="C48" s="31" t="s">
        <v>1148</v>
      </c>
      <c r="D48" s="31" t="s">
        <v>1149</v>
      </c>
      <c r="E48" s="31" t="s">
        <v>562</v>
      </c>
      <c r="F48" s="84">
        <v>23146</v>
      </c>
      <c r="G48" s="32">
        <v>48.54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45349</v>
      </c>
      <c r="B49" s="32">
        <v>512443</v>
      </c>
      <c r="C49" s="31" t="s">
        <v>1150</v>
      </c>
      <c r="D49" s="31" t="s">
        <v>1209</v>
      </c>
      <c r="E49" s="31" t="s">
        <v>561</v>
      </c>
      <c r="F49" s="84">
        <v>60134</v>
      </c>
      <c r="G49" s="32">
        <v>11.79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45349</v>
      </c>
      <c r="B50" s="32">
        <v>512443</v>
      </c>
      <c r="C50" s="31" t="s">
        <v>1150</v>
      </c>
      <c r="D50" s="31" t="s">
        <v>1209</v>
      </c>
      <c r="E50" s="31" t="s">
        <v>562</v>
      </c>
      <c r="F50" s="84">
        <v>27907</v>
      </c>
      <c r="G50" s="32">
        <v>11.41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45349</v>
      </c>
      <c r="B51" s="32">
        <v>540716</v>
      </c>
      <c r="C51" s="31" t="s">
        <v>139</v>
      </c>
      <c r="D51" s="31" t="s">
        <v>1210</v>
      </c>
      <c r="E51" s="31" t="s">
        <v>562</v>
      </c>
      <c r="F51" s="84">
        <v>6250900</v>
      </c>
      <c r="G51" s="32">
        <v>1666.35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45349</v>
      </c>
      <c r="B52" s="32">
        <v>540716</v>
      </c>
      <c r="C52" s="31" t="s">
        <v>139</v>
      </c>
      <c r="D52" s="31" t="s">
        <v>1211</v>
      </c>
      <c r="E52" s="31" t="s">
        <v>561</v>
      </c>
      <c r="F52" s="84">
        <v>6982852</v>
      </c>
      <c r="G52" s="32">
        <v>1666.35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45349</v>
      </c>
      <c r="B53" s="32">
        <v>543806</v>
      </c>
      <c r="C53" s="31" t="s">
        <v>1212</v>
      </c>
      <c r="D53" s="31" t="s">
        <v>1213</v>
      </c>
      <c r="E53" s="31" t="s">
        <v>562</v>
      </c>
      <c r="F53" s="84">
        <v>26000</v>
      </c>
      <c r="G53" s="32">
        <v>69.849999999999994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45349</v>
      </c>
      <c r="B54" s="32">
        <v>521238</v>
      </c>
      <c r="C54" s="31" t="s">
        <v>1214</v>
      </c>
      <c r="D54" s="31" t="s">
        <v>1215</v>
      </c>
      <c r="E54" s="31" t="s">
        <v>562</v>
      </c>
      <c r="F54" s="84">
        <v>5430</v>
      </c>
      <c r="G54" s="32">
        <v>104.63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45349</v>
      </c>
      <c r="B55" s="32">
        <v>521238</v>
      </c>
      <c r="C55" s="31" t="s">
        <v>1214</v>
      </c>
      <c r="D55" s="31" t="s">
        <v>1216</v>
      </c>
      <c r="E55" s="31" t="s">
        <v>562</v>
      </c>
      <c r="F55" s="84">
        <v>7670</v>
      </c>
      <c r="G55" s="32">
        <v>104.63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45349</v>
      </c>
      <c r="B56" s="32">
        <v>521238</v>
      </c>
      <c r="C56" s="31" t="s">
        <v>1214</v>
      </c>
      <c r="D56" s="31" t="s">
        <v>1217</v>
      </c>
      <c r="E56" s="31" t="s">
        <v>561</v>
      </c>
      <c r="F56" s="84">
        <v>40898</v>
      </c>
      <c r="G56" s="32">
        <v>104.63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45349</v>
      </c>
      <c r="B57" s="32">
        <v>521238</v>
      </c>
      <c r="C57" s="31" t="s">
        <v>1214</v>
      </c>
      <c r="D57" s="31" t="s">
        <v>1218</v>
      </c>
      <c r="E57" s="31" t="s">
        <v>562</v>
      </c>
      <c r="F57" s="84">
        <v>10960</v>
      </c>
      <c r="G57" s="32">
        <v>104.63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45349</v>
      </c>
      <c r="B58" s="32">
        <v>521238</v>
      </c>
      <c r="C58" s="31" t="s">
        <v>1214</v>
      </c>
      <c r="D58" s="31" t="s">
        <v>1219</v>
      </c>
      <c r="E58" s="31" t="s">
        <v>562</v>
      </c>
      <c r="F58" s="84">
        <v>6615</v>
      </c>
      <c r="G58" s="32">
        <v>104.63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45349</v>
      </c>
      <c r="B59" s="32">
        <v>521238</v>
      </c>
      <c r="C59" s="31" t="s">
        <v>1214</v>
      </c>
      <c r="D59" s="31" t="s">
        <v>1220</v>
      </c>
      <c r="E59" s="31" t="s">
        <v>562</v>
      </c>
      <c r="F59" s="84">
        <v>2926</v>
      </c>
      <c r="G59" s="32">
        <v>104.63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45349</v>
      </c>
      <c r="B60" s="32">
        <v>521238</v>
      </c>
      <c r="C60" s="31" t="s">
        <v>1214</v>
      </c>
      <c r="D60" s="31" t="s">
        <v>1221</v>
      </c>
      <c r="E60" s="31" t="s">
        <v>562</v>
      </c>
      <c r="F60" s="84">
        <v>4010</v>
      </c>
      <c r="G60" s="32">
        <v>104.63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45349</v>
      </c>
      <c r="B61" s="32">
        <v>521238</v>
      </c>
      <c r="C61" s="31" t="s">
        <v>1214</v>
      </c>
      <c r="D61" s="31" t="s">
        <v>1222</v>
      </c>
      <c r="E61" s="31" t="s">
        <v>562</v>
      </c>
      <c r="F61" s="84">
        <v>10325</v>
      </c>
      <c r="G61" s="32">
        <v>104.63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45349</v>
      </c>
      <c r="B62" s="32">
        <v>521238</v>
      </c>
      <c r="C62" s="31" t="s">
        <v>1214</v>
      </c>
      <c r="D62" s="31" t="s">
        <v>1223</v>
      </c>
      <c r="E62" s="31" t="s">
        <v>562</v>
      </c>
      <c r="F62" s="84">
        <v>5440</v>
      </c>
      <c r="G62" s="32">
        <v>104.63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45349</v>
      </c>
      <c r="B63" s="32">
        <v>521238</v>
      </c>
      <c r="C63" s="31" t="s">
        <v>1214</v>
      </c>
      <c r="D63" s="31" t="s">
        <v>1224</v>
      </c>
      <c r="E63" s="31" t="s">
        <v>561</v>
      </c>
      <c r="F63" s="84">
        <v>3000</v>
      </c>
      <c r="G63" s="32">
        <v>104.63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45349</v>
      </c>
      <c r="B64" s="32">
        <v>505523</v>
      </c>
      <c r="C64" s="31" t="s">
        <v>1225</v>
      </c>
      <c r="D64" s="31" t="s">
        <v>1117</v>
      </c>
      <c r="E64" s="31" t="s">
        <v>561</v>
      </c>
      <c r="F64" s="84">
        <v>3622703</v>
      </c>
      <c r="G64" s="32">
        <v>1.57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45349</v>
      </c>
      <c r="B65" s="32">
        <v>505523</v>
      </c>
      <c r="C65" s="31" t="s">
        <v>1225</v>
      </c>
      <c r="D65" s="31" t="s">
        <v>1226</v>
      </c>
      <c r="E65" s="31" t="s">
        <v>561</v>
      </c>
      <c r="F65" s="84">
        <v>9438075</v>
      </c>
      <c r="G65" s="32">
        <v>1.57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45349</v>
      </c>
      <c r="B66" s="32">
        <v>505523</v>
      </c>
      <c r="C66" s="31" t="s">
        <v>1225</v>
      </c>
      <c r="D66" s="31" t="s">
        <v>1227</v>
      </c>
      <c r="E66" s="31" t="s">
        <v>562</v>
      </c>
      <c r="F66" s="84">
        <v>5000000</v>
      </c>
      <c r="G66" s="32">
        <v>1.57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45349</v>
      </c>
      <c r="B67" s="32">
        <v>505523</v>
      </c>
      <c r="C67" s="31" t="s">
        <v>1225</v>
      </c>
      <c r="D67" s="31" t="s">
        <v>1117</v>
      </c>
      <c r="E67" s="31" t="s">
        <v>562</v>
      </c>
      <c r="F67" s="84">
        <v>4051211</v>
      </c>
      <c r="G67" s="32">
        <v>1.57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45349</v>
      </c>
      <c r="B68" s="32">
        <v>505523</v>
      </c>
      <c r="C68" s="31" t="s">
        <v>1225</v>
      </c>
      <c r="D68" s="31" t="s">
        <v>1226</v>
      </c>
      <c r="E68" s="31" t="s">
        <v>562</v>
      </c>
      <c r="F68" s="84">
        <v>9438075</v>
      </c>
      <c r="G68" s="32">
        <v>1.57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45349</v>
      </c>
      <c r="B69" s="32">
        <v>505523</v>
      </c>
      <c r="C69" s="31" t="s">
        <v>1225</v>
      </c>
      <c r="D69" s="31" t="s">
        <v>1228</v>
      </c>
      <c r="E69" s="31" t="s">
        <v>562</v>
      </c>
      <c r="F69" s="84">
        <v>6433151</v>
      </c>
      <c r="G69" s="32">
        <v>1.57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45349</v>
      </c>
      <c r="B70" s="32">
        <v>538895</v>
      </c>
      <c r="C70" s="31" t="s">
        <v>1151</v>
      </c>
      <c r="D70" s="31" t="s">
        <v>1229</v>
      </c>
      <c r="E70" s="31" t="s">
        <v>561</v>
      </c>
      <c r="F70" s="84">
        <v>88888</v>
      </c>
      <c r="G70" s="32">
        <v>25.75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45349</v>
      </c>
      <c r="B71" s="32">
        <v>538895</v>
      </c>
      <c r="C71" s="31" t="s">
        <v>1151</v>
      </c>
      <c r="D71" s="31" t="s">
        <v>1230</v>
      </c>
      <c r="E71" s="31" t="s">
        <v>561</v>
      </c>
      <c r="F71" s="84">
        <v>80571</v>
      </c>
      <c r="G71" s="32">
        <v>25.75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45349</v>
      </c>
      <c r="B72" s="32">
        <v>539402</v>
      </c>
      <c r="C72" s="31" t="s">
        <v>1231</v>
      </c>
      <c r="D72" s="31" t="s">
        <v>1232</v>
      </c>
      <c r="E72" s="31" t="s">
        <v>561</v>
      </c>
      <c r="F72" s="84">
        <v>54990</v>
      </c>
      <c r="G72" s="32">
        <v>14.99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45349</v>
      </c>
      <c r="B73" s="32">
        <v>531834</v>
      </c>
      <c r="C73" s="31" t="s">
        <v>1233</v>
      </c>
      <c r="D73" s="31" t="s">
        <v>1234</v>
      </c>
      <c r="E73" s="31" t="s">
        <v>562</v>
      </c>
      <c r="F73" s="84">
        <v>24690</v>
      </c>
      <c r="G73" s="32">
        <v>7.6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45349</v>
      </c>
      <c r="B74" s="32">
        <v>530557</v>
      </c>
      <c r="C74" s="31" t="s">
        <v>1004</v>
      </c>
      <c r="D74" s="31" t="s">
        <v>1005</v>
      </c>
      <c r="E74" s="31" t="s">
        <v>562</v>
      </c>
      <c r="F74" s="84">
        <v>5580512</v>
      </c>
      <c r="G74" s="32">
        <v>0.84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45349</v>
      </c>
      <c r="B75" s="32">
        <v>530557</v>
      </c>
      <c r="C75" s="31" t="s">
        <v>1004</v>
      </c>
      <c r="D75" s="31" t="s">
        <v>1005</v>
      </c>
      <c r="E75" s="31" t="s">
        <v>561</v>
      </c>
      <c r="F75" s="84">
        <v>4477111</v>
      </c>
      <c r="G75" s="32">
        <v>0.84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45349</v>
      </c>
      <c r="B76" s="32">
        <v>540198</v>
      </c>
      <c r="C76" s="31" t="s">
        <v>1235</v>
      </c>
      <c r="D76" s="31" t="s">
        <v>1236</v>
      </c>
      <c r="E76" s="31" t="s">
        <v>561</v>
      </c>
      <c r="F76" s="84">
        <v>28740</v>
      </c>
      <c r="G76" s="32">
        <v>34.9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45349</v>
      </c>
      <c r="B77" s="32">
        <v>540198</v>
      </c>
      <c r="C77" s="31" t="s">
        <v>1235</v>
      </c>
      <c r="D77" s="31" t="s">
        <v>1237</v>
      </c>
      <c r="E77" s="31" t="s">
        <v>562</v>
      </c>
      <c r="F77" s="84">
        <v>30000</v>
      </c>
      <c r="G77" s="32">
        <v>34.92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45349</v>
      </c>
      <c r="B78" s="32">
        <v>531280</v>
      </c>
      <c r="C78" s="31" t="s">
        <v>1238</v>
      </c>
      <c r="D78" s="31" t="s">
        <v>1239</v>
      </c>
      <c r="E78" s="31" t="s">
        <v>561</v>
      </c>
      <c r="F78" s="84">
        <v>43167</v>
      </c>
      <c r="G78" s="32">
        <v>9.0399999999999991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45349</v>
      </c>
      <c r="B79" s="32">
        <v>531280</v>
      </c>
      <c r="C79" s="31" t="s">
        <v>1238</v>
      </c>
      <c r="D79" s="31" t="s">
        <v>1239</v>
      </c>
      <c r="E79" s="31" t="s">
        <v>562</v>
      </c>
      <c r="F79" s="84">
        <v>10</v>
      </c>
      <c r="G79" s="32">
        <v>8.6999999999999993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45349</v>
      </c>
      <c r="B80" s="32">
        <v>530095</v>
      </c>
      <c r="C80" s="31" t="s">
        <v>1240</v>
      </c>
      <c r="D80" s="31" t="s">
        <v>1241</v>
      </c>
      <c r="E80" s="31" t="s">
        <v>561</v>
      </c>
      <c r="F80" s="84">
        <v>63500</v>
      </c>
      <c r="G80" s="32">
        <v>55.05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45349</v>
      </c>
      <c r="B81" s="32">
        <v>530095</v>
      </c>
      <c r="C81" s="31" t="s">
        <v>1240</v>
      </c>
      <c r="D81" s="31" t="s">
        <v>1242</v>
      </c>
      <c r="E81" s="31" t="s">
        <v>562</v>
      </c>
      <c r="F81" s="84">
        <v>63500</v>
      </c>
      <c r="G81" s="32">
        <v>55.05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45349</v>
      </c>
      <c r="B82" s="32">
        <v>526773</v>
      </c>
      <c r="C82" s="31" t="s">
        <v>1113</v>
      </c>
      <c r="D82" s="31" t="s">
        <v>858</v>
      </c>
      <c r="E82" s="31" t="s">
        <v>562</v>
      </c>
      <c r="F82" s="84">
        <v>1777861</v>
      </c>
      <c r="G82" s="32">
        <v>12.44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45349</v>
      </c>
      <c r="B83" s="32">
        <v>526773</v>
      </c>
      <c r="C83" s="31" t="s">
        <v>1113</v>
      </c>
      <c r="D83" s="31" t="s">
        <v>858</v>
      </c>
      <c r="E83" s="31" t="s">
        <v>561</v>
      </c>
      <c r="F83" s="84">
        <v>1000000</v>
      </c>
      <c r="G83" s="32">
        <v>12.44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45349</v>
      </c>
      <c r="B84" s="32">
        <v>526773</v>
      </c>
      <c r="C84" s="31" t="s">
        <v>1113</v>
      </c>
      <c r="D84" s="31" t="s">
        <v>1243</v>
      </c>
      <c r="E84" s="31" t="s">
        <v>562</v>
      </c>
      <c r="F84" s="84">
        <v>844500</v>
      </c>
      <c r="G84" s="32">
        <v>12.44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45349</v>
      </c>
      <c r="B85" s="32">
        <v>526773</v>
      </c>
      <c r="C85" s="31" t="s">
        <v>1113</v>
      </c>
      <c r="D85" s="31" t="s">
        <v>1108</v>
      </c>
      <c r="E85" s="31" t="s">
        <v>561</v>
      </c>
      <c r="F85" s="84">
        <v>1255974</v>
      </c>
      <c r="G85" s="32">
        <v>12.42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45349</v>
      </c>
      <c r="B86" s="32">
        <v>526773</v>
      </c>
      <c r="C86" s="31" t="s">
        <v>1113</v>
      </c>
      <c r="D86" s="31" t="s">
        <v>1108</v>
      </c>
      <c r="E86" s="31" t="s">
        <v>562</v>
      </c>
      <c r="F86" s="84">
        <v>1255974</v>
      </c>
      <c r="G86" s="32">
        <v>12.44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45349</v>
      </c>
      <c r="B87" s="32">
        <v>538452</v>
      </c>
      <c r="C87" s="31" t="s">
        <v>1244</v>
      </c>
      <c r="D87" s="31" t="s">
        <v>1245</v>
      </c>
      <c r="E87" s="31" t="s">
        <v>562</v>
      </c>
      <c r="F87" s="84">
        <v>30472</v>
      </c>
      <c r="G87" s="32">
        <v>16.79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45349</v>
      </c>
      <c r="B88" s="32">
        <v>541703</v>
      </c>
      <c r="C88" s="31" t="s">
        <v>1152</v>
      </c>
      <c r="D88" s="31" t="s">
        <v>1246</v>
      </c>
      <c r="E88" s="31" t="s">
        <v>562</v>
      </c>
      <c r="F88" s="84">
        <v>14400</v>
      </c>
      <c r="G88" s="32">
        <v>26.58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45349</v>
      </c>
      <c r="B89" s="32">
        <v>541703</v>
      </c>
      <c r="C89" s="31" t="s">
        <v>1152</v>
      </c>
      <c r="D89" s="31" t="s">
        <v>1246</v>
      </c>
      <c r="E89" s="31" t="s">
        <v>561</v>
      </c>
      <c r="F89" s="84">
        <v>16000</v>
      </c>
      <c r="G89" s="32">
        <v>25.9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45349</v>
      </c>
      <c r="B90" s="32">
        <v>541703</v>
      </c>
      <c r="C90" s="31" t="s">
        <v>1152</v>
      </c>
      <c r="D90" s="31" t="s">
        <v>1247</v>
      </c>
      <c r="E90" s="31" t="s">
        <v>562</v>
      </c>
      <c r="F90" s="84">
        <v>126400</v>
      </c>
      <c r="G90" s="32">
        <v>27.14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45349</v>
      </c>
      <c r="B91" s="32">
        <v>541703</v>
      </c>
      <c r="C91" s="31" t="s">
        <v>1152</v>
      </c>
      <c r="D91" s="31" t="s">
        <v>1153</v>
      </c>
      <c r="E91" s="31" t="s">
        <v>561</v>
      </c>
      <c r="F91" s="84">
        <v>57600</v>
      </c>
      <c r="G91" s="32">
        <v>27.47</v>
      </c>
      <c r="H91" s="32" t="s">
        <v>332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45349</v>
      </c>
      <c r="B92" s="32">
        <v>541601</v>
      </c>
      <c r="C92" s="31" t="s">
        <v>1248</v>
      </c>
      <c r="D92" s="31" t="s">
        <v>1207</v>
      </c>
      <c r="E92" s="31" t="s">
        <v>562</v>
      </c>
      <c r="F92" s="84">
        <v>5938396</v>
      </c>
      <c r="G92" s="32">
        <v>10.01</v>
      </c>
      <c r="H92" s="32" t="s">
        <v>332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45349</v>
      </c>
      <c r="B93" s="32">
        <v>541601</v>
      </c>
      <c r="C93" s="31" t="s">
        <v>1248</v>
      </c>
      <c r="D93" s="31" t="s">
        <v>1207</v>
      </c>
      <c r="E93" s="31" t="s">
        <v>561</v>
      </c>
      <c r="F93" s="84">
        <v>777376</v>
      </c>
      <c r="G93" s="32">
        <v>10.08</v>
      </c>
      <c r="H93" s="32" t="s">
        <v>332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45349</v>
      </c>
      <c r="B94" s="32">
        <v>539435</v>
      </c>
      <c r="C94" s="31" t="s">
        <v>1249</v>
      </c>
      <c r="D94" s="31" t="s">
        <v>1250</v>
      </c>
      <c r="E94" s="31" t="s">
        <v>562</v>
      </c>
      <c r="F94" s="84">
        <v>20000</v>
      </c>
      <c r="G94" s="32">
        <v>29.62</v>
      </c>
      <c r="H94" s="32" t="s">
        <v>332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45349</v>
      </c>
      <c r="B95" s="32">
        <v>539435</v>
      </c>
      <c r="C95" s="31" t="s">
        <v>1249</v>
      </c>
      <c r="D95" s="31" t="s">
        <v>858</v>
      </c>
      <c r="E95" s="31" t="s">
        <v>561</v>
      </c>
      <c r="F95" s="84">
        <v>20000</v>
      </c>
      <c r="G95" s="32">
        <v>29.62</v>
      </c>
      <c r="H95" s="32" t="s">
        <v>332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45349</v>
      </c>
      <c r="B96" s="32">
        <v>539669</v>
      </c>
      <c r="C96" s="31" t="s">
        <v>1154</v>
      </c>
      <c r="D96" s="31" t="s">
        <v>1155</v>
      </c>
      <c r="E96" s="31" t="s">
        <v>562</v>
      </c>
      <c r="F96" s="84">
        <v>887834</v>
      </c>
      <c r="G96" s="32">
        <v>0.76</v>
      </c>
      <c r="H96" s="32" t="s">
        <v>332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45349</v>
      </c>
      <c r="B97" s="32">
        <v>539669</v>
      </c>
      <c r="C97" s="31" t="s">
        <v>1154</v>
      </c>
      <c r="D97" s="31" t="s">
        <v>1251</v>
      </c>
      <c r="E97" s="31" t="s">
        <v>561</v>
      </c>
      <c r="F97" s="84">
        <v>1100000</v>
      </c>
      <c r="G97" s="32">
        <v>0.75</v>
      </c>
      <c r="H97" s="32" t="s">
        <v>332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45349</v>
      </c>
      <c r="B98" s="32">
        <v>519191</v>
      </c>
      <c r="C98" s="31" t="s">
        <v>1114</v>
      </c>
      <c r="D98" s="31" t="s">
        <v>1252</v>
      </c>
      <c r="E98" s="31" t="s">
        <v>561</v>
      </c>
      <c r="F98" s="84">
        <v>54500</v>
      </c>
      <c r="G98" s="32">
        <v>11.92</v>
      </c>
      <c r="H98" s="32" t="s">
        <v>332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45349</v>
      </c>
      <c r="B99" s="32">
        <v>519191</v>
      </c>
      <c r="C99" s="31" t="s">
        <v>1114</v>
      </c>
      <c r="D99" s="31" t="s">
        <v>1253</v>
      </c>
      <c r="E99" s="31" t="s">
        <v>562</v>
      </c>
      <c r="F99" s="84">
        <v>110000</v>
      </c>
      <c r="G99" s="32">
        <v>11.92</v>
      </c>
      <c r="H99" s="32" t="s">
        <v>332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45349</v>
      </c>
      <c r="B100" s="32">
        <v>519191</v>
      </c>
      <c r="C100" s="31" t="s">
        <v>1114</v>
      </c>
      <c r="D100" s="31" t="s">
        <v>1115</v>
      </c>
      <c r="E100" s="31" t="s">
        <v>561</v>
      </c>
      <c r="F100" s="84">
        <v>120000</v>
      </c>
      <c r="G100" s="32">
        <v>11.92</v>
      </c>
      <c r="H100" s="32" t="s">
        <v>332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45349</v>
      </c>
      <c r="B101" s="32">
        <v>530251</v>
      </c>
      <c r="C101" s="31" t="s">
        <v>1156</v>
      </c>
      <c r="D101" s="31" t="s">
        <v>1157</v>
      </c>
      <c r="E101" s="31" t="s">
        <v>562</v>
      </c>
      <c r="F101" s="84">
        <v>1480261</v>
      </c>
      <c r="G101" s="32">
        <v>0.64</v>
      </c>
      <c r="H101" s="32" t="s">
        <v>332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45349</v>
      </c>
      <c r="B102" s="32">
        <v>530251</v>
      </c>
      <c r="C102" s="31" t="s">
        <v>1156</v>
      </c>
      <c r="D102" s="31" t="s">
        <v>1254</v>
      </c>
      <c r="E102" s="31" t="s">
        <v>561</v>
      </c>
      <c r="F102" s="84">
        <v>810000</v>
      </c>
      <c r="G102" s="32">
        <v>0.64</v>
      </c>
      <c r="H102" s="32" t="s">
        <v>332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45349</v>
      </c>
      <c r="B103" s="32">
        <v>532699</v>
      </c>
      <c r="C103" s="31" t="s">
        <v>1255</v>
      </c>
      <c r="D103" s="31" t="s">
        <v>1256</v>
      </c>
      <c r="E103" s="31" t="s">
        <v>561</v>
      </c>
      <c r="F103" s="84">
        <v>183116</v>
      </c>
      <c r="G103" s="32">
        <v>413.6</v>
      </c>
      <c r="H103" s="32" t="s">
        <v>332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45349</v>
      </c>
      <c r="B104" s="32">
        <v>532699</v>
      </c>
      <c r="C104" s="31" t="s">
        <v>1255</v>
      </c>
      <c r="D104" s="31" t="s">
        <v>1257</v>
      </c>
      <c r="E104" s="31" t="s">
        <v>562</v>
      </c>
      <c r="F104" s="84">
        <v>183116</v>
      </c>
      <c r="G104" s="32">
        <v>413.6</v>
      </c>
      <c r="H104" s="32" t="s">
        <v>332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45349</v>
      </c>
      <c r="B105" s="32">
        <v>540072</v>
      </c>
      <c r="C105" s="31" t="s">
        <v>1258</v>
      </c>
      <c r="D105" s="31" t="s">
        <v>1259</v>
      </c>
      <c r="E105" s="31" t="s">
        <v>562</v>
      </c>
      <c r="F105" s="84">
        <v>70000</v>
      </c>
      <c r="G105" s="32">
        <v>10.199999999999999</v>
      </c>
      <c r="H105" s="32" t="s">
        <v>332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45349</v>
      </c>
      <c r="B106" s="32">
        <v>540072</v>
      </c>
      <c r="C106" s="31" t="s">
        <v>1258</v>
      </c>
      <c r="D106" s="31" t="s">
        <v>1260</v>
      </c>
      <c r="E106" s="31" t="s">
        <v>562</v>
      </c>
      <c r="F106" s="84">
        <v>80000</v>
      </c>
      <c r="G106" s="32">
        <v>10.199999999999999</v>
      </c>
      <c r="H106" s="32" t="s">
        <v>332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45349</v>
      </c>
      <c r="B107" s="32">
        <v>540072</v>
      </c>
      <c r="C107" s="31" t="s">
        <v>1258</v>
      </c>
      <c r="D107" s="31" t="s">
        <v>1261</v>
      </c>
      <c r="E107" s="31" t="s">
        <v>562</v>
      </c>
      <c r="F107" s="84">
        <v>290000</v>
      </c>
      <c r="G107" s="32">
        <v>10.19</v>
      </c>
      <c r="H107" s="32" t="s">
        <v>332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45349</v>
      </c>
      <c r="B108" s="32">
        <v>538975</v>
      </c>
      <c r="C108" s="31" t="s">
        <v>984</v>
      </c>
      <c r="D108" s="31" t="s">
        <v>1262</v>
      </c>
      <c r="E108" s="31" t="s">
        <v>562</v>
      </c>
      <c r="F108" s="84">
        <v>4430419</v>
      </c>
      <c r="G108" s="32">
        <v>0.39</v>
      </c>
      <c r="H108" s="32" t="s">
        <v>332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45349</v>
      </c>
      <c r="B109" s="32">
        <v>538975</v>
      </c>
      <c r="C109" s="31" t="s">
        <v>984</v>
      </c>
      <c r="D109" s="31" t="s">
        <v>1085</v>
      </c>
      <c r="E109" s="31" t="s">
        <v>562</v>
      </c>
      <c r="F109" s="84">
        <v>5800000</v>
      </c>
      <c r="G109" s="32">
        <v>0.39</v>
      </c>
      <c r="H109" s="32" t="s">
        <v>332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45349</v>
      </c>
      <c r="B110" s="32">
        <v>538975</v>
      </c>
      <c r="C110" s="31" t="s">
        <v>984</v>
      </c>
      <c r="D110" s="31" t="s">
        <v>1262</v>
      </c>
      <c r="E110" s="31" t="s">
        <v>562</v>
      </c>
      <c r="F110" s="84">
        <v>4470419</v>
      </c>
      <c r="G110" s="32">
        <v>0.39</v>
      </c>
      <c r="H110" s="32" t="s">
        <v>332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45349</v>
      </c>
      <c r="B111" s="32">
        <v>540079</v>
      </c>
      <c r="C111" s="31" t="s">
        <v>1263</v>
      </c>
      <c r="D111" s="31" t="s">
        <v>1264</v>
      </c>
      <c r="E111" s="31" t="s">
        <v>562</v>
      </c>
      <c r="F111" s="84">
        <v>55000</v>
      </c>
      <c r="G111" s="32">
        <v>269</v>
      </c>
      <c r="H111" s="32" t="s">
        <v>332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45349</v>
      </c>
      <c r="B112" s="32">
        <v>540079</v>
      </c>
      <c r="C112" s="31" t="s">
        <v>1263</v>
      </c>
      <c r="D112" s="31" t="s">
        <v>1265</v>
      </c>
      <c r="E112" s="31" t="s">
        <v>562</v>
      </c>
      <c r="F112" s="84">
        <v>55000</v>
      </c>
      <c r="G112" s="32">
        <v>269</v>
      </c>
      <c r="H112" s="32" t="s">
        <v>332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45349</v>
      </c>
      <c r="B113" s="32">
        <v>540079</v>
      </c>
      <c r="C113" s="31" t="s">
        <v>1263</v>
      </c>
      <c r="D113" s="31" t="s">
        <v>1266</v>
      </c>
      <c r="E113" s="31" t="s">
        <v>562</v>
      </c>
      <c r="F113" s="84">
        <v>113467</v>
      </c>
      <c r="G113" s="32">
        <v>268.81</v>
      </c>
      <c r="H113" s="32" t="s">
        <v>332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45349</v>
      </c>
      <c r="B114" s="32">
        <v>530565</v>
      </c>
      <c r="C114" s="31" t="s">
        <v>1267</v>
      </c>
      <c r="D114" s="31" t="s">
        <v>858</v>
      </c>
      <c r="E114" s="31" t="s">
        <v>562</v>
      </c>
      <c r="F114" s="84">
        <v>38138</v>
      </c>
      <c r="G114" s="32">
        <v>128.84</v>
      </c>
      <c r="H114" s="32" t="s">
        <v>332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45349</v>
      </c>
      <c r="B115" s="32">
        <v>539310</v>
      </c>
      <c r="C115" s="31" t="s">
        <v>1116</v>
      </c>
      <c r="D115" s="31" t="s">
        <v>1117</v>
      </c>
      <c r="E115" s="31" t="s">
        <v>562</v>
      </c>
      <c r="F115" s="84">
        <v>252768</v>
      </c>
      <c r="G115" s="32">
        <v>78.16</v>
      </c>
      <c r="H115" s="32" t="s">
        <v>332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45349</v>
      </c>
      <c r="B116" s="32">
        <v>539310</v>
      </c>
      <c r="C116" s="31" t="s">
        <v>1116</v>
      </c>
      <c r="D116" s="31" t="s">
        <v>1117</v>
      </c>
      <c r="E116" s="31" t="s">
        <v>562</v>
      </c>
      <c r="F116" s="84">
        <v>267838</v>
      </c>
      <c r="G116" s="32">
        <v>76.75</v>
      </c>
      <c r="H116" s="32" t="s">
        <v>332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45349</v>
      </c>
      <c r="B117" s="32">
        <v>533629</v>
      </c>
      <c r="C117" s="31" t="s">
        <v>1268</v>
      </c>
      <c r="D117" s="31" t="s">
        <v>858</v>
      </c>
      <c r="E117" s="31" t="s">
        <v>562</v>
      </c>
      <c r="F117" s="84">
        <v>500263</v>
      </c>
      <c r="G117" s="32">
        <v>9.9499999999999993</v>
      </c>
      <c r="H117" s="32" t="s">
        <v>332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45349</v>
      </c>
      <c r="B118" s="32">
        <v>533629</v>
      </c>
      <c r="C118" s="31" t="s">
        <v>1268</v>
      </c>
      <c r="D118" s="31" t="s">
        <v>1269</v>
      </c>
      <c r="E118" s="31" t="s">
        <v>562</v>
      </c>
      <c r="F118" s="84">
        <v>200000</v>
      </c>
      <c r="G118" s="32">
        <v>10.050000000000001</v>
      </c>
      <c r="H118" s="32" t="s">
        <v>332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45349</v>
      </c>
      <c r="B119" s="32">
        <v>533629</v>
      </c>
      <c r="C119" s="31" t="s">
        <v>1268</v>
      </c>
      <c r="D119" s="31" t="s">
        <v>1269</v>
      </c>
      <c r="E119" s="31" t="s">
        <v>562</v>
      </c>
      <c r="F119" s="84">
        <v>100002</v>
      </c>
      <c r="G119" s="32">
        <v>10.039999999999999</v>
      </c>
      <c r="H119" s="32" t="s">
        <v>332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45349</v>
      </c>
      <c r="B120" s="32">
        <v>533629</v>
      </c>
      <c r="C120" s="31" t="s">
        <v>1268</v>
      </c>
      <c r="D120" s="31" t="s">
        <v>1270</v>
      </c>
      <c r="E120" s="31" t="s">
        <v>562</v>
      </c>
      <c r="F120" s="84">
        <v>297710</v>
      </c>
      <c r="G120" s="32">
        <v>9.9499999999999993</v>
      </c>
      <c r="H120" s="32" t="s">
        <v>332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45349</v>
      </c>
      <c r="B121" s="32">
        <v>533629</v>
      </c>
      <c r="C121" s="31" t="s">
        <v>1268</v>
      </c>
      <c r="D121" s="31" t="s">
        <v>1271</v>
      </c>
      <c r="E121" s="31" t="s">
        <v>562</v>
      </c>
      <c r="F121" s="84">
        <v>150000</v>
      </c>
      <c r="G121" s="32">
        <v>9.9499999999999993</v>
      </c>
      <c r="H121" s="32" t="s">
        <v>332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45349</v>
      </c>
      <c r="B122" s="32">
        <v>533629</v>
      </c>
      <c r="C122" s="31" t="s">
        <v>1268</v>
      </c>
      <c r="D122" s="31" t="s">
        <v>1272</v>
      </c>
      <c r="E122" s="31" t="s">
        <v>562</v>
      </c>
      <c r="F122" s="84">
        <v>507627</v>
      </c>
      <c r="G122" s="32">
        <v>10.039999999999999</v>
      </c>
      <c r="H122" s="32" t="s">
        <v>332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45349</v>
      </c>
      <c r="B123" s="32">
        <v>533629</v>
      </c>
      <c r="C123" s="31" t="s">
        <v>1268</v>
      </c>
      <c r="D123" s="31" t="s">
        <v>1270</v>
      </c>
      <c r="E123" s="31" t="s">
        <v>562</v>
      </c>
      <c r="F123" s="84">
        <v>38986</v>
      </c>
      <c r="G123" s="32">
        <v>9.84</v>
      </c>
      <c r="H123" s="32" t="s">
        <v>332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45349</v>
      </c>
      <c r="B124" s="32">
        <v>533629</v>
      </c>
      <c r="C124" s="31" t="s">
        <v>1268</v>
      </c>
      <c r="D124" s="31" t="s">
        <v>1271</v>
      </c>
      <c r="E124" s="31" t="s">
        <v>562</v>
      </c>
      <c r="F124" s="84">
        <v>6669</v>
      </c>
      <c r="G124" s="32">
        <v>9.9700000000000006</v>
      </c>
      <c r="H124" s="32" t="s">
        <v>332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45349</v>
      </c>
      <c r="B125" s="32">
        <v>533629</v>
      </c>
      <c r="C125" s="31" t="s">
        <v>1268</v>
      </c>
      <c r="D125" s="31" t="s">
        <v>1273</v>
      </c>
      <c r="E125" s="31" t="s">
        <v>562</v>
      </c>
      <c r="F125" s="84">
        <v>300000</v>
      </c>
      <c r="G125" s="32">
        <v>10.050000000000001</v>
      </c>
      <c r="H125" s="32" t="s">
        <v>332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45349</v>
      </c>
      <c r="B126" s="32">
        <v>533629</v>
      </c>
      <c r="C126" s="31" t="s">
        <v>1268</v>
      </c>
      <c r="D126" s="31" t="s">
        <v>1274</v>
      </c>
      <c r="E126" s="31" t="s">
        <v>562</v>
      </c>
      <c r="F126" s="84">
        <v>233340</v>
      </c>
      <c r="G126" s="32">
        <v>9.9700000000000006</v>
      </c>
      <c r="H126" s="32" t="s">
        <v>332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45349</v>
      </c>
      <c r="B127" s="32">
        <v>533629</v>
      </c>
      <c r="C127" s="31" t="s">
        <v>1268</v>
      </c>
      <c r="D127" s="31" t="s">
        <v>1274</v>
      </c>
      <c r="E127" s="31" t="s">
        <v>562</v>
      </c>
      <c r="F127" s="84">
        <v>25156</v>
      </c>
      <c r="G127" s="32">
        <v>9.76</v>
      </c>
      <c r="H127" s="32" t="s">
        <v>332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45349</v>
      </c>
      <c r="B128" s="32">
        <v>542923</v>
      </c>
      <c r="C128" s="31" t="s">
        <v>1275</v>
      </c>
      <c r="D128" s="31" t="s">
        <v>1276</v>
      </c>
      <c r="E128" s="31" t="s">
        <v>562</v>
      </c>
      <c r="F128" s="84">
        <v>60000</v>
      </c>
      <c r="G128" s="32">
        <v>8.14</v>
      </c>
      <c r="H128" s="32" t="s">
        <v>332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45349</v>
      </c>
      <c r="B129" s="32">
        <v>542923</v>
      </c>
      <c r="C129" s="31" t="s">
        <v>1275</v>
      </c>
      <c r="D129" s="31" t="s">
        <v>1277</v>
      </c>
      <c r="E129" s="31" t="s">
        <v>562</v>
      </c>
      <c r="F129" s="84">
        <v>70000</v>
      </c>
      <c r="G129" s="32">
        <v>8.17</v>
      </c>
      <c r="H129" s="32" t="s">
        <v>332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45349</v>
      </c>
      <c r="B130" s="32">
        <v>511523</v>
      </c>
      <c r="C130" s="31" t="s">
        <v>1086</v>
      </c>
      <c r="D130" s="31" t="s">
        <v>1278</v>
      </c>
      <c r="E130" s="31" t="s">
        <v>562</v>
      </c>
      <c r="F130" s="84">
        <v>225000</v>
      </c>
      <c r="G130" s="32">
        <v>23.41</v>
      </c>
      <c r="H130" s="32" t="s">
        <v>332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45349</v>
      </c>
      <c r="B131" s="32">
        <v>511523</v>
      </c>
      <c r="C131" s="31" t="s">
        <v>1086</v>
      </c>
      <c r="D131" s="31" t="s">
        <v>1144</v>
      </c>
      <c r="E131" s="31" t="s">
        <v>562</v>
      </c>
      <c r="F131" s="84">
        <v>183268</v>
      </c>
      <c r="G131" s="32">
        <v>23.17</v>
      </c>
      <c r="H131" s="32" t="s">
        <v>332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45349</v>
      </c>
      <c r="B132" s="32" t="s">
        <v>1279</v>
      </c>
      <c r="C132" s="31" t="s">
        <v>1280</v>
      </c>
      <c r="D132" s="31" t="s">
        <v>1281</v>
      </c>
      <c r="E132" s="31" t="s">
        <v>561</v>
      </c>
      <c r="F132" s="84">
        <v>60000</v>
      </c>
      <c r="G132" s="32">
        <v>160.72999999999999</v>
      </c>
      <c r="H132" s="32" t="s">
        <v>844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45349</v>
      </c>
      <c r="B133" s="32" t="s">
        <v>1282</v>
      </c>
      <c r="C133" s="31" t="s">
        <v>1283</v>
      </c>
      <c r="D133" s="31" t="s">
        <v>1284</v>
      </c>
      <c r="E133" s="31" t="s">
        <v>561</v>
      </c>
      <c r="F133" s="84">
        <v>36000</v>
      </c>
      <c r="G133" s="32">
        <v>40.840000000000003</v>
      </c>
      <c r="H133" s="32" t="s">
        <v>844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45349</v>
      </c>
      <c r="B134" s="32" t="s">
        <v>1285</v>
      </c>
      <c r="C134" s="31" t="s">
        <v>1286</v>
      </c>
      <c r="D134" s="31" t="s">
        <v>1052</v>
      </c>
      <c r="E134" s="31" t="s">
        <v>561</v>
      </c>
      <c r="F134" s="84">
        <v>44036</v>
      </c>
      <c r="G134" s="32">
        <v>354.33</v>
      </c>
      <c r="H134" s="32" t="s">
        <v>844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>
        <v>45349</v>
      </c>
      <c r="B135" s="32" t="s">
        <v>1285</v>
      </c>
      <c r="C135" s="31" t="s">
        <v>1286</v>
      </c>
      <c r="D135" s="31" t="s">
        <v>1287</v>
      </c>
      <c r="E135" s="31" t="s">
        <v>561</v>
      </c>
      <c r="F135" s="84">
        <v>51598</v>
      </c>
      <c r="G135" s="32">
        <v>360.25</v>
      </c>
      <c r="H135" s="32" t="s">
        <v>844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>
        <v>45349</v>
      </c>
      <c r="B136" s="32" t="s">
        <v>1288</v>
      </c>
      <c r="C136" s="31" t="s">
        <v>1289</v>
      </c>
      <c r="D136" s="31" t="s">
        <v>1290</v>
      </c>
      <c r="E136" s="31" t="s">
        <v>561</v>
      </c>
      <c r="F136" s="84">
        <v>950000</v>
      </c>
      <c r="G136" s="32">
        <v>1.49</v>
      </c>
      <c r="H136" s="32" t="s">
        <v>844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>
        <v>45349</v>
      </c>
      <c r="B137" s="32" t="s">
        <v>1160</v>
      </c>
      <c r="C137" s="31" t="s">
        <v>1161</v>
      </c>
      <c r="D137" s="31" t="s">
        <v>1291</v>
      </c>
      <c r="E137" s="31" t="s">
        <v>561</v>
      </c>
      <c r="F137" s="84">
        <v>529991</v>
      </c>
      <c r="G137" s="32">
        <v>15.01</v>
      </c>
      <c r="H137" s="32" t="s">
        <v>844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>
        <v>45349</v>
      </c>
      <c r="B138" s="32" t="s">
        <v>1160</v>
      </c>
      <c r="C138" s="31" t="s">
        <v>1161</v>
      </c>
      <c r="D138" s="31" t="s">
        <v>1162</v>
      </c>
      <c r="E138" s="31" t="s">
        <v>561</v>
      </c>
      <c r="F138" s="84">
        <v>706101</v>
      </c>
      <c r="G138" s="32">
        <v>16.02</v>
      </c>
      <c r="H138" s="32" t="s">
        <v>844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>
        <v>45349</v>
      </c>
      <c r="B139" s="32" t="s">
        <v>1292</v>
      </c>
      <c r="C139" s="31" t="s">
        <v>1293</v>
      </c>
      <c r="D139" s="31" t="s">
        <v>563</v>
      </c>
      <c r="E139" s="31" t="s">
        <v>561</v>
      </c>
      <c r="F139" s="84">
        <v>60654</v>
      </c>
      <c r="G139" s="32">
        <v>628.80999999999995</v>
      </c>
      <c r="H139" s="32" t="s">
        <v>844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>
        <v>45349</v>
      </c>
      <c r="B140" s="32" t="s">
        <v>1294</v>
      </c>
      <c r="C140" s="31" t="s">
        <v>1295</v>
      </c>
      <c r="D140" s="31" t="s">
        <v>1296</v>
      </c>
      <c r="E140" s="31" t="s">
        <v>561</v>
      </c>
      <c r="F140" s="84">
        <v>62500</v>
      </c>
      <c r="G140" s="32">
        <v>166.01</v>
      </c>
      <c r="H140" s="32" t="s">
        <v>844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>
        <v>45349</v>
      </c>
      <c r="B141" s="32" t="s">
        <v>1050</v>
      </c>
      <c r="C141" s="31" t="s">
        <v>1051</v>
      </c>
      <c r="D141" s="31" t="s">
        <v>1297</v>
      </c>
      <c r="E141" s="31" t="s">
        <v>561</v>
      </c>
      <c r="F141" s="84">
        <v>625010</v>
      </c>
      <c r="G141" s="32">
        <v>61.69</v>
      </c>
      <c r="H141" s="32" t="s">
        <v>844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>
        <v>45349</v>
      </c>
      <c r="B142" s="32" t="s">
        <v>1050</v>
      </c>
      <c r="C142" s="31" t="s">
        <v>1051</v>
      </c>
      <c r="D142" s="31" t="s">
        <v>987</v>
      </c>
      <c r="E142" s="31" t="s">
        <v>561</v>
      </c>
      <c r="F142" s="84">
        <v>452855</v>
      </c>
      <c r="G142" s="32">
        <v>67.17</v>
      </c>
      <c r="H142" s="32" t="s">
        <v>844</v>
      </c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>
        <v>45349</v>
      </c>
      <c r="B143" s="32" t="s">
        <v>1050</v>
      </c>
      <c r="C143" s="31" t="s">
        <v>1051</v>
      </c>
      <c r="D143" s="31" t="s">
        <v>860</v>
      </c>
      <c r="E143" s="31" t="s">
        <v>561</v>
      </c>
      <c r="F143" s="84">
        <v>465604</v>
      </c>
      <c r="G143" s="32">
        <v>69.37</v>
      </c>
      <c r="H143" s="32" t="s">
        <v>844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>
        <v>45349</v>
      </c>
      <c r="B144" s="32" t="s">
        <v>1050</v>
      </c>
      <c r="C144" s="31" t="s">
        <v>1051</v>
      </c>
      <c r="D144" s="31" t="s">
        <v>1107</v>
      </c>
      <c r="E144" s="31" t="s">
        <v>561</v>
      </c>
      <c r="F144" s="84">
        <v>705417</v>
      </c>
      <c r="G144" s="32">
        <v>61.55</v>
      </c>
      <c r="H144" s="32" t="s">
        <v>844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>
        <v>45349</v>
      </c>
      <c r="B145" s="32" t="s">
        <v>1050</v>
      </c>
      <c r="C145" s="31" t="s">
        <v>1051</v>
      </c>
      <c r="D145" s="31" t="s">
        <v>1070</v>
      </c>
      <c r="E145" s="31" t="s">
        <v>561</v>
      </c>
      <c r="F145" s="84">
        <v>535510</v>
      </c>
      <c r="G145" s="32">
        <v>61.54</v>
      </c>
      <c r="H145" s="32" t="s">
        <v>844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>
        <v>45349</v>
      </c>
      <c r="B146" s="32" t="s">
        <v>1050</v>
      </c>
      <c r="C146" s="31" t="s">
        <v>1051</v>
      </c>
      <c r="D146" s="31" t="s">
        <v>1119</v>
      </c>
      <c r="E146" s="31" t="s">
        <v>561</v>
      </c>
      <c r="F146" s="84">
        <v>880288</v>
      </c>
      <c r="G146" s="32">
        <v>67.02</v>
      </c>
      <c r="H146" s="32" t="s">
        <v>844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>
        <v>45349</v>
      </c>
      <c r="B147" s="32" t="s">
        <v>1050</v>
      </c>
      <c r="C147" s="31" t="s">
        <v>1051</v>
      </c>
      <c r="D147" s="31" t="s">
        <v>1298</v>
      </c>
      <c r="E147" s="31" t="s">
        <v>561</v>
      </c>
      <c r="F147" s="84">
        <v>518900</v>
      </c>
      <c r="G147" s="32">
        <v>62</v>
      </c>
      <c r="H147" s="32" t="s">
        <v>844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>
        <v>45349</v>
      </c>
      <c r="B148" s="32" t="s">
        <v>1050</v>
      </c>
      <c r="C148" s="31" t="s">
        <v>1051</v>
      </c>
      <c r="D148" s="31" t="s">
        <v>1108</v>
      </c>
      <c r="E148" s="31" t="s">
        <v>561</v>
      </c>
      <c r="F148" s="84">
        <v>641905</v>
      </c>
      <c r="G148" s="32">
        <v>62.06</v>
      </c>
      <c r="H148" s="32" t="s">
        <v>844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>
        <v>45349</v>
      </c>
      <c r="B149" s="32" t="s">
        <v>831</v>
      </c>
      <c r="C149" s="31" t="s">
        <v>1299</v>
      </c>
      <c r="D149" s="31" t="s">
        <v>1300</v>
      </c>
      <c r="E149" s="31" t="s">
        <v>561</v>
      </c>
      <c r="F149" s="84">
        <v>2100000</v>
      </c>
      <c r="G149" s="32">
        <v>373.1</v>
      </c>
      <c r="H149" s="32" t="s">
        <v>844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>
        <v>45349</v>
      </c>
      <c r="B150" s="32" t="s">
        <v>1301</v>
      </c>
      <c r="C150" s="31" t="s">
        <v>1302</v>
      </c>
      <c r="D150" s="31" t="s">
        <v>1303</v>
      </c>
      <c r="E150" s="31" t="s">
        <v>561</v>
      </c>
      <c r="F150" s="84">
        <v>98404</v>
      </c>
      <c r="G150" s="32">
        <v>175</v>
      </c>
      <c r="H150" s="32" t="s">
        <v>844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1:28" ht="12.75" customHeight="1">
      <c r="A151" s="83">
        <v>45349</v>
      </c>
      <c r="B151" s="32" t="s">
        <v>1304</v>
      </c>
      <c r="C151" s="31" t="s">
        <v>1305</v>
      </c>
      <c r="D151" s="31" t="s">
        <v>1108</v>
      </c>
      <c r="E151" s="31" t="s">
        <v>561</v>
      </c>
      <c r="F151" s="84">
        <v>130000</v>
      </c>
      <c r="G151" s="32">
        <v>130.54</v>
      </c>
      <c r="H151" s="32" t="s">
        <v>844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ht="12.75" customHeight="1">
      <c r="A152" s="83">
        <v>45349</v>
      </c>
      <c r="B152" s="32" t="s">
        <v>1170</v>
      </c>
      <c r="C152" s="31" t="s">
        <v>1171</v>
      </c>
      <c r="D152" s="31" t="s">
        <v>1306</v>
      </c>
      <c r="E152" s="31" t="s">
        <v>561</v>
      </c>
      <c r="F152" s="84">
        <v>102000</v>
      </c>
      <c r="G152" s="32">
        <v>2.6</v>
      </c>
      <c r="H152" s="32" t="s">
        <v>844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1:28" ht="12.75" customHeight="1">
      <c r="A153" s="83">
        <v>45349</v>
      </c>
      <c r="B153" s="32" t="s">
        <v>1170</v>
      </c>
      <c r="C153" s="31" t="s">
        <v>1171</v>
      </c>
      <c r="D153" s="31" t="s">
        <v>1307</v>
      </c>
      <c r="E153" s="31" t="s">
        <v>561</v>
      </c>
      <c r="F153" s="84">
        <v>114000</v>
      </c>
      <c r="G153" s="32">
        <v>2.6</v>
      </c>
      <c r="H153" s="32" t="s">
        <v>844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1:28" ht="12.75" customHeight="1">
      <c r="A154" s="83">
        <v>45349</v>
      </c>
      <c r="B154" s="32" t="s">
        <v>1190</v>
      </c>
      <c r="C154" s="31" t="s">
        <v>1308</v>
      </c>
      <c r="D154" s="31" t="s">
        <v>563</v>
      </c>
      <c r="E154" s="31" t="s">
        <v>561</v>
      </c>
      <c r="F154" s="84">
        <v>836705</v>
      </c>
      <c r="G154" s="32">
        <v>385.99</v>
      </c>
      <c r="H154" s="32" t="s">
        <v>844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1:28" ht="12.75" customHeight="1">
      <c r="A155" s="83">
        <v>45349</v>
      </c>
      <c r="B155" s="32" t="s">
        <v>1309</v>
      </c>
      <c r="C155" s="31" t="s">
        <v>1310</v>
      </c>
      <c r="D155" s="31" t="s">
        <v>1118</v>
      </c>
      <c r="E155" s="31" t="s">
        <v>561</v>
      </c>
      <c r="F155" s="84">
        <v>50000</v>
      </c>
      <c r="G155" s="32">
        <v>194.2</v>
      </c>
      <c r="H155" s="32" t="s">
        <v>844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1:28" ht="12.75" customHeight="1">
      <c r="A156" s="83">
        <v>45349</v>
      </c>
      <c r="B156" s="32" t="s">
        <v>1309</v>
      </c>
      <c r="C156" s="31" t="s">
        <v>1310</v>
      </c>
      <c r="D156" s="31" t="s">
        <v>1070</v>
      </c>
      <c r="E156" s="31" t="s">
        <v>561</v>
      </c>
      <c r="F156" s="84">
        <v>100000</v>
      </c>
      <c r="G156" s="32">
        <v>195.05</v>
      </c>
      <c r="H156" s="32" t="s">
        <v>844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1:28" ht="12.75" customHeight="1">
      <c r="A157" s="83">
        <v>45349</v>
      </c>
      <c r="B157" s="32" t="s">
        <v>1309</v>
      </c>
      <c r="C157" s="31" t="s">
        <v>1310</v>
      </c>
      <c r="D157" s="31" t="s">
        <v>1311</v>
      </c>
      <c r="E157" s="31" t="s">
        <v>561</v>
      </c>
      <c r="F157" s="84">
        <v>70000</v>
      </c>
      <c r="G157" s="32">
        <v>200</v>
      </c>
      <c r="H157" s="32" t="s">
        <v>844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1:28" ht="12.75" customHeight="1">
      <c r="A158" s="83">
        <v>45349</v>
      </c>
      <c r="B158" s="32" t="s">
        <v>373</v>
      </c>
      <c r="C158" s="31" t="s">
        <v>1163</v>
      </c>
      <c r="D158" s="31" t="s">
        <v>860</v>
      </c>
      <c r="E158" s="31" t="s">
        <v>561</v>
      </c>
      <c r="F158" s="84">
        <v>9578645</v>
      </c>
      <c r="G158" s="32">
        <v>50.15</v>
      </c>
      <c r="H158" s="32" t="s">
        <v>844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1:28" ht="12.75" customHeight="1">
      <c r="A159" s="83">
        <v>45349</v>
      </c>
      <c r="B159" s="32" t="s">
        <v>1312</v>
      </c>
      <c r="C159" s="31" t="s">
        <v>1313</v>
      </c>
      <c r="D159" s="31" t="s">
        <v>1314</v>
      </c>
      <c r="E159" s="31" t="s">
        <v>561</v>
      </c>
      <c r="F159" s="84">
        <v>50000</v>
      </c>
      <c r="G159" s="32">
        <v>66</v>
      </c>
      <c r="H159" s="32" t="s">
        <v>844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ht="12.75" customHeight="1">
      <c r="A160" s="83">
        <v>45349</v>
      </c>
      <c r="B160" s="32" t="s">
        <v>1164</v>
      </c>
      <c r="C160" s="31" t="s">
        <v>1165</v>
      </c>
      <c r="D160" s="31" t="s">
        <v>1166</v>
      </c>
      <c r="E160" s="31" t="s">
        <v>561</v>
      </c>
      <c r="F160" s="84">
        <v>200000</v>
      </c>
      <c r="G160" s="32">
        <v>17.55</v>
      </c>
      <c r="H160" s="32" t="s">
        <v>844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  <row r="161" spans="1:28" ht="12.75" customHeight="1">
      <c r="A161" s="83">
        <v>45349</v>
      </c>
      <c r="B161" s="32" t="s">
        <v>1315</v>
      </c>
      <c r="C161" s="31" t="s">
        <v>1316</v>
      </c>
      <c r="D161" s="31" t="s">
        <v>1070</v>
      </c>
      <c r="E161" s="31" t="s">
        <v>561</v>
      </c>
      <c r="F161" s="84">
        <v>16371699</v>
      </c>
      <c r="G161" s="32">
        <v>151.6</v>
      </c>
      <c r="H161" s="32" t="s">
        <v>844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</row>
    <row r="162" spans="1:28" ht="12.75" customHeight="1">
      <c r="A162" s="83">
        <v>45349</v>
      </c>
      <c r="B162" s="32" t="s">
        <v>1167</v>
      </c>
      <c r="C162" s="31" t="s">
        <v>1168</v>
      </c>
      <c r="D162" s="31" t="s">
        <v>563</v>
      </c>
      <c r="E162" s="31" t="s">
        <v>561</v>
      </c>
      <c r="F162" s="84">
        <v>862241</v>
      </c>
      <c r="G162" s="32">
        <v>116.97</v>
      </c>
      <c r="H162" s="32" t="s">
        <v>844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</row>
    <row r="163" spans="1:28" ht="12.75" customHeight="1">
      <c r="A163" s="83">
        <v>45349</v>
      </c>
      <c r="B163" s="32" t="s">
        <v>1167</v>
      </c>
      <c r="C163" s="31" t="s">
        <v>1168</v>
      </c>
      <c r="D163" s="31" t="s">
        <v>860</v>
      </c>
      <c r="E163" s="31" t="s">
        <v>561</v>
      </c>
      <c r="F163" s="84">
        <v>840814</v>
      </c>
      <c r="G163" s="32">
        <v>118.62</v>
      </c>
      <c r="H163" s="32" t="s">
        <v>844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</row>
    <row r="164" spans="1:28" ht="12.75" customHeight="1">
      <c r="A164" s="83">
        <v>45349</v>
      </c>
      <c r="B164" s="32" t="s">
        <v>1167</v>
      </c>
      <c r="C164" s="31" t="s">
        <v>1168</v>
      </c>
      <c r="D164" s="31" t="s">
        <v>987</v>
      </c>
      <c r="E164" s="31" t="s">
        <v>561</v>
      </c>
      <c r="F164" s="84">
        <v>899211</v>
      </c>
      <c r="G164" s="32">
        <v>118.63</v>
      </c>
      <c r="H164" s="32" t="s">
        <v>844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</row>
    <row r="165" spans="1:28" ht="12.75" customHeight="1">
      <c r="A165" s="83">
        <v>45349</v>
      </c>
      <c r="B165" s="32" t="s">
        <v>1167</v>
      </c>
      <c r="C165" s="31" t="s">
        <v>1168</v>
      </c>
      <c r="D165" s="31" t="s">
        <v>1119</v>
      </c>
      <c r="E165" s="31" t="s">
        <v>561</v>
      </c>
      <c r="F165" s="84">
        <v>647648</v>
      </c>
      <c r="G165" s="32">
        <v>118.6</v>
      </c>
      <c r="H165" s="32" t="s">
        <v>844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</row>
    <row r="166" spans="1:28" ht="12.75" customHeight="1">
      <c r="A166" s="83">
        <v>45349</v>
      </c>
      <c r="B166" s="32" t="s">
        <v>1317</v>
      </c>
      <c r="C166" s="31" t="s">
        <v>1318</v>
      </c>
      <c r="D166" s="31" t="s">
        <v>1319</v>
      </c>
      <c r="E166" s="31" t="s">
        <v>561</v>
      </c>
      <c r="F166" s="84">
        <v>140000</v>
      </c>
      <c r="G166" s="32">
        <v>144</v>
      </c>
      <c r="H166" s="32" t="s">
        <v>844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</row>
    <row r="167" spans="1:28" ht="12.75" customHeight="1">
      <c r="A167" s="83">
        <v>45349</v>
      </c>
      <c r="B167" s="32" t="s">
        <v>1317</v>
      </c>
      <c r="C167" s="31" t="s">
        <v>1318</v>
      </c>
      <c r="D167" s="31" t="s">
        <v>1120</v>
      </c>
      <c r="E167" s="31" t="s">
        <v>561</v>
      </c>
      <c r="F167" s="84">
        <v>14400</v>
      </c>
      <c r="G167" s="32">
        <v>139.91</v>
      </c>
      <c r="H167" s="32" t="s">
        <v>844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</row>
    <row r="168" spans="1:28" ht="12.75" customHeight="1">
      <c r="A168" s="83">
        <v>45349</v>
      </c>
      <c r="B168" s="32" t="s">
        <v>1122</v>
      </c>
      <c r="C168" s="31" t="s">
        <v>1123</v>
      </c>
      <c r="D168" s="31" t="s">
        <v>1052</v>
      </c>
      <c r="E168" s="31" t="s">
        <v>561</v>
      </c>
      <c r="F168" s="84">
        <v>302906</v>
      </c>
      <c r="G168" s="32">
        <v>27.98</v>
      </c>
      <c r="H168" s="32" t="s">
        <v>844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</row>
    <row r="169" spans="1:28" ht="12.75" customHeight="1">
      <c r="A169" s="83">
        <v>45349</v>
      </c>
      <c r="B169" s="32" t="s">
        <v>1122</v>
      </c>
      <c r="C169" s="31" t="s">
        <v>1123</v>
      </c>
      <c r="D169" s="31" t="s">
        <v>1320</v>
      </c>
      <c r="E169" s="31" t="s">
        <v>561</v>
      </c>
      <c r="F169" s="84">
        <v>325555</v>
      </c>
      <c r="G169" s="32">
        <v>28</v>
      </c>
      <c r="H169" s="32" t="s">
        <v>844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</row>
    <row r="170" spans="1:28" ht="12.75" customHeight="1">
      <c r="A170" s="83">
        <v>45349</v>
      </c>
      <c r="B170" s="32" t="s">
        <v>1321</v>
      </c>
      <c r="C170" s="31" t="s">
        <v>1322</v>
      </c>
      <c r="D170" s="31" t="s">
        <v>860</v>
      </c>
      <c r="E170" s="31" t="s">
        <v>561</v>
      </c>
      <c r="F170" s="84">
        <v>1249830</v>
      </c>
      <c r="G170" s="32">
        <v>45.53</v>
      </c>
      <c r="H170" s="32" t="s">
        <v>844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</row>
    <row r="171" spans="1:28" ht="12.75" customHeight="1">
      <c r="A171" s="83">
        <v>45349</v>
      </c>
      <c r="B171" s="32" t="s">
        <v>1323</v>
      </c>
      <c r="C171" s="31" t="s">
        <v>1324</v>
      </c>
      <c r="D171" s="31" t="s">
        <v>1325</v>
      </c>
      <c r="E171" s="31" t="s">
        <v>561</v>
      </c>
      <c r="F171" s="84">
        <v>2843379</v>
      </c>
      <c r="G171" s="32">
        <v>463.96</v>
      </c>
      <c r="H171" s="32" t="s">
        <v>844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</row>
    <row r="172" spans="1:28" ht="12.75" customHeight="1">
      <c r="A172" s="83">
        <v>45349</v>
      </c>
      <c r="B172" s="32" t="s">
        <v>1323</v>
      </c>
      <c r="C172" s="31" t="s">
        <v>1324</v>
      </c>
      <c r="D172" s="31" t="s">
        <v>987</v>
      </c>
      <c r="E172" s="31" t="s">
        <v>561</v>
      </c>
      <c r="F172" s="84">
        <v>1827568</v>
      </c>
      <c r="G172" s="32">
        <v>464.89</v>
      </c>
      <c r="H172" s="32" t="s">
        <v>844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</row>
    <row r="173" spans="1:28" ht="12.75" customHeight="1">
      <c r="A173" s="83">
        <v>45349</v>
      </c>
      <c r="B173" s="32" t="s">
        <v>1323</v>
      </c>
      <c r="C173" s="31" t="s">
        <v>1324</v>
      </c>
      <c r="D173" s="31" t="s">
        <v>563</v>
      </c>
      <c r="E173" s="31" t="s">
        <v>561</v>
      </c>
      <c r="F173" s="84">
        <v>2184855</v>
      </c>
      <c r="G173" s="32">
        <v>459.26</v>
      </c>
      <c r="H173" s="32" t="s">
        <v>844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</row>
    <row r="174" spans="1:28" ht="12.75" customHeight="1">
      <c r="A174" s="83">
        <v>45349</v>
      </c>
      <c r="B174" s="32" t="s">
        <v>1326</v>
      </c>
      <c r="C174" s="31" t="s">
        <v>1327</v>
      </c>
      <c r="D174" s="31" t="s">
        <v>1328</v>
      </c>
      <c r="E174" s="31" t="s">
        <v>561</v>
      </c>
      <c r="F174" s="84">
        <v>95000</v>
      </c>
      <c r="G174" s="32">
        <v>18.899999999999999</v>
      </c>
      <c r="H174" s="32" t="s">
        <v>844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</row>
    <row r="175" spans="1:28" ht="12.75" customHeight="1">
      <c r="A175" s="83">
        <v>45349</v>
      </c>
      <c r="B175" s="32" t="s">
        <v>1329</v>
      </c>
      <c r="C175" s="31" t="s">
        <v>1330</v>
      </c>
      <c r="D175" s="31" t="s">
        <v>860</v>
      </c>
      <c r="E175" s="31" t="s">
        <v>561</v>
      </c>
      <c r="F175" s="84">
        <v>12916200</v>
      </c>
      <c r="G175" s="32">
        <v>32.99</v>
      </c>
      <c r="H175" s="32" t="s">
        <v>844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</row>
    <row r="176" spans="1:28" ht="12.75" customHeight="1">
      <c r="A176" s="83">
        <v>45349</v>
      </c>
      <c r="B176" s="32" t="s">
        <v>1089</v>
      </c>
      <c r="C176" s="31" t="s">
        <v>1090</v>
      </c>
      <c r="D176" s="31" t="s">
        <v>1331</v>
      </c>
      <c r="E176" s="31" t="s">
        <v>561</v>
      </c>
      <c r="F176" s="84">
        <v>2275238</v>
      </c>
      <c r="G176" s="32">
        <v>3.44</v>
      </c>
      <c r="H176" s="32" t="s">
        <v>844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</row>
    <row r="177" spans="1:28" ht="12.75" customHeight="1">
      <c r="A177" s="83">
        <v>45349</v>
      </c>
      <c r="B177" s="32" t="s">
        <v>519</v>
      </c>
      <c r="C177" s="31" t="s">
        <v>1332</v>
      </c>
      <c r="D177" s="31" t="s">
        <v>1088</v>
      </c>
      <c r="E177" s="31" t="s">
        <v>561</v>
      </c>
      <c r="F177" s="84">
        <v>2360464</v>
      </c>
      <c r="G177" s="32">
        <v>766.39</v>
      </c>
      <c r="H177" s="32" t="s">
        <v>844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</row>
    <row r="178" spans="1:28" ht="12.75" customHeight="1">
      <c r="A178" s="83">
        <v>45349</v>
      </c>
      <c r="B178" s="32" t="s">
        <v>1091</v>
      </c>
      <c r="C178" s="31" t="s">
        <v>1092</v>
      </c>
      <c r="D178" s="31" t="s">
        <v>860</v>
      </c>
      <c r="E178" s="31" t="s">
        <v>561</v>
      </c>
      <c r="F178" s="84">
        <v>89446</v>
      </c>
      <c r="G178" s="32">
        <v>144.58000000000001</v>
      </c>
      <c r="H178" s="32" t="s">
        <v>844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</row>
    <row r="179" spans="1:28" ht="12.75" customHeight="1">
      <c r="A179" s="83">
        <v>45349</v>
      </c>
      <c r="B179" s="32" t="s">
        <v>1091</v>
      </c>
      <c r="C179" s="31" t="s">
        <v>1092</v>
      </c>
      <c r="D179" s="31" t="s">
        <v>1126</v>
      </c>
      <c r="E179" s="31" t="s">
        <v>561</v>
      </c>
      <c r="F179" s="84">
        <v>147740</v>
      </c>
      <c r="G179" s="32">
        <v>145.01</v>
      </c>
      <c r="H179" s="32" t="s">
        <v>844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</row>
    <row r="180" spans="1:28" ht="12.75" customHeight="1">
      <c r="A180" s="83">
        <v>45349</v>
      </c>
      <c r="B180" s="32" t="s">
        <v>1091</v>
      </c>
      <c r="C180" s="31" t="s">
        <v>1092</v>
      </c>
      <c r="D180" s="31" t="s">
        <v>1169</v>
      </c>
      <c r="E180" s="31" t="s">
        <v>561</v>
      </c>
      <c r="F180" s="84">
        <v>157664</v>
      </c>
      <c r="G180" s="32">
        <v>146.79</v>
      </c>
      <c r="H180" s="32" t="s">
        <v>844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</row>
    <row r="181" spans="1:28" ht="12.75" customHeight="1">
      <c r="A181" s="83">
        <v>45349</v>
      </c>
      <c r="B181" s="32" t="s">
        <v>1091</v>
      </c>
      <c r="C181" s="31" t="s">
        <v>1092</v>
      </c>
      <c r="D181" s="31" t="s">
        <v>987</v>
      </c>
      <c r="E181" s="31" t="s">
        <v>561</v>
      </c>
      <c r="F181" s="84">
        <v>126004</v>
      </c>
      <c r="G181" s="32">
        <v>144.09</v>
      </c>
      <c r="H181" s="32" t="s">
        <v>844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</row>
    <row r="182" spans="1:28" ht="12.75" customHeight="1">
      <c r="A182" s="83">
        <v>45349</v>
      </c>
      <c r="B182" s="32" t="s">
        <v>1268</v>
      </c>
      <c r="C182" s="31" t="s">
        <v>1333</v>
      </c>
      <c r="D182" s="31" t="s">
        <v>1270</v>
      </c>
      <c r="E182" s="31" t="s">
        <v>561</v>
      </c>
      <c r="F182" s="84">
        <v>38986</v>
      </c>
      <c r="G182" s="32">
        <v>9.7899999999999991</v>
      </c>
      <c r="H182" s="32" t="s">
        <v>844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</row>
    <row r="183" spans="1:28" ht="12.75" customHeight="1">
      <c r="A183" s="83">
        <v>45349</v>
      </c>
      <c r="B183" s="32" t="s">
        <v>1268</v>
      </c>
      <c r="C183" s="31" t="s">
        <v>1333</v>
      </c>
      <c r="D183" s="31" t="s">
        <v>1334</v>
      </c>
      <c r="E183" s="31" t="s">
        <v>561</v>
      </c>
      <c r="F183" s="84">
        <v>150363</v>
      </c>
      <c r="G183" s="32">
        <v>10</v>
      </c>
      <c r="H183" s="32" t="s">
        <v>844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</row>
    <row r="184" spans="1:28" ht="12.75" customHeight="1">
      <c r="A184" s="83">
        <v>45349</v>
      </c>
      <c r="B184" s="32" t="s">
        <v>1268</v>
      </c>
      <c r="C184" s="31" t="s">
        <v>1333</v>
      </c>
      <c r="D184" s="31" t="s">
        <v>1271</v>
      </c>
      <c r="E184" s="31" t="s">
        <v>561</v>
      </c>
      <c r="F184" s="84">
        <v>6669</v>
      </c>
      <c r="G184" s="32">
        <v>9.94</v>
      </c>
      <c r="H184" s="32" t="s">
        <v>844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</row>
    <row r="185" spans="1:28" ht="12.75" customHeight="1">
      <c r="A185" s="83">
        <v>45349</v>
      </c>
      <c r="B185" s="32" t="s">
        <v>1268</v>
      </c>
      <c r="C185" s="31" t="s">
        <v>1333</v>
      </c>
      <c r="D185" s="31" t="s">
        <v>1335</v>
      </c>
      <c r="E185" s="31" t="s">
        <v>561</v>
      </c>
      <c r="F185" s="84">
        <v>507627</v>
      </c>
      <c r="G185" s="32">
        <v>9.99</v>
      </c>
      <c r="H185" s="32" t="s">
        <v>844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</row>
    <row r="186" spans="1:28" ht="12.75" customHeight="1">
      <c r="A186" s="83">
        <v>45349</v>
      </c>
      <c r="B186" s="32" t="s">
        <v>1268</v>
      </c>
      <c r="C186" s="31" t="s">
        <v>1333</v>
      </c>
      <c r="D186" s="31" t="s">
        <v>1274</v>
      </c>
      <c r="E186" s="31" t="s">
        <v>561</v>
      </c>
      <c r="F186" s="84">
        <v>250006</v>
      </c>
      <c r="G186" s="32">
        <v>10</v>
      </c>
      <c r="H186" s="32" t="s">
        <v>844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</row>
    <row r="187" spans="1:28" ht="12.75" customHeight="1">
      <c r="A187" s="83">
        <v>45349</v>
      </c>
      <c r="B187" s="32" t="s">
        <v>1268</v>
      </c>
      <c r="C187" s="31" t="s">
        <v>1333</v>
      </c>
      <c r="D187" s="31" t="s">
        <v>858</v>
      </c>
      <c r="E187" s="31" t="s">
        <v>561</v>
      </c>
      <c r="F187" s="84">
        <v>400000</v>
      </c>
      <c r="G187" s="32">
        <v>9.98</v>
      </c>
      <c r="H187" s="32" t="s">
        <v>844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</row>
    <row r="188" spans="1:28" ht="12.75" customHeight="1">
      <c r="A188" s="83">
        <v>45349</v>
      </c>
      <c r="B188" s="32" t="s">
        <v>1268</v>
      </c>
      <c r="C188" s="31" t="s">
        <v>1333</v>
      </c>
      <c r="D188" s="31" t="s">
        <v>1273</v>
      </c>
      <c r="E188" s="31" t="s">
        <v>561</v>
      </c>
      <c r="F188" s="84">
        <v>300000</v>
      </c>
      <c r="G188" s="32">
        <v>10</v>
      </c>
      <c r="H188" s="32" t="s">
        <v>844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</row>
    <row r="189" spans="1:28" ht="12.75" customHeight="1">
      <c r="A189" s="83">
        <v>45349</v>
      </c>
      <c r="B189" s="32" t="s">
        <v>1268</v>
      </c>
      <c r="C189" s="31" t="s">
        <v>1333</v>
      </c>
      <c r="D189" s="31" t="s">
        <v>1125</v>
      </c>
      <c r="E189" s="31" t="s">
        <v>561</v>
      </c>
      <c r="F189" s="84">
        <v>250000</v>
      </c>
      <c r="G189" s="32">
        <v>10</v>
      </c>
      <c r="H189" s="32" t="s">
        <v>844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</row>
    <row r="190" spans="1:28" ht="12.75" customHeight="1">
      <c r="A190" s="83">
        <v>45349</v>
      </c>
      <c r="B190" s="32" t="s">
        <v>1268</v>
      </c>
      <c r="C190" s="31" t="s">
        <v>1333</v>
      </c>
      <c r="D190" s="31" t="s">
        <v>1336</v>
      </c>
      <c r="E190" s="31" t="s">
        <v>561</v>
      </c>
      <c r="F190" s="84">
        <v>121643</v>
      </c>
      <c r="G190" s="32">
        <v>9.8800000000000008</v>
      </c>
      <c r="H190" s="32" t="s">
        <v>844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</row>
    <row r="191" spans="1:28" ht="12.75" customHeight="1">
      <c r="A191" s="83">
        <v>45349</v>
      </c>
      <c r="B191" s="32" t="s">
        <v>1337</v>
      </c>
      <c r="C191" s="31" t="s">
        <v>1338</v>
      </c>
      <c r="D191" s="31" t="s">
        <v>1287</v>
      </c>
      <c r="E191" s="31" t="s">
        <v>561</v>
      </c>
      <c r="F191" s="84">
        <v>241772</v>
      </c>
      <c r="G191" s="32">
        <v>126.96</v>
      </c>
      <c r="H191" s="32" t="s">
        <v>844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</row>
    <row r="192" spans="1:28" ht="12.75" customHeight="1">
      <c r="A192" s="83">
        <v>45349</v>
      </c>
      <c r="B192" s="32" t="s">
        <v>1337</v>
      </c>
      <c r="C192" s="31" t="s">
        <v>1338</v>
      </c>
      <c r="D192" s="31" t="s">
        <v>1339</v>
      </c>
      <c r="E192" s="31" t="s">
        <v>561</v>
      </c>
      <c r="F192" s="84">
        <v>132377</v>
      </c>
      <c r="G192" s="32">
        <v>127.4</v>
      </c>
      <c r="H192" s="32" t="s">
        <v>844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</row>
    <row r="193" spans="1:28" ht="12.75" customHeight="1">
      <c r="A193" s="83">
        <v>45349</v>
      </c>
      <c r="B193" s="32" t="s">
        <v>1340</v>
      </c>
      <c r="C193" s="31" t="s">
        <v>1341</v>
      </c>
      <c r="D193" s="31" t="s">
        <v>1287</v>
      </c>
      <c r="E193" s="31" t="s">
        <v>561</v>
      </c>
      <c r="F193" s="84">
        <v>222751</v>
      </c>
      <c r="G193" s="32">
        <v>97.5</v>
      </c>
      <c r="H193" s="32" t="s">
        <v>844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</row>
    <row r="194" spans="1:28" ht="12.75" customHeight="1">
      <c r="A194" s="83">
        <v>45349</v>
      </c>
      <c r="B194" s="32" t="s">
        <v>1342</v>
      </c>
      <c r="C194" s="31" t="s">
        <v>1343</v>
      </c>
      <c r="D194" s="31" t="s">
        <v>1070</v>
      </c>
      <c r="E194" s="31" t="s">
        <v>561</v>
      </c>
      <c r="F194" s="84">
        <v>250000</v>
      </c>
      <c r="G194" s="32">
        <v>345.4</v>
      </c>
      <c r="H194" s="32" t="s">
        <v>844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</row>
    <row r="195" spans="1:28" ht="12.75" customHeight="1">
      <c r="A195" s="83">
        <v>45349</v>
      </c>
      <c r="B195" s="32" t="s">
        <v>1344</v>
      </c>
      <c r="C195" s="31" t="s">
        <v>1345</v>
      </c>
      <c r="D195" s="31" t="s">
        <v>858</v>
      </c>
      <c r="E195" s="31" t="s">
        <v>561</v>
      </c>
      <c r="F195" s="84">
        <v>304000</v>
      </c>
      <c r="G195" s="32">
        <v>106.01</v>
      </c>
      <c r="H195" s="32" t="s">
        <v>844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</row>
    <row r="196" spans="1:28" ht="12.75" customHeight="1">
      <c r="A196" s="83">
        <v>45349</v>
      </c>
      <c r="B196" s="32" t="s">
        <v>1279</v>
      </c>
      <c r="C196" s="31" t="s">
        <v>1280</v>
      </c>
      <c r="D196" s="31" t="s">
        <v>1281</v>
      </c>
      <c r="E196" s="31" t="s">
        <v>562</v>
      </c>
      <c r="F196" s="84">
        <v>75000</v>
      </c>
      <c r="G196" s="32">
        <v>149.09</v>
      </c>
      <c r="H196" s="32" t="s">
        <v>844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</row>
    <row r="197" spans="1:28" ht="12.75" customHeight="1">
      <c r="A197" s="83">
        <v>45349</v>
      </c>
      <c r="B197" s="32" t="s">
        <v>1158</v>
      </c>
      <c r="C197" s="31" t="s">
        <v>1159</v>
      </c>
      <c r="D197" s="31" t="s">
        <v>1121</v>
      </c>
      <c r="E197" s="31" t="s">
        <v>562</v>
      </c>
      <c r="F197" s="84">
        <v>115000</v>
      </c>
      <c r="G197" s="32">
        <v>17.45</v>
      </c>
      <c r="H197" s="32" t="s">
        <v>844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</row>
    <row r="198" spans="1:28" ht="12.75" customHeight="1">
      <c r="A198" s="83">
        <v>45349</v>
      </c>
      <c r="B198" s="32" t="s">
        <v>1282</v>
      </c>
      <c r="C198" s="31" t="s">
        <v>1283</v>
      </c>
      <c r="D198" s="31" t="s">
        <v>1284</v>
      </c>
      <c r="E198" s="31" t="s">
        <v>562</v>
      </c>
      <c r="F198" s="84">
        <v>18000</v>
      </c>
      <c r="G198" s="32">
        <v>41.75</v>
      </c>
      <c r="H198" s="32" t="s">
        <v>844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</row>
    <row r="199" spans="1:28" ht="12.75" customHeight="1">
      <c r="A199" s="83">
        <v>45349</v>
      </c>
      <c r="B199" s="32" t="s">
        <v>1285</v>
      </c>
      <c r="C199" s="31" t="s">
        <v>1286</v>
      </c>
      <c r="D199" s="31" t="s">
        <v>1052</v>
      </c>
      <c r="E199" s="31" t="s">
        <v>562</v>
      </c>
      <c r="F199" s="84">
        <v>44036</v>
      </c>
      <c r="G199" s="32">
        <v>354.74</v>
      </c>
      <c r="H199" s="32" t="s">
        <v>844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</row>
    <row r="200" spans="1:28" ht="12.75" customHeight="1">
      <c r="A200" s="83">
        <v>45349</v>
      </c>
      <c r="B200" s="32" t="s">
        <v>1285</v>
      </c>
      <c r="C200" s="31" t="s">
        <v>1286</v>
      </c>
      <c r="D200" s="31" t="s">
        <v>1287</v>
      </c>
      <c r="E200" s="31" t="s">
        <v>562</v>
      </c>
      <c r="F200" s="84">
        <v>46110</v>
      </c>
      <c r="G200" s="32">
        <v>359.83</v>
      </c>
      <c r="H200" s="32" t="s">
        <v>844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</row>
    <row r="201" spans="1:28" ht="12.75" customHeight="1">
      <c r="A201" s="83">
        <v>45349</v>
      </c>
      <c r="B201" s="32" t="s">
        <v>1288</v>
      </c>
      <c r="C201" s="31" t="s">
        <v>1289</v>
      </c>
      <c r="D201" s="31" t="s">
        <v>1346</v>
      </c>
      <c r="E201" s="31" t="s">
        <v>562</v>
      </c>
      <c r="F201" s="84">
        <v>2000000</v>
      </c>
      <c r="G201" s="32">
        <v>1.55</v>
      </c>
      <c r="H201" s="32" t="s">
        <v>844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</row>
    <row r="202" spans="1:28" ht="12.75" customHeight="1">
      <c r="A202" s="83">
        <v>45349</v>
      </c>
      <c r="B202" s="32" t="s">
        <v>1160</v>
      </c>
      <c r="C202" s="31" t="s">
        <v>1161</v>
      </c>
      <c r="D202" s="31" t="s">
        <v>1347</v>
      </c>
      <c r="E202" s="31" t="s">
        <v>562</v>
      </c>
      <c r="F202" s="84">
        <v>800000</v>
      </c>
      <c r="G202" s="32">
        <v>15.02</v>
      </c>
      <c r="H202" s="32" t="s">
        <v>844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</row>
    <row r="203" spans="1:28" ht="12.75" customHeight="1">
      <c r="A203" s="83">
        <v>45349</v>
      </c>
      <c r="B203" s="32" t="s">
        <v>1292</v>
      </c>
      <c r="C203" s="31" t="s">
        <v>1293</v>
      </c>
      <c r="D203" s="31" t="s">
        <v>1348</v>
      </c>
      <c r="E203" s="31" t="s">
        <v>562</v>
      </c>
      <c r="F203" s="84">
        <v>73736</v>
      </c>
      <c r="G203" s="32">
        <v>628.46</v>
      </c>
      <c r="H203" s="32" t="s">
        <v>844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</row>
    <row r="204" spans="1:28" ht="12.75" customHeight="1">
      <c r="A204" s="83">
        <v>45349</v>
      </c>
      <c r="B204" s="32" t="s">
        <v>1292</v>
      </c>
      <c r="C204" s="31" t="s">
        <v>1293</v>
      </c>
      <c r="D204" s="31" t="s">
        <v>563</v>
      </c>
      <c r="E204" s="31" t="s">
        <v>562</v>
      </c>
      <c r="F204" s="84">
        <v>60654</v>
      </c>
      <c r="G204" s="32">
        <v>628.57000000000005</v>
      </c>
      <c r="H204" s="32" t="s">
        <v>844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</row>
    <row r="205" spans="1:28" ht="12.75" customHeight="1">
      <c r="A205" s="83">
        <v>45349</v>
      </c>
      <c r="B205" s="32" t="s">
        <v>1294</v>
      </c>
      <c r="C205" s="31" t="s">
        <v>1295</v>
      </c>
      <c r="D205" s="31" t="s">
        <v>1296</v>
      </c>
      <c r="E205" s="31" t="s">
        <v>562</v>
      </c>
      <c r="F205" s="84">
        <v>250</v>
      </c>
      <c r="G205" s="32">
        <v>157.75</v>
      </c>
      <c r="H205" s="32" t="s">
        <v>844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</row>
    <row r="206" spans="1:28" ht="12.75" customHeight="1">
      <c r="A206" s="83">
        <v>45349</v>
      </c>
      <c r="B206" s="32" t="s">
        <v>1050</v>
      </c>
      <c r="C206" s="31" t="s">
        <v>1051</v>
      </c>
      <c r="D206" s="31" t="s">
        <v>1297</v>
      </c>
      <c r="E206" s="31" t="s">
        <v>562</v>
      </c>
      <c r="F206" s="84">
        <v>535585</v>
      </c>
      <c r="G206" s="32">
        <v>61</v>
      </c>
      <c r="H206" s="32" t="s">
        <v>844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</row>
    <row r="207" spans="1:28" ht="12.75" customHeight="1">
      <c r="A207" s="83">
        <v>45349</v>
      </c>
      <c r="B207" s="32" t="s">
        <v>1050</v>
      </c>
      <c r="C207" s="31" t="s">
        <v>1051</v>
      </c>
      <c r="D207" s="31" t="s">
        <v>1298</v>
      </c>
      <c r="E207" s="31" t="s">
        <v>562</v>
      </c>
      <c r="F207" s="84">
        <v>518900</v>
      </c>
      <c r="G207" s="32">
        <v>61.43</v>
      </c>
      <c r="H207" s="32" t="s">
        <v>844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</row>
    <row r="208" spans="1:28" ht="12.75" customHeight="1">
      <c r="A208" s="83">
        <v>45349</v>
      </c>
      <c r="B208" s="32" t="s">
        <v>1050</v>
      </c>
      <c r="C208" s="31" t="s">
        <v>1051</v>
      </c>
      <c r="D208" s="31" t="s">
        <v>1071</v>
      </c>
      <c r="E208" s="31" t="s">
        <v>562</v>
      </c>
      <c r="F208" s="84">
        <v>5076571</v>
      </c>
      <c r="G208" s="32">
        <v>64.95</v>
      </c>
      <c r="H208" s="32" t="s">
        <v>844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</row>
    <row r="209" spans="1:28" ht="12.75" customHeight="1">
      <c r="A209" s="83">
        <v>45349</v>
      </c>
      <c r="B209" s="32" t="s">
        <v>1050</v>
      </c>
      <c r="C209" s="31" t="s">
        <v>1051</v>
      </c>
      <c r="D209" s="31" t="s">
        <v>1070</v>
      </c>
      <c r="E209" s="31" t="s">
        <v>562</v>
      </c>
      <c r="F209" s="84">
        <v>444</v>
      </c>
      <c r="G209" s="32">
        <v>60.95</v>
      </c>
      <c r="H209" s="32" t="s">
        <v>844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</row>
    <row r="210" spans="1:28" ht="12.75" customHeight="1">
      <c r="A210" s="83">
        <v>45349</v>
      </c>
      <c r="B210" s="32" t="s">
        <v>1050</v>
      </c>
      <c r="C210" s="31" t="s">
        <v>1051</v>
      </c>
      <c r="D210" s="31" t="s">
        <v>1107</v>
      </c>
      <c r="E210" s="31" t="s">
        <v>562</v>
      </c>
      <c r="F210" s="84">
        <v>465417</v>
      </c>
      <c r="G210" s="32">
        <v>61.77</v>
      </c>
      <c r="H210" s="32" t="s">
        <v>844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</row>
    <row r="211" spans="1:28" ht="12.75" customHeight="1">
      <c r="A211" s="83">
        <v>45349</v>
      </c>
      <c r="B211" s="32" t="s">
        <v>1050</v>
      </c>
      <c r="C211" s="31" t="s">
        <v>1051</v>
      </c>
      <c r="D211" s="31" t="s">
        <v>1108</v>
      </c>
      <c r="E211" s="31" t="s">
        <v>562</v>
      </c>
      <c r="F211" s="84">
        <v>226905</v>
      </c>
      <c r="G211" s="32">
        <v>62.12</v>
      </c>
      <c r="H211" s="32" t="s">
        <v>844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</row>
    <row r="212" spans="1:28" ht="12.75" customHeight="1">
      <c r="A212" s="83">
        <v>45349</v>
      </c>
      <c r="B212" s="32" t="s">
        <v>1050</v>
      </c>
      <c r="C212" s="31" t="s">
        <v>1051</v>
      </c>
      <c r="D212" s="31" t="s">
        <v>987</v>
      </c>
      <c r="E212" s="31" t="s">
        <v>562</v>
      </c>
      <c r="F212" s="84">
        <v>477979</v>
      </c>
      <c r="G212" s="32">
        <v>67.02</v>
      </c>
      <c r="H212" s="32" t="s">
        <v>844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</row>
    <row r="213" spans="1:28" ht="12.75" customHeight="1">
      <c r="A213" s="83">
        <v>45349</v>
      </c>
      <c r="B213" s="32" t="s">
        <v>1050</v>
      </c>
      <c r="C213" s="31" t="s">
        <v>1051</v>
      </c>
      <c r="D213" s="31" t="s">
        <v>860</v>
      </c>
      <c r="E213" s="31" t="s">
        <v>562</v>
      </c>
      <c r="F213" s="84">
        <v>511883</v>
      </c>
      <c r="G213" s="32">
        <v>68.489999999999995</v>
      </c>
      <c r="H213" s="32" t="s">
        <v>844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</row>
    <row r="214" spans="1:28" ht="12.75" customHeight="1">
      <c r="A214" s="83">
        <v>45349</v>
      </c>
      <c r="B214" s="32" t="s">
        <v>1050</v>
      </c>
      <c r="C214" s="31" t="s">
        <v>1051</v>
      </c>
      <c r="D214" s="31" t="s">
        <v>1119</v>
      </c>
      <c r="E214" s="31" t="s">
        <v>562</v>
      </c>
      <c r="F214" s="84">
        <v>368654</v>
      </c>
      <c r="G214" s="32">
        <v>67.569999999999993</v>
      </c>
      <c r="H214" s="32" t="s">
        <v>844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</row>
    <row r="215" spans="1:28" ht="12.75" customHeight="1">
      <c r="A215" s="83">
        <v>45349</v>
      </c>
      <c r="B215" s="32" t="s">
        <v>1301</v>
      </c>
      <c r="C215" s="31" t="s">
        <v>1302</v>
      </c>
      <c r="D215" s="31" t="s">
        <v>1349</v>
      </c>
      <c r="E215" s="31" t="s">
        <v>562</v>
      </c>
      <c r="F215" s="84">
        <v>98404</v>
      </c>
      <c r="G215" s="32">
        <v>175</v>
      </c>
      <c r="H215" s="32" t="s">
        <v>844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</row>
    <row r="216" spans="1:28" ht="12.75" customHeight="1">
      <c r="A216" s="83">
        <v>45349</v>
      </c>
      <c r="B216" s="32" t="s">
        <v>1304</v>
      </c>
      <c r="C216" s="31" t="s">
        <v>1305</v>
      </c>
      <c r="D216" s="31" t="s">
        <v>1108</v>
      </c>
      <c r="E216" s="31" t="s">
        <v>562</v>
      </c>
      <c r="F216" s="84">
        <v>130000</v>
      </c>
      <c r="G216" s="32">
        <v>129.79</v>
      </c>
      <c r="H216" s="32" t="s">
        <v>844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</row>
    <row r="217" spans="1:28" ht="12.75" customHeight="1">
      <c r="A217" s="83">
        <v>45349</v>
      </c>
      <c r="B217" s="32" t="s">
        <v>1170</v>
      </c>
      <c r="C217" s="31" t="s">
        <v>1171</v>
      </c>
      <c r="D217" s="31" t="s">
        <v>1172</v>
      </c>
      <c r="E217" s="31" t="s">
        <v>562</v>
      </c>
      <c r="F217" s="84">
        <v>276000</v>
      </c>
      <c r="G217" s="32">
        <v>2.6</v>
      </c>
      <c r="H217" s="32" t="s">
        <v>844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</row>
    <row r="218" spans="1:28" ht="12.75" customHeight="1">
      <c r="A218" s="83">
        <v>45349</v>
      </c>
      <c r="B218" s="32" t="s">
        <v>1190</v>
      </c>
      <c r="C218" s="31" t="s">
        <v>1308</v>
      </c>
      <c r="D218" s="31" t="s">
        <v>563</v>
      </c>
      <c r="E218" s="31" t="s">
        <v>562</v>
      </c>
      <c r="F218" s="84">
        <v>836705</v>
      </c>
      <c r="G218" s="32">
        <v>386.38</v>
      </c>
      <c r="H218" s="32" t="s">
        <v>844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</row>
    <row r="219" spans="1:28" ht="12.75" customHeight="1">
      <c r="A219" s="83">
        <v>45349</v>
      </c>
      <c r="B219" s="32" t="s">
        <v>1350</v>
      </c>
      <c r="C219" s="31" t="s">
        <v>1351</v>
      </c>
      <c r="D219" s="31" t="s">
        <v>1352</v>
      </c>
      <c r="E219" s="31" t="s">
        <v>562</v>
      </c>
      <c r="F219" s="84">
        <v>727755</v>
      </c>
      <c r="G219" s="32">
        <v>101</v>
      </c>
      <c r="H219" s="32" t="s">
        <v>844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</row>
    <row r="220" spans="1:28" ht="12.75" customHeight="1">
      <c r="A220" s="83">
        <v>45349</v>
      </c>
      <c r="B220" s="32" t="s">
        <v>1353</v>
      </c>
      <c r="C220" s="31" t="s">
        <v>1354</v>
      </c>
      <c r="D220" s="31" t="s">
        <v>1355</v>
      </c>
      <c r="E220" s="31" t="s">
        <v>562</v>
      </c>
      <c r="F220" s="84">
        <v>334054</v>
      </c>
      <c r="G220" s="32">
        <v>22.75</v>
      </c>
      <c r="H220" s="32" t="s">
        <v>844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</row>
    <row r="221" spans="1:28" ht="12.75" customHeight="1">
      <c r="A221" s="83">
        <v>45349</v>
      </c>
      <c r="B221" s="32" t="s">
        <v>373</v>
      </c>
      <c r="C221" s="31" t="s">
        <v>1163</v>
      </c>
      <c r="D221" s="31" t="s">
        <v>860</v>
      </c>
      <c r="E221" s="31" t="s">
        <v>562</v>
      </c>
      <c r="F221" s="84">
        <v>10642631</v>
      </c>
      <c r="G221" s="32">
        <v>50.17</v>
      </c>
      <c r="H221" s="32" t="s">
        <v>844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</row>
    <row r="222" spans="1:28" ht="12.75" customHeight="1">
      <c r="A222" s="83">
        <v>45349</v>
      </c>
      <c r="B222" s="32" t="s">
        <v>1315</v>
      </c>
      <c r="C222" s="31" t="s">
        <v>1316</v>
      </c>
      <c r="D222" s="31" t="s">
        <v>1070</v>
      </c>
      <c r="E222" s="31" t="s">
        <v>562</v>
      </c>
      <c r="F222" s="84">
        <v>16371693</v>
      </c>
      <c r="G222" s="32">
        <v>155.04</v>
      </c>
      <c r="H222" s="32" t="s">
        <v>844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</row>
    <row r="223" spans="1:28" ht="12.75" customHeight="1">
      <c r="A223" s="83">
        <v>45349</v>
      </c>
      <c r="B223" s="32" t="s">
        <v>1173</v>
      </c>
      <c r="C223" s="31" t="s">
        <v>1174</v>
      </c>
      <c r="D223" s="31" t="s">
        <v>1175</v>
      </c>
      <c r="E223" s="31" t="s">
        <v>562</v>
      </c>
      <c r="F223" s="84">
        <v>2150000</v>
      </c>
      <c r="G223" s="32">
        <v>4.8600000000000003</v>
      </c>
      <c r="H223" s="32" t="s">
        <v>844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</row>
    <row r="224" spans="1:28" ht="12.75" customHeight="1">
      <c r="A224" s="83">
        <v>45349</v>
      </c>
      <c r="B224" s="32" t="s">
        <v>1167</v>
      </c>
      <c r="C224" s="31" t="s">
        <v>1168</v>
      </c>
      <c r="D224" s="31" t="s">
        <v>563</v>
      </c>
      <c r="E224" s="31" t="s">
        <v>562</v>
      </c>
      <c r="F224" s="84">
        <v>862241</v>
      </c>
      <c r="G224" s="32">
        <v>117.12</v>
      </c>
      <c r="H224" s="32" t="s">
        <v>844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</row>
    <row r="225" spans="1:28" ht="12.75" customHeight="1">
      <c r="A225" s="83">
        <v>45349</v>
      </c>
      <c r="B225" s="32" t="s">
        <v>1167</v>
      </c>
      <c r="C225" s="31" t="s">
        <v>1168</v>
      </c>
      <c r="D225" s="31" t="s">
        <v>987</v>
      </c>
      <c r="E225" s="31" t="s">
        <v>562</v>
      </c>
      <c r="F225" s="84">
        <v>921133</v>
      </c>
      <c r="G225" s="32">
        <v>118.85</v>
      </c>
      <c r="H225" s="32" t="s">
        <v>844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</row>
    <row r="226" spans="1:28" ht="12.75" customHeight="1">
      <c r="A226" s="83">
        <v>45349</v>
      </c>
      <c r="B226" s="32" t="s">
        <v>1167</v>
      </c>
      <c r="C226" s="31" t="s">
        <v>1168</v>
      </c>
      <c r="D226" s="31" t="s">
        <v>1119</v>
      </c>
      <c r="E226" s="31" t="s">
        <v>562</v>
      </c>
      <c r="F226" s="84">
        <v>261766</v>
      </c>
      <c r="G226" s="32">
        <v>119.26</v>
      </c>
      <c r="H226" s="32" t="s">
        <v>844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</row>
    <row r="227" spans="1:28" ht="12.75" customHeight="1">
      <c r="A227" s="83">
        <v>45349</v>
      </c>
      <c r="B227" s="32" t="s">
        <v>1167</v>
      </c>
      <c r="C227" s="31" t="s">
        <v>1168</v>
      </c>
      <c r="D227" s="31" t="s">
        <v>860</v>
      </c>
      <c r="E227" s="31" t="s">
        <v>562</v>
      </c>
      <c r="F227" s="84">
        <v>831373</v>
      </c>
      <c r="G227" s="32">
        <v>118.62</v>
      </c>
      <c r="H227" s="32" t="s">
        <v>844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</row>
    <row r="228" spans="1:28" ht="12.75" customHeight="1">
      <c r="A228" s="83">
        <v>45349</v>
      </c>
      <c r="B228" s="32" t="s">
        <v>1317</v>
      </c>
      <c r="C228" s="31" t="s">
        <v>1318</v>
      </c>
      <c r="D228" s="31" t="s">
        <v>1120</v>
      </c>
      <c r="E228" s="31" t="s">
        <v>562</v>
      </c>
      <c r="F228" s="84">
        <v>150400</v>
      </c>
      <c r="G228" s="32">
        <v>143.69999999999999</v>
      </c>
      <c r="H228" s="32" t="s">
        <v>844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</row>
    <row r="229" spans="1:28" ht="12.75" customHeight="1">
      <c r="A229" s="83">
        <v>45349</v>
      </c>
      <c r="B229" s="32" t="s">
        <v>1122</v>
      </c>
      <c r="C229" s="31" t="s">
        <v>1123</v>
      </c>
      <c r="D229" s="31" t="s">
        <v>1320</v>
      </c>
      <c r="E229" s="31" t="s">
        <v>562</v>
      </c>
      <c r="F229" s="84">
        <v>325555</v>
      </c>
      <c r="G229" s="32">
        <v>28.2</v>
      </c>
      <c r="H229" s="32" t="s">
        <v>844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</row>
    <row r="230" spans="1:28" ht="12.75" customHeight="1">
      <c r="A230" s="83">
        <v>45349</v>
      </c>
      <c r="B230" s="32" t="s">
        <v>1122</v>
      </c>
      <c r="C230" s="31" t="s">
        <v>1123</v>
      </c>
      <c r="D230" s="31" t="s">
        <v>1052</v>
      </c>
      <c r="E230" s="31" t="s">
        <v>562</v>
      </c>
      <c r="F230" s="84">
        <v>302906</v>
      </c>
      <c r="G230" s="32">
        <v>28.01</v>
      </c>
      <c r="H230" s="32" t="s">
        <v>844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</row>
    <row r="231" spans="1:28" ht="12.75" customHeight="1">
      <c r="A231" s="83">
        <v>45349</v>
      </c>
      <c r="B231" s="32" t="s">
        <v>1321</v>
      </c>
      <c r="C231" s="31" t="s">
        <v>1322</v>
      </c>
      <c r="D231" s="31" t="s">
        <v>860</v>
      </c>
      <c r="E231" s="31" t="s">
        <v>562</v>
      </c>
      <c r="F231" s="84">
        <v>1480803</v>
      </c>
      <c r="G231" s="32">
        <v>45.58</v>
      </c>
      <c r="H231" s="32" t="s">
        <v>844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</row>
    <row r="232" spans="1:28" ht="12.75" customHeight="1">
      <c r="A232" s="83">
        <v>45349</v>
      </c>
      <c r="B232" s="32" t="s">
        <v>1323</v>
      </c>
      <c r="C232" s="31" t="s">
        <v>1324</v>
      </c>
      <c r="D232" s="31" t="s">
        <v>987</v>
      </c>
      <c r="E232" s="31" t="s">
        <v>562</v>
      </c>
      <c r="F232" s="84">
        <v>1841976</v>
      </c>
      <c r="G232" s="32">
        <v>467.25</v>
      </c>
      <c r="H232" s="32" t="s">
        <v>844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</row>
    <row r="233" spans="1:28" ht="12.75" customHeight="1">
      <c r="A233" s="83">
        <v>45349</v>
      </c>
      <c r="B233" s="32" t="s">
        <v>1323</v>
      </c>
      <c r="C233" s="31" t="s">
        <v>1324</v>
      </c>
      <c r="D233" s="31" t="s">
        <v>563</v>
      </c>
      <c r="E233" s="31" t="s">
        <v>562</v>
      </c>
      <c r="F233" s="84">
        <v>2184855</v>
      </c>
      <c r="G233" s="32">
        <v>459.25</v>
      </c>
      <c r="H233" s="32" t="s">
        <v>844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</row>
    <row r="234" spans="1:28" ht="12.75" customHeight="1">
      <c r="A234" s="83">
        <v>45349</v>
      </c>
      <c r="B234" s="32" t="s">
        <v>1323</v>
      </c>
      <c r="C234" s="31" t="s">
        <v>1324</v>
      </c>
      <c r="D234" s="31" t="s">
        <v>1325</v>
      </c>
      <c r="E234" s="31" t="s">
        <v>562</v>
      </c>
      <c r="F234" s="84">
        <v>2850279</v>
      </c>
      <c r="G234" s="32">
        <v>472.67</v>
      </c>
      <c r="H234" s="32" t="s">
        <v>844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</row>
    <row r="235" spans="1:28" ht="12.75" customHeight="1">
      <c r="A235" s="83">
        <v>45349</v>
      </c>
      <c r="B235" s="32" t="s">
        <v>1326</v>
      </c>
      <c r="C235" s="31" t="s">
        <v>1327</v>
      </c>
      <c r="D235" s="31" t="s">
        <v>1356</v>
      </c>
      <c r="E235" s="31" t="s">
        <v>562</v>
      </c>
      <c r="F235" s="84">
        <v>95000</v>
      </c>
      <c r="G235" s="32">
        <v>18.899999999999999</v>
      </c>
      <c r="H235" s="32" t="s">
        <v>844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</row>
    <row r="236" spans="1:28" ht="12.75" customHeight="1">
      <c r="A236" s="83">
        <v>45349</v>
      </c>
      <c r="B236" s="32" t="s">
        <v>498</v>
      </c>
      <c r="C236" s="31" t="s">
        <v>1357</v>
      </c>
      <c r="D236" s="31" t="s">
        <v>1358</v>
      </c>
      <c r="E236" s="31" t="s">
        <v>562</v>
      </c>
      <c r="F236" s="84">
        <v>325298</v>
      </c>
      <c r="G236" s="32">
        <v>1497.08</v>
      </c>
      <c r="H236" s="32" t="s">
        <v>844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</row>
    <row r="237" spans="1:28" ht="12.75" customHeight="1">
      <c r="A237" s="83">
        <v>45349</v>
      </c>
      <c r="B237" s="32" t="s">
        <v>1359</v>
      </c>
      <c r="C237" s="31" t="s">
        <v>1360</v>
      </c>
      <c r="D237" s="31" t="s">
        <v>1361</v>
      </c>
      <c r="E237" s="31" t="s">
        <v>562</v>
      </c>
      <c r="F237" s="84">
        <v>600000</v>
      </c>
      <c r="G237" s="32">
        <v>875.08</v>
      </c>
      <c r="H237" s="32" t="s">
        <v>844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</row>
    <row r="238" spans="1:28" ht="12.75" customHeight="1">
      <c r="A238" s="83">
        <v>45349</v>
      </c>
      <c r="B238" s="32" t="s">
        <v>1329</v>
      </c>
      <c r="C238" s="31" t="s">
        <v>1330</v>
      </c>
      <c r="D238" s="31" t="s">
        <v>860</v>
      </c>
      <c r="E238" s="31" t="s">
        <v>562</v>
      </c>
      <c r="F238" s="84">
        <v>12244700</v>
      </c>
      <c r="G238" s="32">
        <v>32.979999999999997</v>
      </c>
      <c r="H238" s="32" t="s">
        <v>844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</row>
    <row r="239" spans="1:28" ht="12.75" customHeight="1">
      <c r="A239" s="83">
        <v>45349</v>
      </c>
      <c r="B239" s="32" t="s">
        <v>1089</v>
      </c>
      <c r="C239" s="31" t="s">
        <v>1090</v>
      </c>
      <c r="D239" s="31" t="s">
        <v>1331</v>
      </c>
      <c r="E239" s="31" t="s">
        <v>562</v>
      </c>
      <c r="F239" s="84">
        <v>2373362</v>
      </c>
      <c r="G239" s="32">
        <v>3.45</v>
      </c>
      <c r="H239" s="32" t="s">
        <v>844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</row>
    <row r="240" spans="1:28" ht="12.75" customHeight="1">
      <c r="A240" s="83">
        <v>45349</v>
      </c>
      <c r="B240" s="32" t="s">
        <v>519</v>
      </c>
      <c r="C240" s="31" t="s">
        <v>1332</v>
      </c>
      <c r="D240" s="31" t="s">
        <v>1088</v>
      </c>
      <c r="E240" s="31" t="s">
        <v>562</v>
      </c>
      <c r="F240" s="84">
        <v>1757888</v>
      </c>
      <c r="G240" s="32">
        <v>766.79</v>
      </c>
      <c r="H240" s="32" t="s">
        <v>844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</row>
    <row r="241" spans="1:28" ht="12.75" customHeight="1">
      <c r="A241" s="83">
        <v>45349</v>
      </c>
      <c r="B241" s="32" t="s">
        <v>1091</v>
      </c>
      <c r="C241" s="31" t="s">
        <v>1092</v>
      </c>
      <c r="D241" s="31" t="s">
        <v>1169</v>
      </c>
      <c r="E241" s="31" t="s">
        <v>562</v>
      </c>
      <c r="F241" s="84">
        <v>6664</v>
      </c>
      <c r="G241" s="32">
        <v>150</v>
      </c>
      <c r="H241" s="32" t="s">
        <v>844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</row>
    <row r="242" spans="1:28" ht="12.75" customHeight="1">
      <c r="A242" s="83">
        <v>45349</v>
      </c>
      <c r="B242" s="32" t="s">
        <v>1091</v>
      </c>
      <c r="C242" s="31" t="s">
        <v>1092</v>
      </c>
      <c r="D242" s="31" t="s">
        <v>1126</v>
      </c>
      <c r="E242" s="31" t="s">
        <v>562</v>
      </c>
      <c r="F242" s="84">
        <v>147740</v>
      </c>
      <c r="G242" s="32">
        <v>145.12</v>
      </c>
      <c r="H242" s="32" t="s">
        <v>844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</row>
    <row r="243" spans="1:28" ht="12.75" customHeight="1">
      <c r="A243" s="83">
        <v>45349</v>
      </c>
      <c r="B243" s="32" t="s">
        <v>1091</v>
      </c>
      <c r="C243" s="31" t="s">
        <v>1092</v>
      </c>
      <c r="D243" s="31" t="s">
        <v>860</v>
      </c>
      <c r="E243" s="31" t="s">
        <v>562</v>
      </c>
      <c r="F243" s="84">
        <v>126436</v>
      </c>
      <c r="G243" s="32">
        <v>145.18</v>
      </c>
      <c r="H243" s="32" t="s">
        <v>844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</row>
    <row r="244" spans="1:28" ht="12.75" customHeight="1">
      <c r="A244" s="83">
        <v>45349</v>
      </c>
      <c r="B244" s="32" t="s">
        <v>1091</v>
      </c>
      <c r="C244" s="31" t="s">
        <v>1092</v>
      </c>
      <c r="D244" s="31" t="s">
        <v>987</v>
      </c>
      <c r="E244" s="31" t="s">
        <v>562</v>
      </c>
      <c r="F244" s="84">
        <v>125957</v>
      </c>
      <c r="G244" s="32">
        <v>145.72999999999999</v>
      </c>
      <c r="H244" s="32" t="s">
        <v>844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</row>
    <row r="245" spans="1:28" ht="12.75" customHeight="1">
      <c r="A245" s="83">
        <v>45349</v>
      </c>
      <c r="B245" s="32" t="s">
        <v>1268</v>
      </c>
      <c r="C245" s="31" t="s">
        <v>1333</v>
      </c>
      <c r="D245" s="31" t="s">
        <v>1271</v>
      </c>
      <c r="E245" s="31" t="s">
        <v>562</v>
      </c>
      <c r="F245" s="84">
        <v>150000</v>
      </c>
      <c r="G245" s="32">
        <v>10</v>
      </c>
      <c r="H245" s="32" t="s">
        <v>844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</row>
    <row r="246" spans="1:28" ht="12.75" customHeight="1">
      <c r="A246" s="83">
        <v>45349</v>
      </c>
      <c r="B246" s="32" t="s">
        <v>1268</v>
      </c>
      <c r="C246" s="31" t="s">
        <v>1333</v>
      </c>
      <c r="D246" s="31" t="s">
        <v>1125</v>
      </c>
      <c r="E246" s="31" t="s">
        <v>562</v>
      </c>
      <c r="F246" s="84">
        <v>250000</v>
      </c>
      <c r="G246" s="32">
        <v>10</v>
      </c>
      <c r="H246" s="32" t="s">
        <v>844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</row>
    <row r="247" spans="1:28" ht="12.75" customHeight="1">
      <c r="A247" s="83">
        <v>45349</v>
      </c>
      <c r="B247" s="32" t="s">
        <v>1268</v>
      </c>
      <c r="C247" s="31" t="s">
        <v>1333</v>
      </c>
      <c r="D247" s="31" t="s">
        <v>1270</v>
      </c>
      <c r="E247" s="31" t="s">
        <v>562</v>
      </c>
      <c r="F247" s="84">
        <v>297710</v>
      </c>
      <c r="G247" s="32">
        <v>10</v>
      </c>
      <c r="H247" s="32" t="s">
        <v>844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</row>
    <row r="248" spans="1:28" ht="12.75" customHeight="1">
      <c r="A248" s="83">
        <v>45349</v>
      </c>
      <c r="B248" s="32" t="s">
        <v>1268</v>
      </c>
      <c r="C248" s="31" t="s">
        <v>1333</v>
      </c>
      <c r="D248" s="31" t="s">
        <v>1124</v>
      </c>
      <c r="E248" s="31" t="s">
        <v>562</v>
      </c>
      <c r="F248" s="84">
        <v>149635</v>
      </c>
      <c r="G248" s="32">
        <v>10</v>
      </c>
      <c r="H248" s="32" t="s">
        <v>844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</row>
    <row r="249" spans="1:28" ht="12.75" customHeight="1">
      <c r="A249" s="83">
        <v>45349</v>
      </c>
      <c r="B249" s="32" t="s">
        <v>1268</v>
      </c>
      <c r="C249" s="31" t="s">
        <v>1333</v>
      </c>
      <c r="D249" s="31" t="s">
        <v>1362</v>
      </c>
      <c r="E249" s="31" t="s">
        <v>562</v>
      </c>
      <c r="F249" s="84">
        <v>199436</v>
      </c>
      <c r="G249" s="32">
        <v>10</v>
      </c>
      <c r="H249" s="32" t="s">
        <v>844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</row>
    <row r="250" spans="1:28" ht="12.75" customHeight="1">
      <c r="A250" s="83">
        <v>45349</v>
      </c>
      <c r="B250" s="32" t="s">
        <v>1268</v>
      </c>
      <c r="C250" s="31" t="s">
        <v>1333</v>
      </c>
      <c r="D250" s="31" t="s">
        <v>1274</v>
      </c>
      <c r="E250" s="31" t="s">
        <v>562</v>
      </c>
      <c r="F250" s="84">
        <v>379575</v>
      </c>
      <c r="G250" s="32">
        <v>9.86</v>
      </c>
      <c r="H250" s="32" t="s">
        <v>844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</row>
    <row r="251" spans="1:28" ht="12.75" customHeight="1">
      <c r="A251" s="83">
        <v>45349</v>
      </c>
      <c r="B251" s="32" t="s">
        <v>1268</v>
      </c>
      <c r="C251" s="31" t="s">
        <v>1333</v>
      </c>
      <c r="D251" s="31" t="s">
        <v>1336</v>
      </c>
      <c r="E251" s="31" t="s">
        <v>562</v>
      </c>
      <c r="F251" s="84">
        <v>201910</v>
      </c>
      <c r="G251" s="32">
        <v>9.9600000000000009</v>
      </c>
      <c r="H251" s="32" t="s">
        <v>844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</row>
    <row r="252" spans="1:28" ht="12.75" customHeight="1">
      <c r="A252" s="83">
        <v>45349</v>
      </c>
      <c r="B252" s="32" t="s">
        <v>1268</v>
      </c>
      <c r="C252" s="31" t="s">
        <v>1333</v>
      </c>
      <c r="D252" s="31" t="s">
        <v>858</v>
      </c>
      <c r="E252" s="31" t="s">
        <v>562</v>
      </c>
      <c r="F252" s="84">
        <v>505000</v>
      </c>
      <c r="G252" s="32">
        <v>10</v>
      </c>
      <c r="H252" s="32" t="s">
        <v>844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</row>
    <row r="253" spans="1:28" ht="12.75" customHeight="1">
      <c r="A253" s="83">
        <v>45349</v>
      </c>
      <c r="B253" s="32" t="s">
        <v>1337</v>
      </c>
      <c r="C253" s="31" t="s">
        <v>1338</v>
      </c>
      <c r="D253" s="31" t="s">
        <v>1287</v>
      </c>
      <c r="E253" s="31" t="s">
        <v>562</v>
      </c>
      <c r="F253" s="84">
        <v>241772</v>
      </c>
      <c r="G253" s="32">
        <v>126.89</v>
      </c>
      <c r="H253" s="32" t="s">
        <v>844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</row>
    <row r="254" spans="1:28" ht="12.75" customHeight="1">
      <c r="A254" s="83">
        <v>45349</v>
      </c>
      <c r="B254" s="32" t="s">
        <v>1337</v>
      </c>
      <c r="C254" s="31" t="s">
        <v>1338</v>
      </c>
      <c r="D254" s="31" t="s">
        <v>1339</v>
      </c>
      <c r="E254" s="31" t="s">
        <v>562</v>
      </c>
      <c r="F254" s="84">
        <v>132377</v>
      </c>
      <c r="G254" s="32">
        <v>127.12</v>
      </c>
      <c r="H254" s="32" t="s">
        <v>844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</row>
    <row r="255" spans="1:28" ht="12.75" customHeight="1">
      <c r="A255" s="83">
        <v>45349</v>
      </c>
      <c r="B255" s="32" t="s">
        <v>1340</v>
      </c>
      <c r="C255" s="31" t="s">
        <v>1341</v>
      </c>
      <c r="D255" s="31" t="s">
        <v>1287</v>
      </c>
      <c r="E255" s="31" t="s">
        <v>562</v>
      </c>
      <c r="F255" s="84">
        <v>187751</v>
      </c>
      <c r="G255" s="32">
        <v>97.95</v>
      </c>
      <c r="H255" s="32" t="s">
        <v>844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</row>
    <row r="256" spans="1:28" ht="12.75" customHeight="1">
      <c r="A256" s="83">
        <v>45349</v>
      </c>
      <c r="B256" s="32" t="s">
        <v>1342</v>
      </c>
      <c r="C256" s="31" t="s">
        <v>1343</v>
      </c>
      <c r="D256" s="31" t="s">
        <v>1070</v>
      </c>
      <c r="E256" s="31" t="s">
        <v>562</v>
      </c>
      <c r="F256" s="84">
        <v>7003</v>
      </c>
      <c r="G256" s="32">
        <v>363</v>
      </c>
      <c r="H256" s="32" t="s">
        <v>844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42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893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45350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564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565</v>
      </c>
      <c r="E9" s="93" t="s">
        <v>566</v>
      </c>
      <c r="F9" s="93" t="s">
        <v>567</v>
      </c>
      <c r="G9" s="93" t="s">
        <v>568</v>
      </c>
      <c r="H9" s="93" t="s">
        <v>569</v>
      </c>
      <c r="I9" s="93" t="s">
        <v>570</v>
      </c>
      <c r="J9" s="92" t="s">
        <v>571</v>
      </c>
      <c r="K9" s="93" t="s">
        <v>572</v>
      </c>
      <c r="L9" s="95" t="s">
        <v>573</v>
      </c>
      <c r="M9" s="95" t="s">
        <v>574</v>
      </c>
      <c r="N9" s="93" t="s">
        <v>575</v>
      </c>
      <c r="O9" s="279" t="s">
        <v>576</v>
      </c>
      <c r="P9" s="222" t="s">
        <v>577</v>
      </c>
      <c r="Q9" s="222" t="s">
        <v>855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0">
        <v>1</v>
      </c>
      <c r="B10" s="281">
        <v>45278</v>
      </c>
      <c r="C10" s="282"/>
      <c r="D10" s="283" t="s">
        <v>215</v>
      </c>
      <c r="E10" s="284" t="s">
        <v>578</v>
      </c>
      <c r="F10" s="212">
        <v>632</v>
      </c>
      <c r="G10" s="207">
        <v>593</v>
      </c>
      <c r="H10" s="212">
        <v>670</v>
      </c>
      <c r="I10" s="212" t="s">
        <v>870</v>
      </c>
      <c r="J10" s="285" t="s">
        <v>928</v>
      </c>
      <c r="K10" s="285">
        <f t="shared" ref="K10:K17" si="0">H10-F10</f>
        <v>38</v>
      </c>
      <c r="L10" s="286">
        <f t="shared" ref="L10:L17" si="1">(F10*-0.3)/100</f>
        <v>-1.8959999999999999</v>
      </c>
      <c r="M10" s="287">
        <f t="shared" ref="M10:M11" si="2">(K10+L10)/F10</f>
        <v>5.7126582278481011E-2</v>
      </c>
      <c r="N10" s="285" t="s">
        <v>581</v>
      </c>
      <c r="O10" s="288">
        <v>45329</v>
      </c>
      <c r="P10" s="288"/>
      <c r="Q10" s="264"/>
      <c r="S10" s="37" t="s">
        <v>580</v>
      </c>
    </row>
    <row r="11" spans="1:27" ht="15" customHeight="1">
      <c r="A11" s="303">
        <v>2</v>
      </c>
      <c r="B11" s="304">
        <v>45288</v>
      </c>
      <c r="C11" s="305"/>
      <c r="D11" s="306" t="s">
        <v>544</v>
      </c>
      <c r="E11" s="307" t="s">
        <v>578</v>
      </c>
      <c r="F11" s="292">
        <v>1725</v>
      </c>
      <c r="G11" s="295">
        <v>1645</v>
      </c>
      <c r="H11" s="292">
        <v>1645</v>
      </c>
      <c r="I11" s="292" t="s">
        <v>871</v>
      </c>
      <c r="J11" s="308" t="s">
        <v>955</v>
      </c>
      <c r="K11" s="308">
        <f t="shared" si="0"/>
        <v>-80</v>
      </c>
      <c r="L11" s="309">
        <f t="shared" si="1"/>
        <v>-5.1749999999999998</v>
      </c>
      <c r="M11" s="310">
        <f t="shared" si="2"/>
        <v>-4.9376811594202895E-2</v>
      </c>
      <c r="N11" s="308" t="s">
        <v>591</v>
      </c>
      <c r="O11" s="311">
        <v>45331</v>
      </c>
      <c r="P11" s="311"/>
      <c r="Q11" s="264"/>
      <c r="S11" s="37" t="s">
        <v>580</v>
      </c>
    </row>
    <row r="12" spans="1:27" ht="15" customHeight="1">
      <c r="A12" s="280">
        <v>3</v>
      </c>
      <c r="B12" s="281">
        <v>45294</v>
      </c>
      <c r="C12" s="282"/>
      <c r="D12" s="283" t="s">
        <v>175</v>
      </c>
      <c r="E12" s="284" t="s">
        <v>578</v>
      </c>
      <c r="F12" s="212">
        <v>9937.5</v>
      </c>
      <c r="G12" s="207">
        <v>9340</v>
      </c>
      <c r="H12" s="212">
        <v>10410</v>
      </c>
      <c r="I12" s="212" t="s">
        <v>874</v>
      </c>
      <c r="J12" s="285" t="s">
        <v>890</v>
      </c>
      <c r="K12" s="285">
        <f t="shared" si="0"/>
        <v>472.5</v>
      </c>
      <c r="L12" s="286">
        <f t="shared" si="1"/>
        <v>-29.8125</v>
      </c>
      <c r="M12" s="287">
        <f t="shared" ref="M12" si="3">(K12+L12)/F12</f>
        <v>4.4547169811320758E-2</v>
      </c>
      <c r="N12" s="285" t="s">
        <v>581</v>
      </c>
      <c r="O12" s="288">
        <v>45323</v>
      </c>
      <c r="P12" s="288"/>
      <c r="Q12" s="264"/>
      <c r="S12" s="37" t="s">
        <v>580</v>
      </c>
    </row>
    <row r="13" spans="1:27" ht="15" customHeight="1">
      <c r="A13" s="303">
        <v>4</v>
      </c>
      <c r="B13" s="304">
        <v>45303</v>
      </c>
      <c r="C13" s="305"/>
      <c r="D13" s="306" t="s">
        <v>161</v>
      </c>
      <c r="E13" s="307" t="s">
        <v>578</v>
      </c>
      <c r="F13" s="292">
        <v>521.5</v>
      </c>
      <c r="G13" s="295">
        <v>490</v>
      </c>
      <c r="H13" s="292">
        <v>487</v>
      </c>
      <c r="I13" s="292" t="s">
        <v>877</v>
      </c>
      <c r="J13" s="308" t="s">
        <v>905</v>
      </c>
      <c r="K13" s="308">
        <f t="shared" si="0"/>
        <v>-34.5</v>
      </c>
      <c r="L13" s="309">
        <f t="shared" si="1"/>
        <v>-1.5644999999999998</v>
      </c>
      <c r="M13" s="310">
        <f t="shared" ref="M13:M14" si="4">(K13+L13)/F13</f>
        <v>-6.9155321188878238E-2</v>
      </c>
      <c r="N13" s="308" t="s">
        <v>591</v>
      </c>
      <c r="O13" s="311">
        <v>45327</v>
      </c>
      <c r="P13" s="311"/>
      <c r="Q13" s="264"/>
      <c r="S13" s="37" t="s">
        <v>772</v>
      </c>
    </row>
    <row r="14" spans="1:27" ht="15" customHeight="1">
      <c r="A14" s="280">
        <v>5</v>
      </c>
      <c r="B14" s="281">
        <v>45307</v>
      </c>
      <c r="C14" s="282"/>
      <c r="D14" s="283" t="s">
        <v>872</v>
      </c>
      <c r="E14" s="284" t="s">
        <v>578</v>
      </c>
      <c r="F14" s="212">
        <v>267.5</v>
      </c>
      <c r="G14" s="207">
        <v>237</v>
      </c>
      <c r="H14" s="212">
        <v>282.5</v>
      </c>
      <c r="I14" s="212" t="s">
        <v>878</v>
      </c>
      <c r="J14" s="285" t="s">
        <v>932</v>
      </c>
      <c r="K14" s="285">
        <f t="shared" si="0"/>
        <v>15</v>
      </c>
      <c r="L14" s="286">
        <f t="shared" si="1"/>
        <v>-0.80249999999999999</v>
      </c>
      <c r="M14" s="287">
        <f t="shared" si="4"/>
        <v>5.3074766355140184E-2</v>
      </c>
      <c r="N14" s="285" t="s">
        <v>581</v>
      </c>
      <c r="O14" s="288">
        <v>45330</v>
      </c>
      <c r="P14" s="288"/>
      <c r="Q14" s="264"/>
      <c r="S14" s="37" t="s">
        <v>580</v>
      </c>
    </row>
    <row r="15" spans="1:27" ht="15" customHeight="1">
      <c r="A15" s="280">
        <v>6</v>
      </c>
      <c r="B15" s="281">
        <v>45316</v>
      </c>
      <c r="C15" s="282"/>
      <c r="D15" s="283" t="s">
        <v>397</v>
      </c>
      <c r="E15" s="284" t="s">
        <v>578</v>
      </c>
      <c r="F15" s="212">
        <v>3485</v>
      </c>
      <c r="G15" s="207">
        <v>3280</v>
      </c>
      <c r="H15" s="212">
        <v>3685</v>
      </c>
      <c r="I15" s="212" t="s">
        <v>881</v>
      </c>
      <c r="J15" s="285" t="s">
        <v>1138</v>
      </c>
      <c r="K15" s="285">
        <f t="shared" si="0"/>
        <v>200</v>
      </c>
      <c r="L15" s="286">
        <f t="shared" si="1"/>
        <v>-10.455</v>
      </c>
      <c r="M15" s="287">
        <f t="shared" ref="M15" si="5">(K15+L15)/F15</f>
        <v>5.4388809182209466E-2</v>
      </c>
      <c r="N15" s="285" t="s">
        <v>581</v>
      </c>
      <c r="O15" s="288">
        <v>45348</v>
      </c>
      <c r="P15" s="288"/>
      <c r="Q15" s="264"/>
      <c r="S15" s="37" t="s">
        <v>580</v>
      </c>
    </row>
    <row r="16" spans="1:27" ht="15" customHeight="1">
      <c r="A16" s="280">
        <v>7</v>
      </c>
      <c r="B16" s="281">
        <v>45316</v>
      </c>
      <c r="C16" s="282"/>
      <c r="D16" s="283" t="s">
        <v>536</v>
      </c>
      <c r="E16" s="284" t="s">
        <v>578</v>
      </c>
      <c r="F16" s="212">
        <v>288</v>
      </c>
      <c r="G16" s="207">
        <v>267</v>
      </c>
      <c r="H16" s="212">
        <v>305</v>
      </c>
      <c r="I16" s="212" t="s">
        <v>880</v>
      </c>
      <c r="J16" s="285" t="s">
        <v>895</v>
      </c>
      <c r="K16" s="285">
        <f t="shared" si="0"/>
        <v>17</v>
      </c>
      <c r="L16" s="286">
        <f t="shared" si="1"/>
        <v>-0.86399999999999988</v>
      </c>
      <c r="M16" s="287">
        <f t="shared" ref="M16:M17" si="6">(K16+L16)/F16</f>
        <v>5.6027777777777774E-2</v>
      </c>
      <c r="N16" s="285" t="s">
        <v>581</v>
      </c>
      <c r="O16" s="288">
        <v>45323</v>
      </c>
      <c r="P16" s="288"/>
      <c r="Q16" s="264"/>
      <c r="S16" s="37" t="s">
        <v>580</v>
      </c>
    </row>
    <row r="17" spans="1:19" ht="15" customHeight="1">
      <c r="A17" s="303">
        <v>8</v>
      </c>
      <c r="B17" s="304">
        <v>45320</v>
      </c>
      <c r="C17" s="305"/>
      <c r="D17" s="306" t="s">
        <v>385</v>
      </c>
      <c r="E17" s="307" t="s">
        <v>578</v>
      </c>
      <c r="F17" s="292">
        <v>1502.5</v>
      </c>
      <c r="G17" s="295">
        <v>1415</v>
      </c>
      <c r="H17" s="292">
        <v>1400</v>
      </c>
      <c r="I17" s="292" t="s">
        <v>882</v>
      </c>
      <c r="J17" s="308" t="s">
        <v>956</v>
      </c>
      <c r="K17" s="308">
        <f t="shared" si="0"/>
        <v>-102.5</v>
      </c>
      <c r="L17" s="309">
        <f t="shared" si="1"/>
        <v>-4.5075000000000003</v>
      </c>
      <c r="M17" s="310">
        <f t="shared" si="6"/>
        <v>-7.1219633943427618E-2</v>
      </c>
      <c r="N17" s="308" t="s">
        <v>591</v>
      </c>
      <c r="O17" s="311">
        <v>45331</v>
      </c>
      <c r="P17" s="311"/>
      <c r="Q17" s="264"/>
      <c r="S17" s="37" t="s">
        <v>580</v>
      </c>
    </row>
    <row r="18" spans="1:19" ht="15" customHeight="1">
      <c r="A18" s="214">
        <v>9</v>
      </c>
      <c r="B18" s="210">
        <v>45321</v>
      </c>
      <c r="C18" s="215"/>
      <c r="D18" s="219" t="s">
        <v>211</v>
      </c>
      <c r="E18" s="216" t="s">
        <v>578</v>
      </c>
      <c r="F18" s="209" t="s">
        <v>885</v>
      </c>
      <c r="G18" s="211">
        <v>2640</v>
      </c>
      <c r="H18" s="209"/>
      <c r="I18" s="209" t="s">
        <v>886</v>
      </c>
      <c r="J18" s="211" t="s">
        <v>579</v>
      </c>
      <c r="K18" s="211"/>
      <c r="L18" s="213"/>
      <c r="M18" s="217"/>
      <c r="N18" s="211"/>
      <c r="O18" s="218"/>
      <c r="P18" s="213">
        <f>VLOOKUP(D18,'MidCap Intra'!$B$11:$C$568,2,0)</f>
        <v>2971.3</v>
      </c>
      <c r="Q18" s="264"/>
      <c r="S18" s="37" t="s">
        <v>580</v>
      </c>
    </row>
    <row r="19" spans="1:19" ht="15" customHeight="1">
      <c r="A19" s="280">
        <v>10</v>
      </c>
      <c r="B19" s="281">
        <v>45321</v>
      </c>
      <c r="C19" s="282"/>
      <c r="D19" s="283" t="s">
        <v>422</v>
      </c>
      <c r="E19" s="284" t="s">
        <v>578</v>
      </c>
      <c r="F19" s="212">
        <v>115.5</v>
      </c>
      <c r="G19" s="207">
        <v>106</v>
      </c>
      <c r="H19" s="212">
        <v>123</v>
      </c>
      <c r="I19" s="212" t="s">
        <v>887</v>
      </c>
      <c r="J19" s="285" t="s">
        <v>929</v>
      </c>
      <c r="K19" s="285">
        <f>H19-F19</f>
        <v>7.5</v>
      </c>
      <c r="L19" s="286">
        <f>(F19*-0.3)/100</f>
        <v>-0.34649999999999997</v>
      </c>
      <c r="M19" s="287">
        <f t="shared" ref="M19" si="7">(K19+L19)/F19</f>
        <v>6.193506493506494E-2</v>
      </c>
      <c r="N19" s="285" t="s">
        <v>581</v>
      </c>
      <c r="O19" s="288">
        <v>45327</v>
      </c>
      <c r="P19" s="288"/>
      <c r="Q19" s="264"/>
      <c r="S19" s="37" t="s">
        <v>580</v>
      </c>
    </row>
    <row r="20" spans="1:19" ht="15" customHeight="1">
      <c r="A20" s="280">
        <v>11</v>
      </c>
      <c r="B20" s="281">
        <v>45324</v>
      </c>
      <c r="C20" s="282"/>
      <c r="D20" s="283" t="s">
        <v>833</v>
      </c>
      <c r="E20" s="284" t="s">
        <v>578</v>
      </c>
      <c r="F20" s="212">
        <v>1880</v>
      </c>
      <c r="G20" s="207">
        <v>1790</v>
      </c>
      <c r="H20" s="212">
        <v>1990</v>
      </c>
      <c r="I20" s="212" t="s">
        <v>894</v>
      </c>
      <c r="J20" s="285" t="s">
        <v>935</v>
      </c>
      <c r="K20" s="285">
        <f>H20-F20</f>
        <v>110</v>
      </c>
      <c r="L20" s="286">
        <f>(F20*-0.3)/100</f>
        <v>-5.64</v>
      </c>
      <c r="M20" s="287">
        <f t="shared" ref="M20" si="8">(K20+L20)/F20</f>
        <v>5.5510638297872339E-2</v>
      </c>
      <c r="N20" s="285" t="s">
        <v>581</v>
      </c>
      <c r="O20" s="288">
        <v>45338</v>
      </c>
      <c r="P20" s="288"/>
      <c r="Q20" s="264"/>
      <c r="S20" s="37" t="s">
        <v>580</v>
      </c>
    </row>
    <row r="21" spans="1:19" ht="15" customHeight="1">
      <c r="A21" s="214">
        <v>12</v>
      </c>
      <c r="B21" s="210">
        <v>45327</v>
      </c>
      <c r="C21" s="215"/>
      <c r="D21" s="219" t="s">
        <v>235</v>
      </c>
      <c r="E21" s="216" t="s">
        <v>578</v>
      </c>
      <c r="F21" s="209" t="s">
        <v>907</v>
      </c>
      <c r="G21" s="211">
        <v>1660</v>
      </c>
      <c r="H21" s="209"/>
      <c r="I21" s="209" t="s">
        <v>908</v>
      </c>
      <c r="J21" s="211" t="s">
        <v>579</v>
      </c>
      <c r="K21" s="211"/>
      <c r="L21" s="213"/>
      <c r="M21" s="217"/>
      <c r="N21" s="211"/>
      <c r="O21" s="218"/>
      <c r="P21" s="213">
        <f>VLOOKUP(D21,'MidCap Intra'!$B$11:$C$568,2,0)</f>
        <v>1688.5</v>
      </c>
      <c r="Q21" s="264"/>
      <c r="S21" s="37" t="s">
        <v>580</v>
      </c>
    </row>
    <row r="22" spans="1:19" ht="15" customHeight="1">
      <c r="A22" s="214">
        <v>13</v>
      </c>
      <c r="B22" s="210">
        <v>45328</v>
      </c>
      <c r="C22" s="215"/>
      <c r="D22" s="219" t="s">
        <v>352</v>
      </c>
      <c r="E22" s="216" t="s">
        <v>578</v>
      </c>
      <c r="F22" s="209" t="s">
        <v>920</v>
      </c>
      <c r="G22" s="211">
        <v>1030</v>
      </c>
      <c r="H22" s="209"/>
      <c r="I22" s="209" t="s">
        <v>921</v>
      </c>
      <c r="J22" s="211" t="s">
        <v>579</v>
      </c>
      <c r="K22" s="211"/>
      <c r="L22" s="213"/>
      <c r="M22" s="217"/>
      <c r="N22" s="211"/>
      <c r="O22" s="218"/>
      <c r="P22" s="213">
        <f>VLOOKUP(D22,'MidCap Intra'!$B$11:$C$568,2,0)</f>
        <v>1037</v>
      </c>
      <c r="Q22" s="264"/>
      <c r="S22" s="37" t="s">
        <v>580</v>
      </c>
    </row>
    <row r="23" spans="1:19" ht="15" customHeight="1">
      <c r="A23" s="214">
        <v>14</v>
      </c>
      <c r="B23" s="210">
        <v>45330</v>
      </c>
      <c r="C23" s="215"/>
      <c r="D23" s="219" t="s">
        <v>168</v>
      </c>
      <c r="E23" s="216" t="s">
        <v>578</v>
      </c>
      <c r="F23" s="209" t="s">
        <v>936</v>
      </c>
      <c r="G23" s="211">
        <v>4990</v>
      </c>
      <c r="H23" s="209"/>
      <c r="I23" s="209" t="s">
        <v>937</v>
      </c>
      <c r="J23" s="211" t="s">
        <v>579</v>
      </c>
      <c r="K23" s="211"/>
      <c r="L23" s="213"/>
      <c r="M23" s="217"/>
      <c r="N23" s="211"/>
      <c r="O23" s="218"/>
      <c r="P23" s="213">
        <f>VLOOKUP(D23,'MidCap Intra'!$B$11:$C$568,2,0)</f>
        <v>5442.7</v>
      </c>
      <c r="Q23" s="264"/>
      <c r="S23" s="37" t="s">
        <v>580</v>
      </c>
    </row>
    <row r="24" spans="1:19" ht="15" customHeight="1">
      <c r="A24" s="303">
        <v>15</v>
      </c>
      <c r="B24" s="304">
        <v>45331</v>
      </c>
      <c r="C24" s="305"/>
      <c r="D24" s="306" t="s">
        <v>942</v>
      </c>
      <c r="E24" s="307" t="s">
        <v>578</v>
      </c>
      <c r="F24" s="292">
        <v>266</v>
      </c>
      <c r="G24" s="295">
        <v>248</v>
      </c>
      <c r="H24" s="292">
        <v>247</v>
      </c>
      <c r="I24" s="292" t="s">
        <v>943</v>
      </c>
      <c r="J24" s="308" t="s">
        <v>967</v>
      </c>
      <c r="K24" s="308">
        <f>H24-F24</f>
        <v>-19</v>
      </c>
      <c r="L24" s="309">
        <f>(F24*-0.3)/100</f>
        <v>-0.79799999999999993</v>
      </c>
      <c r="M24" s="310">
        <f t="shared" ref="M24" si="9">(K24+L24)/F24</f>
        <v>-7.4428571428571427E-2</v>
      </c>
      <c r="N24" s="308" t="s">
        <v>591</v>
      </c>
      <c r="O24" s="311">
        <v>45335</v>
      </c>
      <c r="P24" s="311"/>
      <c r="Q24" s="264"/>
      <c r="S24" s="37" t="s">
        <v>580</v>
      </c>
    </row>
    <row r="25" spans="1:19" ht="15" customHeight="1">
      <c r="A25" s="214">
        <v>16</v>
      </c>
      <c r="B25" s="210">
        <v>45331</v>
      </c>
      <c r="C25" s="215"/>
      <c r="D25" s="219" t="s">
        <v>129</v>
      </c>
      <c r="E25" s="216" t="s">
        <v>578</v>
      </c>
      <c r="F25" s="209" t="s">
        <v>944</v>
      </c>
      <c r="G25" s="211">
        <v>1290</v>
      </c>
      <c r="H25" s="209"/>
      <c r="I25" s="209" t="s">
        <v>945</v>
      </c>
      <c r="J25" s="211" t="s">
        <v>579</v>
      </c>
      <c r="K25" s="211"/>
      <c r="L25" s="213"/>
      <c r="M25" s="217"/>
      <c r="N25" s="211"/>
      <c r="O25" s="218"/>
      <c r="P25" s="213">
        <f>VLOOKUP(D25,'MidCap Intra'!$B$11:$C$568,2,0)</f>
        <v>1420.15</v>
      </c>
      <c r="Q25" s="264"/>
      <c r="S25" s="37" t="s">
        <v>580</v>
      </c>
    </row>
    <row r="26" spans="1:19" ht="15" customHeight="1">
      <c r="A26" s="280">
        <v>17</v>
      </c>
      <c r="B26" s="281">
        <v>45335</v>
      </c>
      <c r="C26" s="282"/>
      <c r="D26" s="283" t="s">
        <v>364</v>
      </c>
      <c r="E26" s="284" t="s">
        <v>1003</v>
      </c>
      <c r="F26" s="212">
        <v>2788</v>
      </c>
      <c r="G26" s="207">
        <v>2578</v>
      </c>
      <c r="H26" s="212">
        <v>2960</v>
      </c>
      <c r="I26" s="212" t="s">
        <v>966</v>
      </c>
      <c r="J26" s="285" t="s">
        <v>1062</v>
      </c>
      <c r="K26" s="285">
        <f>H26-F26</f>
        <v>172</v>
      </c>
      <c r="L26" s="286">
        <f>(F26*-0.3)/100</f>
        <v>-8.363999999999999</v>
      </c>
      <c r="M26" s="287">
        <f t="shared" ref="M26" si="10">(K26+L26)/F26</f>
        <v>5.8692969870875175E-2</v>
      </c>
      <c r="N26" s="285" t="s">
        <v>581</v>
      </c>
      <c r="O26" s="288">
        <v>45343</v>
      </c>
      <c r="P26" s="347"/>
      <c r="Q26" s="264"/>
      <c r="S26" s="37" t="s">
        <v>580</v>
      </c>
    </row>
    <row r="27" spans="1:19" ht="15" customHeight="1">
      <c r="A27" s="214">
        <v>18</v>
      </c>
      <c r="B27" s="210">
        <v>45338</v>
      </c>
      <c r="C27" s="215"/>
      <c r="D27" s="219" t="s">
        <v>856</v>
      </c>
      <c r="E27" s="216" t="s">
        <v>578</v>
      </c>
      <c r="F27" s="209" t="s">
        <v>1000</v>
      </c>
      <c r="G27" s="211">
        <v>805</v>
      </c>
      <c r="H27" s="209"/>
      <c r="I27" s="209" t="s">
        <v>1001</v>
      </c>
      <c r="J27" s="211" t="s">
        <v>579</v>
      </c>
      <c r="K27" s="211"/>
      <c r="L27" s="213"/>
      <c r="M27" s="217"/>
      <c r="N27" s="211"/>
      <c r="O27" s="218"/>
      <c r="P27" s="213">
        <f>VLOOKUP(D27,'MidCap Intra'!$B$11:$C$568,2,0)</f>
        <v>834.35</v>
      </c>
      <c r="Q27" s="264"/>
      <c r="S27" s="37" t="s">
        <v>772</v>
      </c>
    </row>
    <row r="28" spans="1:19" ht="15" customHeight="1">
      <c r="A28" s="214">
        <v>19</v>
      </c>
      <c r="B28" s="210">
        <v>45343</v>
      </c>
      <c r="C28" s="215"/>
      <c r="D28" s="219" t="s">
        <v>304</v>
      </c>
      <c r="E28" s="216" t="s">
        <v>578</v>
      </c>
      <c r="F28" s="209" t="s">
        <v>1054</v>
      </c>
      <c r="G28" s="211">
        <v>1195</v>
      </c>
      <c r="H28" s="209"/>
      <c r="I28" s="209" t="s">
        <v>1055</v>
      </c>
      <c r="J28" s="211" t="s">
        <v>579</v>
      </c>
      <c r="K28" s="211"/>
      <c r="L28" s="213"/>
      <c r="M28" s="217"/>
      <c r="N28" s="211"/>
      <c r="O28" s="218"/>
      <c r="P28" s="213">
        <f>VLOOKUP(D28,'MidCap Intra'!$B$11:$C$568,2,0)</f>
        <v>1263.2</v>
      </c>
      <c r="Q28" s="264"/>
      <c r="S28" s="37" t="s">
        <v>580</v>
      </c>
    </row>
    <row r="29" spans="1:19" ht="15" customHeight="1">
      <c r="A29" s="214">
        <v>20</v>
      </c>
      <c r="B29" s="210">
        <v>45343</v>
      </c>
      <c r="C29" s="215"/>
      <c r="D29" s="219" t="s">
        <v>137</v>
      </c>
      <c r="E29" s="216" t="s">
        <v>578</v>
      </c>
      <c r="F29" s="209" t="s">
        <v>1056</v>
      </c>
      <c r="G29" s="211">
        <v>164</v>
      </c>
      <c r="H29" s="209"/>
      <c r="I29" s="209" t="s">
        <v>1057</v>
      </c>
      <c r="J29" s="211" t="s">
        <v>579</v>
      </c>
      <c r="K29" s="211"/>
      <c r="L29" s="213"/>
      <c r="M29" s="217"/>
      <c r="N29" s="211"/>
      <c r="O29" s="218"/>
      <c r="P29" s="213">
        <f>VLOOKUP(D29,'MidCap Intra'!$B$11:$C$568,2,0)</f>
        <v>193.75</v>
      </c>
      <c r="Q29" s="264"/>
      <c r="S29" s="37" t="s">
        <v>580</v>
      </c>
    </row>
    <row r="30" spans="1:19" ht="15" customHeight="1">
      <c r="A30" s="280">
        <v>21</v>
      </c>
      <c r="B30" s="281">
        <v>45344</v>
      </c>
      <c r="C30" s="282"/>
      <c r="D30" s="283" t="s">
        <v>422</v>
      </c>
      <c r="E30" s="284" t="s">
        <v>578</v>
      </c>
      <c r="F30" s="212">
        <v>112.5</v>
      </c>
      <c r="G30" s="207">
        <v>104</v>
      </c>
      <c r="H30" s="212">
        <v>119.3</v>
      </c>
      <c r="I30" s="212" t="s">
        <v>1078</v>
      </c>
      <c r="J30" s="285" t="s">
        <v>1177</v>
      </c>
      <c r="K30" s="285">
        <f>H30-F30</f>
        <v>6.7999999999999972</v>
      </c>
      <c r="L30" s="286">
        <f>(F30*-0.3)/100</f>
        <v>-0.33750000000000002</v>
      </c>
      <c r="M30" s="287">
        <f t="shared" ref="M30" si="11">(K30+L30)/F30</f>
        <v>5.7444444444444416E-2</v>
      </c>
      <c r="N30" s="285" t="s">
        <v>581</v>
      </c>
      <c r="O30" s="288">
        <v>45349</v>
      </c>
      <c r="P30" s="347"/>
      <c r="Q30" s="264"/>
      <c r="S30" s="37" t="s">
        <v>580</v>
      </c>
    </row>
    <row r="31" spans="1:19" ht="15" customHeight="1">
      <c r="A31" s="214">
        <v>22</v>
      </c>
      <c r="B31" s="210">
        <v>45345</v>
      </c>
      <c r="C31" s="215"/>
      <c r="D31" s="219" t="s">
        <v>942</v>
      </c>
      <c r="E31" s="216" t="s">
        <v>578</v>
      </c>
      <c r="F31" s="209" t="s">
        <v>1095</v>
      </c>
      <c r="G31" s="211">
        <v>238</v>
      </c>
      <c r="H31" s="209"/>
      <c r="I31" s="209" t="s">
        <v>878</v>
      </c>
      <c r="J31" s="211" t="s">
        <v>579</v>
      </c>
      <c r="K31" s="211"/>
      <c r="L31" s="213"/>
      <c r="M31" s="217"/>
      <c r="N31" s="211"/>
      <c r="O31" s="218"/>
      <c r="P31" s="213"/>
      <c r="Q31" s="264"/>
      <c r="S31" s="37"/>
    </row>
    <row r="32" spans="1:19" ht="15" customHeight="1">
      <c r="A32" s="214"/>
      <c r="B32" s="210"/>
      <c r="C32" s="215"/>
      <c r="D32" s="219"/>
      <c r="E32" s="216"/>
      <c r="F32" s="209"/>
      <c r="G32" s="211"/>
      <c r="H32" s="209"/>
      <c r="I32" s="209"/>
      <c r="J32" s="211"/>
      <c r="K32" s="211"/>
      <c r="L32" s="213"/>
      <c r="M32" s="217"/>
      <c r="N32" s="211"/>
      <c r="O32" s="218"/>
      <c r="P32" s="213"/>
      <c r="Q32" s="264"/>
      <c r="S32" s="37"/>
    </row>
    <row r="34" spans="1:39" ht="14.25" customHeight="1">
      <c r="A34" s="101"/>
      <c r="B34" s="102"/>
      <c r="C34" s="103"/>
      <c r="D34" s="104"/>
      <c r="E34" s="105"/>
      <c r="F34" s="105"/>
      <c r="G34" s="101"/>
      <c r="H34" s="105"/>
      <c r="I34" s="106"/>
      <c r="J34" s="107"/>
      <c r="K34" s="107"/>
      <c r="L34" s="108"/>
      <c r="M34" s="109"/>
      <c r="N34" s="110"/>
      <c r="O34" s="111"/>
      <c r="P34" s="112"/>
      <c r="Q34" s="112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3" t="s">
        <v>582</v>
      </c>
      <c r="B35" s="114"/>
      <c r="C35" s="115"/>
      <c r="E35" s="116"/>
      <c r="F35" s="116"/>
      <c r="G35" s="116"/>
      <c r="H35" s="116"/>
      <c r="I35" s="116"/>
      <c r="J35" s="117"/>
      <c r="K35" s="116"/>
      <c r="L35" s="118"/>
      <c r="M35" s="54"/>
      <c r="N35" s="117"/>
      <c r="O35" s="115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9" t="s">
        <v>583</v>
      </c>
      <c r="B36" s="113"/>
      <c r="C36" s="113"/>
      <c r="D36" s="113"/>
      <c r="E36" s="37"/>
      <c r="F36" s="120" t="s">
        <v>584</v>
      </c>
      <c r="G36" s="6"/>
      <c r="H36" s="6"/>
      <c r="I36" s="6"/>
      <c r="J36" s="121"/>
      <c r="K36" s="122"/>
      <c r="L36" s="122"/>
      <c r="M36" s="123"/>
      <c r="N36" s="1"/>
      <c r="O36" s="124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3" t="s">
        <v>585</v>
      </c>
      <c r="B37" s="113"/>
      <c r="C37" s="113"/>
      <c r="D37" s="113" t="s">
        <v>586</v>
      </c>
      <c r="E37" s="6"/>
      <c r="F37" s="120" t="s">
        <v>587</v>
      </c>
      <c r="G37" s="6"/>
      <c r="H37" s="6"/>
      <c r="I37" s="6"/>
      <c r="J37" s="121"/>
      <c r="K37" s="122"/>
      <c r="L37" s="122"/>
      <c r="M37" s="123"/>
      <c r="N37" s="1"/>
      <c r="O37" s="124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3"/>
      <c r="B38" s="113"/>
      <c r="C38" s="113"/>
      <c r="D38" s="113"/>
      <c r="E38" s="6"/>
      <c r="F38" s="6"/>
      <c r="G38" s="6"/>
      <c r="H38" s="6"/>
      <c r="I38" s="6"/>
      <c r="J38" s="125"/>
      <c r="K38" s="122"/>
      <c r="L38" s="122"/>
      <c r="M38" s="6"/>
      <c r="N38" s="126"/>
      <c r="O38" s="1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26"/>
      <c r="B39" s="226"/>
      <c r="C39" s="226"/>
      <c r="D39" s="226"/>
      <c r="E39" s="227"/>
      <c r="F39" s="227"/>
      <c r="G39" s="227"/>
      <c r="H39" s="227"/>
      <c r="I39" s="227"/>
      <c r="J39" s="228"/>
      <c r="K39" s="229"/>
      <c r="L39" s="229"/>
      <c r="M39" s="227"/>
      <c r="N39" s="230"/>
      <c r="O39" s="23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13"/>
      <c r="B40" s="113"/>
      <c r="C40" s="113"/>
      <c r="D40" s="113"/>
      <c r="E40" s="6"/>
      <c r="F40" s="6"/>
      <c r="G40" s="6"/>
      <c r="H40" s="6"/>
      <c r="I40" s="6"/>
      <c r="J40" s="125"/>
      <c r="K40" s="122"/>
      <c r="L40" s="123"/>
      <c r="M40" s="6"/>
      <c r="N40" s="126"/>
      <c r="O40" s="1"/>
      <c r="P40" s="37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36" t="s">
        <v>592</v>
      </c>
      <c r="B41" s="136"/>
      <c r="C41" s="136"/>
      <c r="D41" s="136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3" t="s">
        <v>16</v>
      </c>
      <c r="B42" s="93" t="s">
        <v>553</v>
      </c>
      <c r="C42" s="93"/>
      <c r="D42" s="94" t="s">
        <v>565</v>
      </c>
      <c r="E42" s="93" t="s">
        <v>566</v>
      </c>
      <c r="F42" s="93" t="s">
        <v>567</v>
      </c>
      <c r="G42" s="93" t="s">
        <v>588</v>
      </c>
      <c r="H42" s="93" t="s">
        <v>569</v>
      </c>
      <c r="I42" s="220" t="s">
        <v>570</v>
      </c>
      <c r="J42" s="222" t="s">
        <v>571</v>
      </c>
      <c r="K42" s="221" t="s">
        <v>593</v>
      </c>
      <c r="L42" s="95" t="s">
        <v>573</v>
      </c>
      <c r="M42" s="137" t="s">
        <v>594</v>
      </c>
      <c r="N42" s="93" t="s">
        <v>595</v>
      </c>
      <c r="O42" s="92" t="s">
        <v>575</v>
      </c>
      <c r="P42" s="94" t="s">
        <v>576</v>
      </c>
      <c r="Q42" s="268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12">
        <v>1</v>
      </c>
      <c r="B43" s="266">
        <v>45324</v>
      </c>
      <c r="C43" s="240"/>
      <c r="D43" s="240" t="s">
        <v>903</v>
      </c>
      <c r="E43" s="212" t="s">
        <v>590</v>
      </c>
      <c r="F43" s="212">
        <v>146.6</v>
      </c>
      <c r="G43" s="212">
        <v>144.5</v>
      </c>
      <c r="H43" s="212">
        <v>148.35</v>
      </c>
      <c r="I43" s="207" t="s">
        <v>904</v>
      </c>
      <c r="J43" s="315" t="s">
        <v>919</v>
      </c>
      <c r="K43" s="223">
        <f>H43-F43</f>
        <v>1.75</v>
      </c>
      <c r="L43" s="316">
        <f t="shared" ref="L43" si="12">(H43*N43)*0.03%</f>
        <v>222.52499999999998</v>
      </c>
      <c r="M43" s="224">
        <f t="shared" ref="M43" si="13">(K43*N43)-L43</f>
        <v>8527.4750000000004</v>
      </c>
      <c r="N43" s="223">
        <v>5000</v>
      </c>
      <c r="O43" s="100" t="s">
        <v>581</v>
      </c>
      <c r="P43" s="225">
        <v>45328</v>
      </c>
      <c r="Q43" s="262"/>
      <c r="R43" s="138"/>
      <c r="S43" s="54" t="s">
        <v>772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9"/>
      <c r="AH43" s="140"/>
      <c r="AI43" s="138"/>
      <c r="AJ43" s="138"/>
      <c r="AK43" s="139"/>
      <c r="AL43" s="139"/>
      <c r="AM43" s="139"/>
    </row>
    <row r="44" spans="1:39" ht="12.75" customHeight="1">
      <c r="A44" s="212">
        <v>2</v>
      </c>
      <c r="B44" s="266">
        <v>45328</v>
      </c>
      <c r="C44" s="240"/>
      <c r="D44" s="240" t="s">
        <v>926</v>
      </c>
      <c r="E44" s="212" t="s">
        <v>590</v>
      </c>
      <c r="F44" s="212">
        <v>1428.5</v>
      </c>
      <c r="G44" s="212">
        <v>1410</v>
      </c>
      <c r="H44" s="212">
        <v>1453</v>
      </c>
      <c r="I44" s="207" t="s">
        <v>927</v>
      </c>
      <c r="J44" s="315" t="s">
        <v>930</v>
      </c>
      <c r="K44" s="223">
        <f>H44-F44</f>
        <v>24.5</v>
      </c>
      <c r="L44" s="316">
        <f t="shared" ref="L44" si="14">(H44*N44)*0.03%</f>
        <v>283.33499999999998</v>
      </c>
      <c r="M44" s="224">
        <f t="shared" ref="M44" si="15">(K44*N44)-L44</f>
        <v>15641.665000000001</v>
      </c>
      <c r="N44" s="223">
        <v>650</v>
      </c>
      <c r="O44" s="100" t="s">
        <v>581</v>
      </c>
      <c r="P44" s="225">
        <v>45328</v>
      </c>
      <c r="Q44" s="262"/>
      <c r="R44" s="138"/>
      <c r="S44" s="54" t="s">
        <v>772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9"/>
      <c r="AH44" s="140"/>
      <c r="AI44" s="138"/>
      <c r="AJ44" s="138"/>
      <c r="AK44" s="139"/>
      <c r="AL44" s="139"/>
      <c r="AM44" s="139"/>
    </row>
    <row r="45" spans="1:39" ht="12.75" customHeight="1">
      <c r="A45" s="212">
        <v>3</v>
      </c>
      <c r="B45" s="266">
        <v>45330</v>
      </c>
      <c r="C45" s="240"/>
      <c r="D45" s="240" t="s">
        <v>933</v>
      </c>
      <c r="E45" s="212" t="s">
        <v>590</v>
      </c>
      <c r="F45" s="212">
        <v>22035</v>
      </c>
      <c r="G45" s="212">
        <v>22200</v>
      </c>
      <c r="H45" s="212">
        <v>21925</v>
      </c>
      <c r="I45" s="207" t="s">
        <v>934</v>
      </c>
      <c r="J45" s="315" t="s">
        <v>935</v>
      </c>
      <c r="K45" s="223">
        <f>F45-H45</f>
        <v>110</v>
      </c>
      <c r="L45" s="316">
        <f t="shared" ref="L45" si="16">(H45*N45)*0.03%</f>
        <v>328.87499999999994</v>
      </c>
      <c r="M45" s="224">
        <f t="shared" ref="M45" si="17">(K45*N45)-L45</f>
        <v>5171.125</v>
      </c>
      <c r="N45" s="223">
        <v>50</v>
      </c>
      <c r="O45" s="100" t="s">
        <v>581</v>
      </c>
      <c r="P45" s="225">
        <v>45330</v>
      </c>
      <c r="Q45" s="262"/>
      <c r="R45" s="138"/>
      <c r="S45" s="54" t="s">
        <v>580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9"/>
      <c r="AH45" s="140"/>
      <c r="AI45" s="138"/>
      <c r="AJ45" s="138"/>
      <c r="AK45" s="139"/>
      <c r="AL45" s="139"/>
      <c r="AM45" s="139"/>
    </row>
    <row r="46" spans="1:39" ht="12.75" customHeight="1">
      <c r="A46" s="212">
        <v>4</v>
      </c>
      <c r="B46" s="266">
        <v>45334</v>
      </c>
      <c r="C46" s="240"/>
      <c r="D46" s="240" t="s">
        <v>958</v>
      </c>
      <c r="E46" s="212" t="s">
        <v>590</v>
      </c>
      <c r="F46" s="212">
        <v>2660</v>
      </c>
      <c r="G46" s="212">
        <v>2610</v>
      </c>
      <c r="H46" s="212">
        <v>2694</v>
      </c>
      <c r="I46" s="207" t="s">
        <v>959</v>
      </c>
      <c r="J46" s="315" t="s">
        <v>740</v>
      </c>
      <c r="K46" s="223">
        <f>H46-F46</f>
        <v>34</v>
      </c>
      <c r="L46" s="316">
        <f t="shared" ref="L46" si="18">(H46*N46)*0.03%</f>
        <v>202.04999999999998</v>
      </c>
      <c r="M46" s="224">
        <f t="shared" ref="M46" si="19">(K46*N46)-L46</f>
        <v>8297.9500000000007</v>
      </c>
      <c r="N46" s="223">
        <v>250</v>
      </c>
      <c r="O46" s="100" t="s">
        <v>581</v>
      </c>
      <c r="P46" s="225">
        <v>45338</v>
      </c>
      <c r="Q46" s="262"/>
      <c r="R46" s="138"/>
      <c r="S46" s="54" t="s">
        <v>954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9"/>
      <c r="AH46" s="140"/>
      <c r="AI46" s="138"/>
      <c r="AJ46" s="138"/>
      <c r="AK46" s="139"/>
      <c r="AL46" s="139"/>
      <c r="AM46" s="139"/>
    </row>
    <row r="47" spans="1:39" ht="12.75" customHeight="1">
      <c r="A47" s="292">
        <v>4</v>
      </c>
      <c r="B47" s="293">
        <v>45334</v>
      </c>
      <c r="C47" s="294"/>
      <c r="D47" s="294" t="s">
        <v>960</v>
      </c>
      <c r="E47" s="292" t="s">
        <v>590</v>
      </c>
      <c r="F47" s="292">
        <v>393.5</v>
      </c>
      <c r="G47" s="292">
        <v>387</v>
      </c>
      <c r="H47" s="292">
        <v>392.75</v>
      </c>
      <c r="I47" s="295" t="s">
        <v>961</v>
      </c>
      <c r="J47" s="319" t="s">
        <v>965</v>
      </c>
      <c r="K47" s="300">
        <f>H47-F47</f>
        <v>-0.75</v>
      </c>
      <c r="L47" s="320">
        <f t="shared" ref="L47:L48" si="20">(H47*N47)*0.03%</f>
        <v>200.30249999999998</v>
      </c>
      <c r="M47" s="299">
        <f t="shared" ref="M47:M48" si="21">(K47*N47)-L47</f>
        <v>-1475.3025</v>
      </c>
      <c r="N47" s="300">
        <v>1700</v>
      </c>
      <c r="O47" s="301" t="s">
        <v>591</v>
      </c>
      <c r="P47" s="302">
        <v>45335</v>
      </c>
      <c r="Q47" s="262"/>
      <c r="R47" s="138"/>
      <c r="S47" s="54" t="s">
        <v>954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9"/>
      <c r="AH47" s="140"/>
      <c r="AI47" s="138"/>
      <c r="AJ47" s="138"/>
      <c r="AK47" s="139"/>
      <c r="AL47" s="139"/>
      <c r="AM47" s="139"/>
    </row>
    <row r="48" spans="1:39" ht="12.75" customHeight="1">
      <c r="A48" s="212">
        <v>5</v>
      </c>
      <c r="B48" s="266">
        <v>45335</v>
      </c>
      <c r="C48" s="240"/>
      <c r="D48" s="240" t="s">
        <v>968</v>
      </c>
      <c r="E48" s="212" t="s">
        <v>590</v>
      </c>
      <c r="F48" s="212">
        <v>6620</v>
      </c>
      <c r="G48" s="212">
        <v>6520</v>
      </c>
      <c r="H48" s="212">
        <v>6677.5</v>
      </c>
      <c r="I48" s="207" t="s">
        <v>969</v>
      </c>
      <c r="J48" s="315" t="s">
        <v>1025</v>
      </c>
      <c r="K48" s="223">
        <f>H48-F48</f>
        <v>57.5</v>
      </c>
      <c r="L48" s="316">
        <f t="shared" si="20"/>
        <v>250.40624999999997</v>
      </c>
      <c r="M48" s="224">
        <f t="shared" si="21"/>
        <v>6937.09375</v>
      </c>
      <c r="N48" s="223">
        <v>125</v>
      </c>
      <c r="O48" s="100" t="s">
        <v>581</v>
      </c>
      <c r="P48" s="225">
        <v>45341</v>
      </c>
      <c r="Q48" s="262"/>
      <c r="R48" s="138"/>
      <c r="S48" s="54" t="s">
        <v>580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9"/>
      <c r="AH48" s="140"/>
      <c r="AI48" s="138"/>
      <c r="AJ48" s="138"/>
      <c r="AK48" s="139"/>
      <c r="AL48" s="139"/>
      <c r="AM48" s="139"/>
    </row>
    <row r="49" spans="1:39" ht="12.75" customHeight="1">
      <c r="A49" s="292">
        <v>6</v>
      </c>
      <c r="B49" s="293">
        <v>45335</v>
      </c>
      <c r="C49" s="294"/>
      <c r="D49" s="294" t="s">
        <v>970</v>
      </c>
      <c r="E49" s="292" t="s">
        <v>590</v>
      </c>
      <c r="F49" s="292">
        <v>2400</v>
      </c>
      <c r="G49" s="292">
        <v>2360</v>
      </c>
      <c r="H49" s="292">
        <v>2360</v>
      </c>
      <c r="I49" s="295" t="s">
        <v>971</v>
      </c>
      <c r="J49" s="319" t="s">
        <v>986</v>
      </c>
      <c r="K49" s="300">
        <f>H49-F49</f>
        <v>-40</v>
      </c>
      <c r="L49" s="320">
        <f t="shared" ref="L49" si="22">(H49*N49)*0.03%</f>
        <v>212.39999999999998</v>
      </c>
      <c r="M49" s="299">
        <f t="shared" ref="M49" si="23">(K49*N49)-L49</f>
        <v>-12212.4</v>
      </c>
      <c r="N49" s="300">
        <v>300</v>
      </c>
      <c r="O49" s="301" t="s">
        <v>591</v>
      </c>
      <c r="P49" s="302">
        <v>45337</v>
      </c>
      <c r="Q49" s="262"/>
      <c r="R49" s="138"/>
      <c r="S49" s="54" t="s">
        <v>772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9"/>
      <c r="AH49" s="140"/>
      <c r="AI49" s="138"/>
      <c r="AJ49" s="138"/>
      <c r="AK49" s="139"/>
      <c r="AL49" s="139"/>
      <c r="AM49" s="139"/>
    </row>
    <row r="50" spans="1:39" ht="12.75" customHeight="1">
      <c r="A50" s="405">
        <v>7</v>
      </c>
      <c r="B50" s="420">
        <v>45336</v>
      </c>
      <c r="C50" s="240"/>
      <c r="D50" s="240" t="s">
        <v>982</v>
      </c>
      <c r="E50" s="212" t="s">
        <v>590</v>
      </c>
      <c r="F50" s="212">
        <v>21915</v>
      </c>
      <c r="G50" s="405">
        <v>21690</v>
      </c>
      <c r="H50" s="207">
        <v>21935</v>
      </c>
      <c r="I50" s="207"/>
      <c r="J50" s="430" t="s">
        <v>985</v>
      </c>
      <c r="K50" s="223">
        <f>H50-F50</f>
        <v>20</v>
      </c>
      <c r="L50" s="316">
        <f t="shared" ref="L50" si="24">(H50*N50)*0.03%</f>
        <v>329.02499999999998</v>
      </c>
      <c r="M50" s="418">
        <v>2696</v>
      </c>
      <c r="N50" s="223">
        <v>50</v>
      </c>
      <c r="O50" s="440" t="s">
        <v>581</v>
      </c>
      <c r="P50" s="433">
        <v>45337</v>
      </c>
      <c r="Q50" s="262"/>
      <c r="R50" s="138"/>
      <c r="S50" s="54" t="s">
        <v>580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9"/>
      <c r="AH50" s="140"/>
      <c r="AI50" s="138"/>
      <c r="AJ50" s="138"/>
      <c r="AK50" s="139"/>
      <c r="AL50" s="139"/>
      <c r="AM50" s="139"/>
    </row>
    <row r="51" spans="1:39" ht="12.75" customHeight="1">
      <c r="A51" s="406"/>
      <c r="B51" s="421"/>
      <c r="C51" s="240"/>
      <c r="D51" s="240" t="s">
        <v>983</v>
      </c>
      <c r="E51" s="212" t="s">
        <v>866</v>
      </c>
      <c r="F51" s="212">
        <v>69</v>
      </c>
      <c r="G51" s="406"/>
      <c r="H51" s="212">
        <v>27.5</v>
      </c>
      <c r="I51" s="207"/>
      <c r="J51" s="431"/>
      <c r="K51" s="223">
        <f>F51-H51</f>
        <v>41.5</v>
      </c>
      <c r="L51" s="316">
        <v>50</v>
      </c>
      <c r="M51" s="404"/>
      <c r="N51" s="223">
        <v>50</v>
      </c>
      <c r="O51" s="441"/>
      <c r="P51" s="434"/>
      <c r="Q51" s="262"/>
      <c r="R51" s="138"/>
      <c r="S51" s="54" t="s">
        <v>580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9"/>
      <c r="AH51" s="140"/>
      <c r="AI51" s="138"/>
      <c r="AJ51" s="138"/>
      <c r="AK51" s="139"/>
      <c r="AL51" s="139"/>
      <c r="AM51" s="139"/>
    </row>
    <row r="52" spans="1:39" ht="12.75" customHeight="1">
      <c r="A52" s="212">
        <v>8</v>
      </c>
      <c r="B52" s="266">
        <v>45338</v>
      </c>
      <c r="C52" s="240"/>
      <c r="D52" s="240" t="s">
        <v>992</v>
      </c>
      <c r="E52" s="212" t="s">
        <v>590</v>
      </c>
      <c r="F52" s="212">
        <v>2933.5</v>
      </c>
      <c r="G52" s="212">
        <v>2890</v>
      </c>
      <c r="H52" s="212">
        <v>2969</v>
      </c>
      <c r="I52" s="207" t="s">
        <v>993</v>
      </c>
      <c r="J52" s="315" t="s">
        <v>892</v>
      </c>
      <c r="K52" s="223">
        <f t="shared" ref="K52:K60" si="25">H52-F52</f>
        <v>35.5</v>
      </c>
      <c r="L52" s="316">
        <f t="shared" ref="L52" si="26">(H52*N52)*0.03%</f>
        <v>222.67499999999998</v>
      </c>
      <c r="M52" s="224">
        <f t="shared" ref="M52" si="27">(K52*N52)-L52</f>
        <v>8652.3250000000007</v>
      </c>
      <c r="N52" s="223">
        <v>250</v>
      </c>
      <c r="O52" s="100" t="s">
        <v>581</v>
      </c>
      <c r="P52" s="225">
        <v>45341</v>
      </c>
      <c r="Q52" s="262"/>
      <c r="R52" s="138"/>
      <c r="S52" s="54" t="s">
        <v>954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9"/>
      <c r="AH52" s="140"/>
      <c r="AI52" s="138"/>
      <c r="AJ52" s="138"/>
      <c r="AK52" s="139"/>
      <c r="AL52" s="139"/>
      <c r="AM52" s="139"/>
    </row>
    <row r="53" spans="1:39" ht="12.75" customHeight="1">
      <c r="A53" s="212">
        <v>9</v>
      </c>
      <c r="B53" s="266">
        <v>45338</v>
      </c>
      <c r="C53" s="240"/>
      <c r="D53" s="240" t="s">
        <v>994</v>
      </c>
      <c r="E53" s="212" t="s">
        <v>590</v>
      </c>
      <c r="F53" s="212">
        <v>1780</v>
      </c>
      <c r="G53" s="212">
        <v>1752</v>
      </c>
      <c r="H53" s="212">
        <v>1802</v>
      </c>
      <c r="I53" s="207" t="s">
        <v>995</v>
      </c>
      <c r="J53" s="315" t="s">
        <v>1024</v>
      </c>
      <c r="K53" s="223">
        <f t="shared" si="25"/>
        <v>22</v>
      </c>
      <c r="L53" s="316">
        <f t="shared" ref="L53" si="28">(H53*N53)*0.03%</f>
        <v>216.23999999999998</v>
      </c>
      <c r="M53" s="224">
        <f t="shared" ref="M53" si="29">(K53*N53)-L53</f>
        <v>8583.76</v>
      </c>
      <c r="N53" s="223">
        <v>400</v>
      </c>
      <c r="O53" s="100" t="s">
        <v>581</v>
      </c>
      <c r="P53" s="225">
        <v>45341</v>
      </c>
      <c r="Q53" s="262"/>
      <c r="R53" s="138"/>
      <c r="S53" s="54" t="s">
        <v>954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9"/>
      <c r="AH53" s="140"/>
      <c r="AI53" s="138"/>
      <c r="AJ53" s="138"/>
      <c r="AK53" s="139"/>
      <c r="AL53" s="139"/>
      <c r="AM53" s="139"/>
    </row>
    <row r="54" spans="1:39" ht="12.75" customHeight="1">
      <c r="A54" s="212">
        <v>10</v>
      </c>
      <c r="B54" s="266">
        <v>45338</v>
      </c>
      <c r="C54" s="240"/>
      <c r="D54" s="240" t="s">
        <v>996</v>
      </c>
      <c r="E54" s="212" t="s">
        <v>590</v>
      </c>
      <c r="F54" s="212">
        <v>1508</v>
      </c>
      <c r="G54" s="212">
        <v>1490</v>
      </c>
      <c r="H54" s="212">
        <v>1521</v>
      </c>
      <c r="I54" s="207" t="s">
        <v>997</v>
      </c>
      <c r="J54" s="315" t="s">
        <v>1023</v>
      </c>
      <c r="K54" s="223">
        <f t="shared" si="25"/>
        <v>13</v>
      </c>
      <c r="L54" s="316">
        <f t="shared" ref="L54" si="30">(H54*N54)*0.03%</f>
        <v>342.22499999999997</v>
      </c>
      <c r="M54" s="224">
        <f t="shared" ref="M54" si="31">(K54*N54)-L54</f>
        <v>9407.7749999999996</v>
      </c>
      <c r="N54" s="223">
        <v>750</v>
      </c>
      <c r="O54" s="100" t="s">
        <v>581</v>
      </c>
      <c r="P54" s="225">
        <v>45341</v>
      </c>
      <c r="Q54" s="262"/>
      <c r="R54" s="138"/>
      <c r="S54" s="54" t="s">
        <v>580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9"/>
      <c r="AH54" s="140"/>
      <c r="AI54" s="138"/>
      <c r="AJ54" s="138"/>
      <c r="AK54" s="139"/>
      <c r="AL54" s="139"/>
      <c r="AM54" s="139"/>
    </row>
    <row r="55" spans="1:39" ht="12.75" customHeight="1">
      <c r="A55" s="212">
        <v>11</v>
      </c>
      <c r="B55" s="266">
        <v>45341</v>
      </c>
      <c r="C55" s="240"/>
      <c r="D55" s="240" t="s">
        <v>1026</v>
      </c>
      <c r="E55" s="212" t="s">
        <v>590</v>
      </c>
      <c r="F55" s="212">
        <v>535.5</v>
      </c>
      <c r="G55" s="212">
        <v>528</v>
      </c>
      <c r="H55" s="212">
        <v>541.5</v>
      </c>
      <c r="I55" s="207" t="s">
        <v>1027</v>
      </c>
      <c r="J55" s="315" t="s">
        <v>1028</v>
      </c>
      <c r="K55" s="223">
        <f t="shared" si="25"/>
        <v>6</v>
      </c>
      <c r="L55" s="316">
        <f t="shared" ref="L55" si="32">(H55*N55)*0.03%</f>
        <v>243.67499999999998</v>
      </c>
      <c r="M55" s="224">
        <f t="shared" ref="M55" si="33">(K55*N55)-L55</f>
        <v>8756.3250000000007</v>
      </c>
      <c r="N55" s="223">
        <v>1500</v>
      </c>
      <c r="O55" s="100" t="s">
        <v>581</v>
      </c>
      <c r="P55" s="225">
        <v>45341</v>
      </c>
      <c r="Q55" s="262"/>
      <c r="R55" s="138"/>
      <c r="S55" s="54" t="s">
        <v>580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9"/>
      <c r="AH55" s="140"/>
      <c r="AI55" s="138"/>
      <c r="AJ55" s="138"/>
      <c r="AK55" s="139"/>
      <c r="AL55" s="139"/>
      <c r="AM55" s="139"/>
    </row>
    <row r="56" spans="1:39" ht="12.75" customHeight="1">
      <c r="A56" s="322">
        <v>12</v>
      </c>
      <c r="B56" s="341">
        <v>45341</v>
      </c>
      <c r="C56" s="321"/>
      <c r="D56" s="321" t="s">
        <v>1031</v>
      </c>
      <c r="E56" s="322" t="s">
        <v>590</v>
      </c>
      <c r="F56" s="322">
        <v>3348</v>
      </c>
      <c r="G56" s="322">
        <v>3315</v>
      </c>
      <c r="H56" s="322">
        <v>3353.5</v>
      </c>
      <c r="I56" s="323" t="s">
        <v>1032</v>
      </c>
      <c r="J56" s="342" t="s">
        <v>1040</v>
      </c>
      <c r="K56" s="325">
        <f t="shared" si="25"/>
        <v>5.5</v>
      </c>
      <c r="L56" s="343">
        <f t="shared" ref="L56" si="34">(H56*N56)*0.03%</f>
        <v>301.815</v>
      </c>
      <c r="M56" s="344">
        <f t="shared" ref="M56" si="35">(K56*N56)-L56</f>
        <v>1348.1849999999999</v>
      </c>
      <c r="N56" s="325">
        <v>300</v>
      </c>
      <c r="O56" s="345" t="s">
        <v>598</v>
      </c>
      <c r="P56" s="346">
        <v>45342</v>
      </c>
      <c r="Q56" s="262"/>
      <c r="R56" s="138"/>
      <c r="S56" s="54" t="s">
        <v>580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9"/>
      <c r="AH56" s="140"/>
      <c r="AI56" s="138"/>
      <c r="AJ56" s="138"/>
      <c r="AK56" s="139"/>
      <c r="AL56" s="139"/>
      <c r="AM56" s="139"/>
    </row>
    <row r="57" spans="1:39" ht="12.75" customHeight="1">
      <c r="A57" s="322">
        <v>13</v>
      </c>
      <c r="B57" s="341">
        <v>45341</v>
      </c>
      <c r="C57" s="321"/>
      <c r="D57" s="321" t="s">
        <v>1033</v>
      </c>
      <c r="E57" s="322" t="s">
        <v>590</v>
      </c>
      <c r="F57" s="322">
        <v>3015.5</v>
      </c>
      <c r="G57" s="322">
        <v>2960</v>
      </c>
      <c r="H57" s="322">
        <v>3020</v>
      </c>
      <c r="I57" s="323" t="s">
        <v>1034</v>
      </c>
      <c r="J57" s="342" t="s">
        <v>1065</v>
      </c>
      <c r="K57" s="325">
        <f t="shared" si="25"/>
        <v>4.5</v>
      </c>
      <c r="L57" s="343">
        <f t="shared" ref="L57" si="36">(H57*N57)*0.03%</f>
        <v>181.2</v>
      </c>
      <c r="M57" s="344">
        <f t="shared" ref="M57" si="37">(K57*N57)-L57</f>
        <v>718.8</v>
      </c>
      <c r="N57" s="325">
        <v>200</v>
      </c>
      <c r="O57" s="345" t="s">
        <v>598</v>
      </c>
      <c r="P57" s="346">
        <v>45342</v>
      </c>
      <c r="Q57" s="262"/>
      <c r="R57" s="138"/>
      <c r="S57" s="54" t="s">
        <v>954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9"/>
      <c r="AH57" s="140"/>
      <c r="AI57" s="138"/>
      <c r="AJ57" s="138"/>
      <c r="AK57" s="139"/>
      <c r="AL57" s="139"/>
      <c r="AM57" s="139"/>
    </row>
    <row r="58" spans="1:39" ht="12.75" customHeight="1">
      <c r="A58" s="292">
        <v>14</v>
      </c>
      <c r="B58" s="293">
        <v>45341</v>
      </c>
      <c r="C58" s="294"/>
      <c r="D58" s="294" t="s">
        <v>926</v>
      </c>
      <c r="E58" s="292" t="s">
        <v>590</v>
      </c>
      <c r="F58" s="292">
        <v>1461.5</v>
      </c>
      <c r="G58" s="292">
        <v>1444</v>
      </c>
      <c r="H58" s="292">
        <v>1439</v>
      </c>
      <c r="I58" s="295" t="s">
        <v>1035</v>
      </c>
      <c r="J58" s="319" t="s">
        <v>1047</v>
      </c>
      <c r="K58" s="300">
        <f t="shared" si="25"/>
        <v>-22.5</v>
      </c>
      <c r="L58" s="320">
        <f t="shared" ref="L58:L59" si="38">(H58*N58)*0.03%</f>
        <v>280.60499999999996</v>
      </c>
      <c r="M58" s="299">
        <f t="shared" ref="M58:M59" si="39">(K58*N58)-L58</f>
        <v>-14905.605</v>
      </c>
      <c r="N58" s="300">
        <v>650</v>
      </c>
      <c r="O58" s="301" t="s">
        <v>591</v>
      </c>
      <c r="P58" s="302">
        <v>45342</v>
      </c>
      <c r="Q58" s="262"/>
      <c r="R58" s="138"/>
      <c r="S58" s="54" t="s">
        <v>772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9"/>
      <c r="AH58" s="140"/>
      <c r="AI58" s="138"/>
      <c r="AJ58" s="138"/>
      <c r="AK58" s="139"/>
      <c r="AL58" s="139"/>
      <c r="AM58" s="139"/>
    </row>
    <row r="59" spans="1:39" ht="12.75" customHeight="1">
      <c r="A59" s="212">
        <v>15</v>
      </c>
      <c r="B59" s="266">
        <v>45342</v>
      </c>
      <c r="C59" s="240"/>
      <c r="D59" s="240" t="s">
        <v>1043</v>
      </c>
      <c r="E59" s="212" t="s">
        <v>590</v>
      </c>
      <c r="F59" s="212">
        <v>47175</v>
      </c>
      <c r="G59" s="212">
        <v>46800</v>
      </c>
      <c r="H59" s="212">
        <v>47305</v>
      </c>
      <c r="I59" s="207">
        <v>48000</v>
      </c>
      <c r="J59" s="315" t="s">
        <v>1064</v>
      </c>
      <c r="K59" s="223">
        <f t="shared" si="25"/>
        <v>130</v>
      </c>
      <c r="L59" s="316">
        <f t="shared" si="38"/>
        <v>212.87249999999997</v>
      </c>
      <c r="M59" s="224">
        <f t="shared" si="39"/>
        <v>1737.1275000000001</v>
      </c>
      <c r="N59" s="223">
        <v>15</v>
      </c>
      <c r="O59" s="100" t="s">
        <v>581</v>
      </c>
      <c r="P59" s="225">
        <v>45343</v>
      </c>
      <c r="Q59" s="262"/>
      <c r="R59" s="138"/>
      <c r="S59" s="54" t="s">
        <v>580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9"/>
      <c r="AH59" s="140"/>
      <c r="AI59" s="138"/>
      <c r="AJ59" s="138"/>
      <c r="AK59" s="139"/>
      <c r="AL59" s="139"/>
      <c r="AM59" s="139"/>
    </row>
    <row r="60" spans="1:39" ht="12.75" customHeight="1">
      <c r="A60" s="212">
        <v>16</v>
      </c>
      <c r="B60" s="266">
        <v>45342</v>
      </c>
      <c r="C60" s="240"/>
      <c r="D60" s="240" t="s">
        <v>1048</v>
      </c>
      <c r="E60" s="212" t="s">
        <v>590</v>
      </c>
      <c r="F60" s="212">
        <v>4430</v>
      </c>
      <c r="G60" s="212">
        <v>4394</v>
      </c>
      <c r="H60" s="212">
        <v>4522.5</v>
      </c>
      <c r="I60" s="207" t="s">
        <v>1049</v>
      </c>
      <c r="J60" s="315" t="s">
        <v>1058</v>
      </c>
      <c r="K60" s="223">
        <f t="shared" si="25"/>
        <v>92.5</v>
      </c>
      <c r="L60" s="316">
        <f t="shared" ref="L60:L61" si="40">(H60*N60)*0.03%</f>
        <v>203.51249999999999</v>
      </c>
      <c r="M60" s="224">
        <f t="shared" ref="M60:M61" si="41">(K60*N60)-L60</f>
        <v>13671.487499999999</v>
      </c>
      <c r="N60" s="223">
        <v>150</v>
      </c>
      <c r="O60" s="100" t="s">
        <v>581</v>
      </c>
      <c r="P60" s="225">
        <v>45343</v>
      </c>
      <c r="Q60" s="262"/>
      <c r="R60" s="138"/>
      <c r="S60" s="54" t="s">
        <v>772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9"/>
      <c r="AH60" s="140"/>
      <c r="AI60" s="138"/>
      <c r="AJ60" s="138"/>
      <c r="AK60" s="139"/>
      <c r="AL60" s="139"/>
      <c r="AM60" s="139"/>
    </row>
    <row r="61" spans="1:39" ht="12.75" customHeight="1">
      <c r="A61" s="292">
        <v>17</v>
      </c>
      <c r="B61" s="293">
        <v>45343</v>
      </c>
      <c r="C61" s="294"/>
      <c r="D61" s="294" t="s">
        <v>1031</v>
      </c>
      <c r="E61" s="292" t="s">
        <v>590</v>
      </c>
      <c r="F61" s="292">
        <v>3329.5</v>
      </c>
      <c r="G61" s="292">
        <v>3292</v>
      </c>
      <c r="H61" s="292">
        <v>3290</v>
      </c>
      <c r="I61" s="295" t="s">
        <v>1063</v>
      </c>
      <c r="J61" s="319" t="s">
        <v>1077</v>
      </c>
      <c r="K61" s="300">
        <f t="shared" ref="K61" si="42">H61-F61</f>
        <v>-39.5</v>
      </c>
      <c r="L61" s="320">
        <f t="shared" si="40"/>
        <v>296.09999999999997</v>
      </c>
      <c r="M61" s="299">
        <f t="shared" si="41"/>
        <v>-12146.1</v>
      </c>
      <c r="N61" s="300">
        <v>300</v>
      </c>
      <c r="O61" s="301" t="s">
        <v>591</v>
      </c>
      <c r="P61" s="302">
        <v>45344</v>
      </c>
      <c r="Q61" s="262"/>
      <c r="R61" s="138"/>
      <c r="S61" s="54" t="s">
        <v>954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9"/>
      <c r="AH61" s="140"/>
      <c r="AI61" s="138"/>
      <c r="AJ61" s="138"/>
      <c r="AK61" s="139"/>
      <c r="AL61" s="139"/>
      <c r="AM61" s="139"/>
    </row>
    <row r="62" spans="1:39" ht="12.75" customHeight="1">
      <c r="A62" s="212">
        <v>18</v>
      </c>
      <c r="B62" s="266">
        <v>45344</v>
      </c>
      <c r="C62" s="240"/>
      <c r="D62" s="240" t="s">
        <v>933</v>
      </c>
      <c r="E62" s="212" t="s">
        <v>866</v>
      </c>
      <c r="F62" s="212">
        <v>22090</v>
      </c>
      <c r="G62" s="212">
        <v>22270</v>
      </c>
      <c r="H62" s="212">
        <v>21980</v>
      </c>
      <c r="I62" s="207" t="s">
        <v>1076</v>
      </c>
      <c r="J62" s="315" t="s">
        <v>935</v>
      </c>
      <c r="K62" s="223">
        <f>F62-H62</f>
        <v>110</v>
      </c>
      <c r="L62" s="316">
        <f t="shared" ref="L62" si="43">(H62*N62)*0.03%</f>
        <v>329.7</v>
      </c>
      <c r="M62" s="224">
        <f t="shared" ref="M62" si="44">(K62*N62)-L62</f>
        <v>5170.3</v>
      </c>
      <c r="N62" s="223">
        <v>50</v>
      </c>
      <c r="O62" s="100" t="s">
        <v>581</v>
      </c>
      <c r="P62" s="225">
        <v>45344</v>
      </c>
      <c r="Q62" s="262"/>
      <c r="R62" s="138"/>
      <c r="S62" s="54" t="s">
        <v>580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9"/>
      <c r="AH62" s="140"/>
      <c r="AI62" s="138"/>
      <c r="AJ62" s="138"/>
      <c r="AK62" s="139"/>
      <c r="AL62" s="139"/>
      <c r="AM62" s="139"/>
    </row>
    <row r="63" spans="1:39" ht="12.75" customHeight="1">
      <c r="A63" s="292">
        <v>19</v>
      </c>
      <c r="B63" s="293">
        <v>45344</v>
      </c>
      <c r="C63" s="294"/>
      <c r="D63" s="294" t="s">
        <v>933</v>
      </c>
      <c r="E63" s="292" t="s">
        <v>866</v>
      </c>
      <c r="F63" s="292">
        <v>22095</v>
      </c>
      <c r="G63" s="292">
        <v>22270</v>
      </c>
      <c r="H63" s="292">
        <v>22205</v>
      </c>
      <c r="I63" s="295" t="s">
        <v>1076</v>
      </c>
      <c r="J63" s="319" t="s">
        <v>1084</v>
      </c>
      <c r="K63" s="300">
        <f>F63-H63</f>
        <v>-110</v>
      </c>
      <c r="L63" s="320">
        <f t="shared" ref="L63:L64" si="45">(H63*N63)*0.03%</f>
        <v>333.07499999999999</v>
      </c>
      <c r="M63" s="299">
        <f t="shared" ref="M63:M64" si="46">(K63*N63)-L63</f>
        <v>-5833.0749999999998</v>
      </c>
      <c r="N63" s="300">
        <v>50</v>
      </c>
      <c r="O63" s="301" t="s">
        <v>591</v>
      </c>
      <c r="P63" s="302">
        <v>45344</v>
      </c>
      <c r="Q63" s="262"/>
      <c r="R63" s="138"/>
      <c r="S63" s="54" t="s">
        <v>580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9"/>
      <c r="AH63" s="140"/>
      <c r="AI63" s="138"/>
      <c r="AJ63" s="138"/>
      <c r="AK63" s="139"/>
      <c r="AL63" s="139"/>
      <c r="AM63" s="139"/>
    </row>
    <row r="64" spans="1:39" ht="12.75" customHeight="1">
      <c r="A64" s="212">
        <v>20</v>
      </c>
      <c r="B64" s="266">
        <v>45345</v>
      </c>
      <c r="C64" s="240"/>
      <c r="D64" s="240" t="s">
        <v>1096</v>
      </c>
      <c r="E64" s="212" t="s">
        <v>590</v>
      </c>
      <c r="F64" s="212">
        <v>8335</v>
      </c>
      <c r="G64" s="212">
        <v>8320</v>
      </c>
      <c r="H64" s="212">
        <v>8425</v>
      </c>
      <c r="I64" s="207" t="s">
        <v>1097</v>
      </c>
      <c r="J64" s="315" t="s">
        <v>1127</v>
      </c>
      <c r="K64" s="223">
        <f>H64-F64</f>
        <v>90</v>
      </c>
      <c r="L64" s="316">
        <f t="shared" si="45"/>
        <v>315.9375</v>
      </c>
      <c r="M64" s="224">
        <f t="shared" si="46"/>
        <v>10934.0625</v>
      </c>
      <c r="N64" s="223">
        <v>125</v>
      </c>
      <c r="O64" s="100" t="s">
        <v>581</v>
      </c>
      <c r="P64" s="225">
        <v>45348</v>
      </c>
      <c r="Q64" s="262"/>
      <c r="R64" s="138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9"/>
      <c r="AH64" s="140"/>
      <c r="AI64" s="138"/>
      <c r="AJ64" s="138"/>
      <c r="AK64" s="139"/>
      <c r="AL64" s="139"/>
      <c r="AM64" s="139"/>
    </row>
    <row r="65" spans="1:39" ht="12.75" customHeight="1">
      <c r="A65" s="292">
        <v>21</v>
      </c>
      <c r="B65" s="293">
        <v>45345</v>
      </c>
      <c r="C65" s="294"/>
      <c r="D65" s="294" t="s">
        <v>1098</v>
      </c>
      <c r="E65" s="292" t="s">
        <v>590</v>
      </c>
      <c r="F65" s="292">
        <v>2553.5</v>
      </c>
      <c r="G65" s="292">
        <v>2522</v>
      </c>
      <c r="H65" s="292">
        <v>2522</v>
      </c>
      <c r="I65" s="295" t="s">
        <v>1099</v>
      </c>
      <c r="J65" s="319" t="s">
        <v>1139</v>
      </c>
      <c r="K65" s="300">
        <f>H65-F65</f>
        <v>-31.5</v>
      </c>
      <c r="L65" s="320">
        <f t="shared" ref="L65:L66" si="47">(H65*N65)*0.03%</f>
        <v>264.81</v>
      </c>
      <c r="M65" s="299">
        <f t="shared" ref="M65:M66" si="48">(K65*N65)-L65</f>
        <v>-11289.81</v>
      </c>
      <c r="N65" s="300">
        <v>350</v>
      </c>
      <c r="O65" s="301" t="s">
        <v>591</v>
      </c>
      <c r="P65" s="302">
        <v>45348</v>
      </c>
      <c r="Q65" s="262"/>
      <c r="R65" s="138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9"/>
      <c r="AH65" s="140"/>
      <c r="AI65" s="138"/>
      <c r="AJ65" s="138"/>
      <c r="AK65" s="139"/>
      <c r="AL65" s="139"/>
      <c r="AM65" s="139"/>
    </row>
    <row r="66" spans="1:39" ht="12.75" customHeight="1">
      <c r="A66" s="212">
        <v>22</v>
      </c>
      <c r="B66" s="266">
        <v>45348</v>
      </c>
      <c r="C66" s="240"/>
      <c r="D66" s="240" t="s">
        <v>933</v>
      </c>
      <c r="E66" s="212" t="s">
        <v>590</v>
      </c>
      <c r="F66" s="212">
        <v>22135</v>
      </c>
      <c r="G66" s="212">
        <v>21990</v>
      </c>
      <c r="H66" s="212">
        <v>22185</v>
      </c>
      <c r="I66" s="207" t="s">
        <v>1128</v>
      </c>
      <c r="J66" s="315" t="s">
        <v>906</v>
      </c>
      <c r="K66" s="223">
        <f>H66-F66</f>
        <v>50</v>
      </c>
      <c r="L66" s="316">
        <f t="shared" si="47"/>
        <v>332.77499999999998</v>
      </c>
      <c r="M66" s="224">
        <f t="shared" si="48"/>
        <v>2167.2249999999999</v>
      </c>
      <c r="N66" s="223">
        <v>50</v>
      </c>
      <c r="O66" s="100" t="s">
        <v>581</v>
      </c>
      <c r="P66" s="225">
        <v>45348</v>
      </c>
      <c r="Q66" s="262"/>
      <c r="R66" s="138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9"/>
      <c r="AH66" s="140"/>
      <c r="AI66" s="138"/>
      <c r="AJ66" s="138"/>
      <c r="AK66" s="139"/>
      <c r="AL66" s="139"/>
      <c r="AM66" s="139"/>
    </row>
    <row r="67" spans="1:39" ht="12.75" customHeight="1">
      <c r="A67" s="209">
        <v>23</v>
      </c>
      <c r="B67" s="269">
        <v>45348</v>
      </c>
      <c r="C67" s="263"/>
      <c r="D67" s="263" t="s">
        <v>1131</v>
      </c>
      <c r="E67" s="209" t="s">
        <v>590</v>
      </c>
      <c r="F67" s="209" t="s">
        <v>1132</v>
      </c>
      <c r="G67" s="209">
        <v>795</v>
      </c>
      <c r="H67" s="209"/>
      <c r="I67" s="211" t="s">
        <v>1133</v>
      </c>
      <c r="J67" s="208" t="s">
        <v>579</v>
      </c>
      <c r="K67" s="96"/>
      <c r="L67" s="99"/>
      <c r="M67" s="265"/>
      <c r="N67" s="96"/>
      <c r="O67" s="98"/>
      <c r="P67" s="270"/>
      <c r="Q67" s="262"/>
      <c r="R67" s="138"/>
      <c r="S67" s="5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9"/>
      <c r="AH67" s="140"/>
      <c r="AI67" s="138"/>
      <c r="AJ67" s="138"/>
      <c r="AK67" s="139"/>
      <c r="AL67" s="139"/>
      <c r="AM67" s="139"/>
    </row>
    <row r="68" spans="1:39" ht="12.75" customHeight="1">
      <c r="A68" s="209">
        <v>24</v>
      </c>
      <c r="B68" s="269">
        <v>45348</v>
      </c>
      <c r="C68" s="263"/>
      <c r="D68" s="263" t="s">
        <v>1134</v>
      </c>
      <c r="E68" s="209" t="s">
        <v>590</v>
      </c>
      <c r="F68" s="209" t="s">
        <v>1135</v>
      </c>
      <c r="G68" s="209">
        <v>8295</v>
      </c>
      <c r="H68" s="209"/>
      <c r="I68" s="209" t="s">
        <v>1136</v>
      </c>
      <c r="J68" s="208" t="s">
        <v>579</v>
      </c>
      <c r="K68" s="96"/>
      <c r="L68" s="99"/>
      <c r="M68" s="265"/>
      <c r="N68" s="96"/>
      <c r="O68" s="98"/>
      <c r="P68" s="270"/>
      <c r="Q68" s="262"/>
      <c r="R68" s="138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9"/>
      <c r="AH68" s="140"/>
      <c r="AI68" s="138"/>
      <c r="AJ68" s="138"/>
      <c r="AK68" s="139"/>
      <c r="AL68" s="139"/>
      <c r="AM68" s="139"/>
    </row>
    <row r="69" spans="1:39" ht="12.75" customHeight="1">
      <c r="A69" s="209"/>
      <c r="B69" s="269"/>
      <c r="C69" s="263"/>
      <c r="D69" s="263"/>
      <c r="E69" s="209"/>
      <c r="F69" s="209"/>
      <c r="G69" s="209"/>
      <c r="H69" s="209"/>
      <c r="I69" s="211"/>
      <c r="J69" s="208"/>
      <c r="K69" s="96"/>
      <c r="L69" s="99"/>
      <c r="M69" s="265"/>
      <c r="N69" s="96"/>
      <c r="O69" s="98"/>
      <c r="P69" s="270"/>
      <c r="Q69" s="262"/>
      <c r="R69" s="138"/>
      <c r="S69" s="5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9"/>
      <c r="AH69" s="140"/>
      <c r="AI69" s="138"/>
      <c r="AJ69" s="138"/>
      <c r="AK69" s="139"/>
      <c r="AL69" s="139"/>
      <c r="AM69" s="139"/>
    </row>
    <row r="70" spans="1:39" ht="12.75" customHeight="1">
      <c r="A70" s="209"/>
      <c r="B70" s="269"/>
      <c r="C70" s="263"/>
      <c r="D70" s="263"/>
      <c r="E70" s="209"/>
      <c r="F70" s="209"/>
      <c r="G70" s="209"/>
      <c r="H70" s="209"/>
      <c r="I70" s="211"/>
      <c r="J70" s="208"/>
      <c r="K70" s="96"/>
      <c r="L70" s="99"/>
      <c r="M70" s="265"/>
      <c r="N70" s="96"/>
      <c r="O70" s="98"/>
      <c r="P70" s="270"/>
      <c r="Q70" s="262"/>
      <c r="R70" s="138"/>
      <c r="S70" s="5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9"/>
      <c r="AH70" s="140"/>
      <c r="AI70" s="138"/>
      <c r="AJ70" s="138"/>
      <c r="AK70" s="139"/>
      <c r="AL70" s="139"/>
      <c r="AM70" s="139"/>
    </row>
    <row r="71" spans="1:39" ht="12.75" customHeight="1">
      <c r="A71" s="209"/>
      <c r="B71" s="269"/>
      <c r="C71" s="263"/>
      <c r="D71" s="263"/>
      <c r="E71" s="209"/>
      <c r="F71" s="209"/>
      <c r="G71" s="209"/>
      <c r="H71" s="209"/>
      <c r="I71" s="211"/>
      <c r="J71" s="208"/>
      <c r="K71" s="96"/>
      <c r="L71" s="99"/>
      <c r="M71" s="265"/>
      <c r="N71" s="96"/>
      <c r="O71" s="98"/>
      <c r="P71" s="270"/>
      <c r="Q71" s="262"/>
      <c r="R71" s="138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9"/>
      <c r="AH71" s="140"/>
      <c r="AI71" s="138"/>
      <c r="AJ71" s="138"/>
      <c r="AK71" s="139"/>
      <c r="AL71" s="139"/>
      <c r="AM71" s="139"/>
    </row>
    <row r="73" spans="1:39" ht="12.75" customHeight="1">
      <c r="A73" s="139"/>
      <c r="B73" s="142"/>
      <c r="C73" s="138"/>
      <c r="D73" s="138"/>
      <c r="E73" s="139"/>
      <c r="F73" s="139"/>
      <c r="G73" s="139"/>
      <c r="H73" s="143"/>
      <c r="I73" s="143"/>
      <c r="J73" s="143"/>
      <c r="K73" s="138"/>
      <c r="L73" s="139"/>
      <c r="M73" s="139"/>
      <c r="N73" s="139"/>
      <c r="O73" s="143"/>
      <c r="P73" s="143"/>
      <c r="Q73" s="143"/>
      <c r="R73" s="138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9"/>
      <c r="AH73" s="140"/>
      <c r="AI73" s="138"/>
      <c r="AJ73" s="138"/>
      <c r="AK73" s="139"/>
      <c r="AL73" s="139"/>
      <c r="AM73" s="139"/>
    </row>
    <row r="74" spans="1:39">
      <c r="A74" s="144" t="s">
        <v>596</v>
      </c>
      <c r="B74" s="144"/>
      <c r="C74" s="144"/>
      <c r="D74" s="144"/>
      <c r="E74" s="145"/>
      <c r="F74" s="106"/>
      <c r="G74" s="106"/>
      <c r="H74" s="106"/>
      <c r="I74" s="106"/>
      <c r="J74" s="1"/>
      <c r="K74" s="6"/>
      <c r="L74" s="6"/>
      <c r="M74" s="6"/>
      <c r="N74" s="1"/>
      <c r="O74" s="1"/>
      <c r="P74" s="37"/>
      <c r="Q74" s="37"/>
      <c r="R74" s="37"/>
      <c r="S74" s="6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7"/>
      <c r="AH74" s="37"/>
      <c r="AI74" s="37"/>
      <c r="AJ74" s="37"/>
      <c r="AK74" s="37"/>
      <c r="AL74" s="37"/>
      <c r="AM74" s="37"/>
    </row>
    <row r="75" spans="1:39" ht="38.25">
      <c r="A75" s="93" t="s">
        <v>16</v>
      </c>
      <c r="B75" s="93" t="s">
        <v>553</v>
      </c>
      <c r="C75" s="93"/>
      <c r="D75" s="94" t="s">
        <v>565</v>
      </c>
      <c r="E75" s="93" t="s">
        <v>566</v>
      </c>
      <c r="F75" s="93" t="s">
        <v>567</v>
      </c>
      <c r="G75" s="93" t="s">
        <v>588</v>
      </c>
      <c r="H75" s="93" t="s">
        <v>569</v>
      </c>
      <c r="I75" s="93" t="s">
        <v>570</v>
      </c>
      <c r="J75" s="92" t="s">
        <v>571</v>
      </c>
      <c r="K75" s="92" t="s">
        <v>597</v>
      </c>
      <c r="L75" s="95" t="s">
        <v>573</v>
      </c>
      <c r="M75" s="137" t="s">
        <v>594</v>
      </c>
      <c r="N75" s="93" t="s">
        <v>595</v>
      </c>
      <c r="O75" s="93" t="s">
        <v>575</v>
      </c>
      <c r="P75" s="94" t="s">
        <v>576</v>
      </c>
      <c r="Q75" s="267"/>
      <c r="R75" s="37"/>
      <c r="S75" s="6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37"/>
      <c r="AH75" s="37"/>
      <c r="AI75" s="37"/>
      <c r="AJ75" s="37"/>
      <c r="AK75" s="37"/>
      <c r="AL75" s="37"/>
      <c r="AM75" s="37"/>
    </row>
    <row r="76" spans="1:39" ht="12.75" customHeight="1">
      <c r="A76" s="407">
        <v>1</v>
      </c>
      <c r="B76" s="401">
        <v>45322</v>
      </c>
      <c r="C76" s="294"/>
      <c r="D76" s="294" t="s">
        <v>888</v>
      </c>
      <c r="E76" s="292" t="s">
        <v>590</v>
      </c>
      <c r="F76" s="292">
        <v>220</v>
      </c>
      <c r="G76" s="292">
        <v>82.5</v>
      </c>
      <c r="H76" s="292">
        <v>82.5</v>
      </c>
      <c r="I76" s="295"/>
      <c r="J76" s="399" t="s">
        <v>899</v>
      </c>
      <c r="K76" s="297">
        <f>H76-F76</f>
        <v>-137.5</v>
      </c>
      <c r="L76" s="298">
        <v>50</v>
      </c>
      <c r="M76" s="299">
        <f t="shared" ref="M76" si="49">(K76*N76)-L76</f>
        <v>-6925</v>
      </c>
      <c r="N76" s="300">
        <v>50</v>
      </c>
      <c r="O76" s="422" t="s">
        <v>591</v>
      </c>
      <c r="P76" s="424">
        <v>45324</v>
      </c>
      <c r="Q76" s="262"/>
      <c r="R76" s="138"/>
      <c r="S76" s="54" t="s">
        <v>580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9"/>
      <c r="AH76" s="140"/>
      <c r="AI76" s="138"/>
      <c r="AJ76" s="138"/>
      <c r="AK76" s="139"/>
      <c r="AL76" s="139"/>
      <c r="AM76" s="139"/>
    </row>
    <row r="77" spans="1:39" ht="12.75" customHeight="1">
      <c r="A77" s="408"/>
      <c r="B77" s="402"/>
      <c r="C77" s="294"/>
      <c r="D77" s="294" t="s">
        <v>889</v>
      </c>
      <c r="E77" s="292" t="s">
        <v>866</v>
      </c>
      <c r="F77" s="292">
        <v>34</v>
      </c>
      <c r="G77" s="292"/>
      <c r="H77" s="292">
        <v>0</v>
      </c>
      <c r="I77" s="295"/>
      <c r="J77" s="400"/>
      <c r="K77" s="297">
        <f>F77-H77</f>
        <v>34</v>
      </c>
      <c r="L77" s="298">
        <v>25</v>
      </c>
      <c r="M77" s="299">
        <f t="shared" ref="M77" si="50">(K77*N77)-L77</f>
        <v>1675</v>
      </c>
      <c r="N77" s="300">
        <v>50</v>
      </c>
      <c r="O77" s="423"/>
      <c r="P77" s="425"/>
      <c r="Q77" s="262"/>
      <c r="R77" s="138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9"/>
      <c r="AH77" s="140"/>
      <c r="AI77" s="138"/>
      <c r="AJ77" s="138"/>
      <c r="AK77" s="139"/>
      <c r="AL77" s="139"/>
      <c r="AM77" s="139"/>
    </row>
    <row r="78" spans="1:39" ht="12.75" customHeight="1">
      <c r="A78" s="212">
        <v>2</v>
      </c>
      <c r="B78" s="266">
        <v>45323</v>
      </c>
      <c r="C78" s="240"/>
      <c r="D78" s="240" t="s">
        <v>891</v>
      </c>
      <c r="E78" s="212" t="s">
        <v>866</v>
      </c>
      <c r="F78" s="212">
        <v>122.5</v>
      </c>
      <c r="G78" s="212">
        <v>210</v>
      </c>
      <c r="H78" s="212">
        <v>87</v>
      </c>
      <c r="I78" s="207">
        <v>0.1</v>
      </c>
      <c r="J78" s="289" t="s">
        <v>892</v>
      </c>
      <c r="K78" s="290">
        <f>F78-H78</f>
        <v>35.5</v>
      </c>
      <c r="L78" s="291">
        <v>50</v>
      </c>
      <c r="M78" s="224">
        <f t="shared" ref="M78" si="51">(K78*N78)-L78</f>
        <v>1725</v>
      </c>
      <c r="N78" s="223">
        <v>50</v>
      </c>
      <c r="O78" s="100" t="s">
        <v>581</v>
      </c>
      <c r="P78" s="225">
        <v>45323</v>
      </c>
      <c r="Q78" s="262"/>
      <c r="R78" s="138"/>
      <c r="S78" s="54" t="s">
        <v>580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9"/>
      <c r="AH78" s="140"/>
      <c r="AI78" s="138"/>
      <c r="AJ78" s="138"/>
      <c r="AK78" s="139"/>
      <c r="AL78" s="139"/>
      <c r="AM78" s="139"/>
    </row>
    <row r="79" spans="1:39" ht="12.75" customHeight="1">
      <c r="A79" s="292">
        <v>3</v>
      </c>
      <c r="B79" s="293">
        <v>45324</v>
      </c>
      <c r="C79" s="294"/>
      <c r="D79" s="294" t="s">
        <v>891</v>
      </c>
      <c r="E79" s="292" t="s">
        <v>866</v>
      </c>
      <c r="F79" s="292">
        <v>127</v>
      </c>
      <c r="G79" s="292">
        <v>220</v>
      </c>
      <c r="H79" s="292">
        <v>197.5</v>
      </c>
      <c r="I79" s="295">
        <v>5</v>
      </c>
      <c r="J79" s="296" t="s">
        <v>896</v>
      </c>
      <c r="K79" s="297">
        <f>F79-H79</f>
        <v>-70.5</v>
      </c>
      <c r="L79" s="298">
        <v>50</v>
      </c>
      <c r="M79" s="299">
        <f t="shared" ref="M79" si="52">(K79*N79)-L79</f>
        <v>-3575</v>
      </c>
      <c r="N79" s="300">
        <v>50</v>
      </c>
      <c r="O79" s="301" t="s">
        <v>591</v>
      </c>
      <c r="P79" s="302">
        <v>45324</v>
      </c>
      <c r="Q79" s="262"/>
      <c r="R79" s="138"/>
      <c r="S79" s="54" t="s">
        <v>580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9"/>
      <c r="AH79" s="140"/>
      <c r="AI79" s="138"/>
      <c r="AJ79" s="138"/>
      <c r="AK79" s="139"/>
      <c r="AL79" s="139"/>
      <c r="AM79" s="139"/>
    </row>
    <row r="80" spans="1:39" ht="12.75" customHeight="1">
      <c r="A80" s="405">
        <v>4</v>
      </c>
      <c r="B80" s="420">
        <v>45324</v>
      </c>
      <c r="C80" s="240"/>
      <c r="D80" s="240" t="s">
        <v>897</v>
      </c>
      <c r="E80" s="212" t="s">
        <v>590</v>
      </c>
      <c r="F80" s="212">
        <v>262.5</v>
      </c>
      <c r="G80" s="212"/>
      <c r="H80" s="212"/>
      <c r="I80" s="207">
        <v>422.5</v>
      </c>
      <c r="J80" s="416" t="s">
        <v>795</v>
      </c>
      <c r="K80" s="212">
        <f>I80-F80</f>
        <v>160</v>
      </c>
      <c r="L80" s="318">
        <v>50</v>
      </c>
      <c r="M80" s="418">
        <v>2900</v>
      </c>
      <c r="N80" s="212">
        <v>50</v>
      </c>
      <c r="O80" s="397" t="s">
        <v>581</v>
      </c>
      <c r="P80" s="442">
        <v>45331</v>
      </c>
      <c r="Q80" s="262"/>
      <c r="R80" s="138"/>
      <c r="S80" s="54" t="s">
        <v>580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9"/>
      <c r="AH80" s="140"/>
      <c r="AI80" s="138"/>
      <c r="AJ80" s="138"/>
      <c r="AK80" s="139"/>
      <c r="AL80" s="139"/>
      <c r="AM80" s="139"/>
    </row>
    <row r="81" spans="1:39" ht="12.75" customHeight="1">
      <c r="A81" s="406"/>
      <c r="B81" s="421"/>
      <c r="C81" s="240"/>
      <c r="D81" s="240" t="s">
        <v>898</v>
      </c>
      <c r="E81" s="212" t="s">
        <v>866</v>
      </c>
      <c r="F81" s="212">
        <v>167.5</v>
      </c>
      <c r="G81" s="212"/>
      <c r="H81" s="212"/>
      <c r="I81" s="207">
        <v>267.5</v>
      </c>
      <c r="J81" s="428"/>
      <c r="K81" s="212">
        <f>F81-I81</f>
        <v>-100</v>
      </c>
      <c r="L81" s="318">
        <v>50</v>
      </c>
      <c r="M81" s="419"/>
      <c r="N81" s="212">
        <v>50</v>
      </c>
      <c r="O81" s="398"/>
      <c r="P81" s="443"/>
      <c r="Q81" s="262"/>
      <c r="R81" s="138"/>
      <c r="S81" s="5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9"/>
      <c r="AH81" s="140"/>
      <c r="AI81" s="138"/>
      <c r="AJ81" s="138"/>
      <c r="AK81" s="139"/>
      <c r="AL81" s="139"/>
      <c r="AM81" s="139"/>
    </row>
    <row r="82" spans="1:39" ht="12.75" customHeight="1">
      <c r="A82" s="292">
        <v>5</v>
      </c>
      <c r="B82" s="293">
        <v>45324</v>
      </c>
      <c r="C82" s="294"/>
      <c r="D82" s="294" t="s">
        <v>900</v>
      </c>
      <c r="E82" s="292" t="s">
        <v>590</v>
      </c>
      <c r="F82" s="292">
        <v>12.5</v>
      </c>
      <c r="G82" s="292">
        <v>9</v>
      </c>
      <c r="H82" s="292">
        <v>11.25</v>
      </c>
      <c r="I82" s="295" t="s">
        <v>901</v>
      </c>
      <c r="J82" s="296" t="s">
        <v>902</v>
      </c>
      <c r="K82" s="297">
        <f>H82-F82</f>
        <v>-1.25</v>
      </c>
      <c r="L82" s="298">
        <v>50</v>
      </c>
      <c r="M82" s="299">
        <f t="shared" ref="M82:M83" si="53">(K82*N82)-L82</f>
        <v>-1925</v>
      </c>
      <c r="N82" s="300">
        <v>1500</v>
      </c>
      <c r="O82" s="301" t="s">
        <v>591</v>
      </c>
      <c r="P82" s="302">
        <v>45324</v>
      </c>
      <c r="Q82" s="262"/>
      <c r="R82" s="138"/>
      <c r="S82" s="54" t="s">
        <v>580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9"/>
      <c r="AH82" s="140"/>
      <c r="AI82" s="138"/>
      <c r="AJ82" s="138"/>
      <c r="AK82" s="139"/>
      <c r="AL82" s="139"/>
      <c r="AM82" s="139"/>
    </row>
    <row r="83" spans="1:39" ht="12.75" customHeight="1">
      <c r="A83" s="212">
        <v>6</v>
      </c>
      <c r="B83" s="266">
        <v>45327</v>
      </c>
      <c r="C83" s="240"/>
      <c r="D83" s="240" t="s">
        <v>891</v>
      </c>
      <c r="E83" s="212" t="s">
        <v>866</v>
      </c>
      <c r="F83" s="212">
        <v>145</v>
      </c>
      <c r="G83" s="212">
        <v>235</v>
      </c>
      <c r="H83" s="212">
        <v>95</v>
      </c>
      <c r="I83" s="207">
        <v>5</v>
      </c>
      <c r="J83" s="289" t="s">
        <v>906</v>
      </c>
      <c r="K83" s="290">
        <f>F83-H83</f>
        <v>50</v>
      </c>
      <c r="L83" s="291">
        <v>50</v>
      </c>
      <c r="M83" s="224">
        <f t="shared" si="53"/>
        <v>2450</v>
      </c>
      <c r="N83" s="223">
        <v>50</v>
      </c>
      <c r="O83" s="100" t="s">
        <v>581</v>
      </c>
      <c r="P83" s="266">
        <v>45327</v>
      </c>
      <c r="Q83" s="262"/>
      <c r="R83" s="138"/>
      <c r="S83" s="54" t="s">
        <v>580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9"/>
      <c r="AH83" s="140"/>
      <c r="AI83" s="138"/>
      <c r="AJ83" s="138"/>
      <c r="AK83" s="139"/>
      <c r="AL83" s="139"/>
      <c r="AM83" s="139"/>
    </row>
    <row r="84" spans="1:39" ht="12.75" customHeight="1">
      <c r="A84" s="212">
        <v>7</v>
      </c>
      <c r="B84" s="266">
        <v>45327</v>
      </c>
      <c r="C84" s="240"/>
      <c r="D84" s="240" t="s">
        <v>909</v>
      </c>
      <c r="E84" s="212" t="s">
        <v>590</v>
      </c>
      <c r="F84" s="212">
        <v>72.5</v>
      </c>
      <c r="G84" s="212">
        <v>18</v>
      </c>
      <c r="H84" s="212">
        <v>96</v>
      </c>
      <c r="I84" s="207" t="s">
        <v>910</v>
      </c>
      <c r="J84" s="289" t="s">
        <v>911</v>
      </c>
      <c r="K84" s="290">
        <f>H84-F84</f>
        <v>23.5</v>
      </c>
      <c r="L84" s="291">
        <v>50</v>
      </c>
      <c r="M84" s="224">
        <f t="shared" ref="M84" si="54">(K84*N84)-L84</f>
        <v>1125</v>
      </c>
      <c r="N84" s="223">
        <v>50</v>
      </c>
      <c r="O84" s="100" t="s">
        <v>581</v>
      </c>
      <c r="P84" s="266">
        <v>45327</v>
      </c>
      <c r="Q84" s="262"/>
      <c r="R84" s="138"/>
      <c r="S84" s="54" t="s">
        <v>580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9"/>
      <c r="AH84" s="140"/>
      <c r="AI84" s="138"/>
      <c r="AJ84" s="138"/>
      <c r="AK84" s="139"/>
      <c r="AL84" s="139"/>
      <c r="AM84" s="139"/>
    </row>
    <row r="85" spans="1:39" ht="12.75" customHeight="1">
      <c r="A85" s="212">
        <v>8</v>
      </c>
      <c r="B85" s="266">
        <v>45327</v>
      </c>
      <c r="C85" s="240"/>
      <c r="D85" s="240" t="s">
        <v>912</v>
      </c>
      <c r="E85" s="212" t="s">
        <v>590</v>
      </c>
      <c r="F85" s="212">
        <v>290</v>
      </c>
      <c r="G85" s="212">
        <v>190</v>
      </c>
      <c r="H85" s="212">
        <v>325</v>
      </c>
      <c r="I85" s="207" t="s">
        <v>913</v>
      </c>
      <c r="J85" s="289" t="s">
        <v>916</v>
      </c>
      <c r="K85" s="290">
        <f>H85-F85</f>
        <v>35</v>
      </c>
      <c r="L85" s="291">
        <v>50</v>
      </c>
      <c r="M85" s="224">
        <f t="shared" ref="M85" si="55">(K85*N85)-L85</f>
        <v>475</v>
      </c>
      <c r="N85" s="223">
        <v>15</v>
      </c>
      <c r="O85" s="100" t="s">
        <v>581</v>
      </c>
      <c r="P85" s="266">
        <v>45327</v>
      </c>
      <c r="Q85" s="262"/>
      <c r="R85" s="138"/>
      <c r="S85" s="54" t="s">
        <v>580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9"/>
      <c r="AH85" s="140"/>
      <c r="AI85" s="138"/>
      <c r="AJ85" s="138"/>
      <c r="AK85" s="139"/>
      <c r="AL85" s="139"/>
      <c r="AM85" s="139"/>
    </row>
    <row r="86" spans="1:39" ht="12.75" customHeight="1">
      <c r="A86" s="405">
        <v>9</v>
      </c>
      <c r="B86" s="420">
        <v>45327</v>
      </c>
      <c r="C86" s="240"/>
      <c r="D86" s="240" t="s">
        <v>914</v>
      </c>
      <c r="E86" s="212" t="s">
        <v>866</v>
      </c>
      <c r="F86" s="212">
        <v>54</v>
      </c>
      <c r="G86" s="212"/>
      <c r="H86" s="212">
        <v>47.5</v>
      </c>
      <c r="I86" s="207"/>
      <c r="J86" s="426" t="s">
        <v>917</v>
      </c>
      <c r="K86" s="290">
        <f>F86-H86</f>
        <v>6.5</v>
      </c>
      <c r="L86" s="291">
        <v>50</v>
      </c>
      <c r="M86" s="418">
        <v>1080</v>
      </c>
      <c r="N86" s="223">
        <v>40</v>
      </c>
      <c r="O86" s="397" t="s">
        <v>581</v>
      </c>
      <c r="P86" s="420">
        <v>45328</v>
      </c>
      <c r="Q86" s="262"/>
      <c r="R86" s="138"/>
      <c r="S86" s="54" t="s">
        <v>580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9"/>
      <c r="AH86" s="140"/>
      <c r="AI86" s="138"/>
      <c r="AJ86" s="138"/>
      <c r="AK86" s="139"/>
      <c r="AL86" s="139"/>
      <c r="AM86" s="139"/>
    </row>
    <row r="87" spans="1:39" ht="12.75" customHeight="1">
      <c r="A87" s="406"/>
      <c r="B87" s="421"/>
      <c r="C87" s="240"/>
      <c r="D87" s="240" t="s">
        <v>915</v>
      </c>
      <c r="E87" s="212" t="s">
        <v>866</v>
      </c>
      <c r="F87" s="212">
        <v>44</v>
      </c>
      <c r="G87" s="212"/>
      <c r="H87" s="212">
        <v>21</v>
      </c>
      <c r="I87" s="207"/>
      <c r="J87" s="427"/>
      <c r="K87" s="290">
        <f>F87-H87</f>
        <v>23</v>
      </c>
      <c r="L87" s="291">
        <v>50</v>
      </c>
      <c r="M87" s="419"/>
      <c r="N87" s="223">
        <v>40</v>
      </c>
      <c r="O87" s="398"/>
      <c r="P87" s="421"/>
      <c r="Q87" s="262"/>
      <c r="R87" s="138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9"/>
      <c r="AH87" s="140"/>
      <c r="AI87" s="138"/>
      <c r="AJ87" s="138"/>
      <c r="AK87" s="139"/>
      <c r="AL87" s="139"/>
      <c r="AM87" s="139"/>
    </row>
    <row r="88" spans="1:39" ht="12.75" customHeight="1">
      <c r="A88" s="212">
        <v>10</v>
      </c>
      <c r="B88" s="266">
        <v>45328</v>
      </c>
      <c r="C88" s="240"/>
      <c r="D88" s="240" t="s">
        <v>891</v>
      </c>
      <c r="E88" s="212" t="s">
        <v>866</v>
      </c>
      <c r="F88" s="212">
        <v>101</v>
      </c>
      <c r="G88" s="212">
        <v>158</v>
      </c>
      <c r="H88" s="212">
        <v>94</v>
      </c>
      <c r="I88" s="207">
        <v>5</v>
      </c>
      <c r="J88" s="289" t="s">
        <v>931</v>
      </c>
      <c r="K88" s="290">
        <f>F88-H88</f>
        <v>7</v>
      </c>
      <c r="L88" s="291">
        <v>50</v>
      </c>
      <c r="M88" s="224">
        <f t="shared" ref="M88" si="56">(K88*N88)-L88</f>
        <v>300</v>
      </c>
      <c r="N88" s="223">
        <v>50</v>
      </c>
      <c r="O88" s="100" t="s">
        <v>581</v>
      </c>
      <c r="P88" s="266">
        <v>45328</v>
      </c>
      <c r="Q88" s="262"/>
      <c r="R88" s="138"/>
      <c r="S88" s="54" t="s">
        <v>580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9"/>
      <c r="AH88" s="140"/>
      <c r="AI88" s="138"/>
      <c r="AJ88" s="138"/>
      <c r="AK88" s="139"/>
      <c r="AL88" s="139"/>
      <c r="AM88" s="139"/>
    </row>
    <row r="89" spans="1:39" ht="12.75" customHeight="1">
      <c r="A89" s="212">
        <v>11</v>
      </c>
      <c r="B89" s="266">
        <v>45328</v>
      </c>
      <c r="C89" s="240"/>
      <c r="D89" s="240" t="s">
        <v>923</v>
      </c>
      <c r="E89" s="212" t="s">
        <v>590</v>
      </c>
      <c r="F89" s="212">
        <v>65</v>
      </c>
      <c r="G89" s="212">
        <v>25</v>
      </c>
      <c r="H89" s="212">
        <v>85</v>
      </c>
      <c r="I89" s="207" t="s">
        <v>924</v>
      </c>
      <c r="J89" s="289" t="s">
        <v>925</v>
      </c>
      <c r="K89" s="290">
        <f>H89-F89</f>
        <v>20</v>
      </c>
      <c r="L89" s="291">
        <v>50</v>
      </c>
      <c r="M89" s="224">
        <f t="shared" ref="M89" si="57">(K89*N89)-L89</f>
        <v>950</v>
      </c>
      <c r="N89" s="223">
        <v>50</v>
      </c>
      <c r="O89" s="100" t="s">
        <v>581</v>
      </c>
      <c r="P89" s="266">
        <v>45328</v>
      </c>
      <c r="Q89" s="262"/>
      <c r="R89" s="138"/>
      <c r="S89" s="54" t="s">
        <v>580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9"/>
      <c r="AH89" s="140"/>
      <c r="AI89" s="138"/>
      <c r="AJ89" s="138"/>
      <c r="AK89" s="139"/>
      <c r="AL89" s="139"/>
      <c r="AM89" s="139"/>
    </row>
    <row r="90" spans="1:39" ht="12.75" customHeight="1">
      <c r="A90" s="212">
        <v>12</v>
      </c>
      <c r="B90" s="266">
        <v>45330</v>
      </c>
      <c r="C90" s="240"/>
      <c r="D90" s="240" t="s">
        <v>909</v>
      </c>
      <c r="E90" s="212" t="s">
        <v>590</v>
      </c>
      <c r="F90" s="212">
        <v>41.5</v>
      </c>
      <c r="G90" s="212">
        <v>9</v>
      </c>
      <c r="H90" s="212">
        <v>67.5</v>
      </c>
      <c r="I90" s="207" t="s">
        <v>938</v>
      </c>
      <c r="J90" s="289" t="s">
        <v>939</v>
      </c>
      <c r="K90" s="290">
        <f>H90-F90</f>
        <v>26</v>
      </c>
      <c r="L90" s="291">
        <v>50</v>
      </c>
      <c r="M90" s="224">
        <f t="shared" ref="M90" si="58">(K90*N90)-L90</f>
        <v>1250</v>
      </c>
      <c r="N90" s="223">
        <v>50</v>
      </c>
      <c r="O90" s="100" t="s">
        <v>581</v>
      </c>
      <c r="P90" s="266">
        <v>45330</v>
      </c>
      <c r="Q90" s="262"/>
      <c r="R90" s="138"/>
      <c r="S90" s="54" t="s">
        <v>772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9"/>
      <c r="AH90" s="140"/>
      <c r="AI90" s="138"/>
      <c r="AJ90" s="138"/>
      <c r="AK90" s="139"/>
      <c r="AL90" s="139"/>
      <c r="AM90" s="139"/>
    </row>
    <row r="91" spans="1:39" ht="12.75" customHeight="1">
      <c r="A91" s="405">
        <v>13</v>
      </c>
      <c r="B91" s="420">
        <v>45330</v>
      </c>
      <c r="C91" s="240"/>
      <c r="D91" s="240" t="s">
        <v>940</v>
      </c>
      <c r="E91" s="212" t="s">
        <v>866</v>
      </c>
      <c r="F91" s="212">
        <v>146</v>
      </c>
      <c r="G91" s="212"/>
      <c r="H91" s="212">
        <v>102.5</v>
      </c>
      <c r="I91" s="207"/>
      <c r="J91" s="416" t="s">
        <v>599</v>
      </c>
      <c r="K91" s="212">
        <f>F91-H91</f>
        <v>43.5</v>
      </c>
      <c r="L91" s="318">
        <v>50</v>
      </c>
      <c r="M91" s="418">
        <v>740</v>
      </c>
      <c r="N91" s="223">
        <v>40</v>
      </c>
      <c r="O91" s="397" t="s">
        <v>581</v>
      </c>
      <c r="P91" s="420">
        <v>45331</v>
      </c>
      <c r="Q91" s="262"/>
      <c r="R91" s="138"/>
      <c r="S91" s="54" t="s">
        <v>954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9"/>
      <c r="AH91" s="140"/>
      <c r="AI91" s="138"/>
      <c r="AJ91" s="138"/>
      <c r="AK91" s="139"/>
      <c r="AL91" s="139"/>
      <c r="AM91" s="139"/>
    </row>
    <row r="92" spans="1:39" ht="12.75" customHeight="1">
      <c r="A92" s="406"/>
      <c r="B92" s="421"/>
      <c r="C92" s="240"/>
      <c r="D92" s="240" t="s">
        <v>941</v>
      </c>
      <c r="E92" s="212" t="s">
        <v>866</v>
      </c>
      <c r="F92" s="212">
        <v>110</v>
      </c>
      <c r="G92" s="212"/>
      <c r="H92" s="212">
        <v>132.5</v>
      </c>
      <c r="I92" s="207"/>
      <c r="J92" s="417"/>
      <c r="K92" s="212">
        <f>F92-H92</f>
        <v>-22.5</v>
      </c>
      <c r="L92" s="318">
        <v>50</v>
      </c>
      <c r="M92" s="419"/>
      <c r="N92" s="223">
        <v>40</v>
      </c>
      <c r="O92" s="398"/>
      <c r="P92" s="421"/>
      <c r="Q92" s="262"/>
      <c r="R92" s="138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9"/>
      <c r="AH92" s="140"/>
      <c r="AI92" s="138"/>
      <c r="AJ92" s="138"/>
      <c r="AK92" s="139"/>
      <c r="AL92" s="139"/>
      <c r="AM92" s="139"/>
    </row>
    <row r="93" spans="1:39" ht="12.75" customHeight="1">
      <c r="A93" s="405">
        <v>14</v>
      </c>
      <c r="B93" s="420">
        <v>45331</v>
      </c>
      <c r="C93" s="240"/>
      <c r="D93" s="240" t="s">
        <v>946</v>
      </c>
      <c r="E93" s="212" t="s">
        <v>590</v>
      </c>
      <c r="F93" s="212">
        <v>31.5</v>
      </c>
      <c r="G93" s="212"/>
      <c r="H93" s="212">
        <v>28</v>
      </c>
      <c r="I93" s="207"/>
      <c r="J93" s="426" t="s">
        <v>1039</v>
      </c>
      <c r="K93" s="290">
        <f>H93-F93</f>
        <v>-3.5</v>
      </c>
      <c r="L93" s="291">
        <v>50</v>
      </c>
      <c r="M93" s="403">
        <v>1000</v>
      </c>
      <c r="N93" s="223">
        <v>550</v>
      </c>
      <c r="O93" s="429" t="s">
        <v>581</v>
      </c>
      <c r="P93" s="420">
        <v>45342</v>
      </c>
      <c r="Q93" s="262"/>
      <c r="R93" s="138"/>
      <c r="S93" s="54" t="s">
        <v>580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9"/>
      <c r="AH93" s="140"/>
      <c r="AI93" s="138"/>
      <c r="AJ93" s="138"/>
      <c r="AK93" s="139"/>
      <c r="AL93" s="139"/>
      <c r="AM93" s="139"/>
    </row>
    <row r="94" spans="1:39" ht="12.75" customHeight="1">
      <c r="A94" s="406"/>
      <c r="B94" s="421"/>
      <c r="C94" s="240"/>
      <c r="D94" s="240" t="s">
        <v>947</v>
      </c>
      <c r="E94" s="212" t="s">
        <v>866</v>
      </c>
      <c r="F94" s="212">
        <v>16</v>
      </c>
      <c r="G94" s="212"/>
      <c r="H94" s="212">
        <v>10.5</v>
      </c>
      <c r="I94" s="207"/>
      <c r="J94" s="427"/>
      <c r="K94" s="290">
        <f>F94-H94</f>
        <v>5.5</v>
      </c>
      <c r="L94" s="291">
        <v>50</v>
      </c>
      <c r="M94" s="419"/>
      <c r="N94" s="223">
        <v>550</v>
      </c>
      <c r="O94" s="398"/>
      <c r="P94" s="421"/>
      <c r="Q94" s="262"/>
      <c r="R94" s="138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9"/>
      <c r="AH94" s="140"/>
      <c r="AI94" s="138"/>
      <c r="AJ94" s="138"/>
      <c r="AK94" s="139"/>
      <c r="AL94" s="139"/>
      <c r="AM94" s="139"/>
    </row>
    <row r="95" spans="1:39" ht="12.75" customHeight="1">
      <c r="A95" s="405">
        <v>15</v>
      </c>
      <c r="B95" s="420">
        <v>45331</v>
      </c>
      <c r="C95" s="240"/>
      <c r="D95" s="240" t="s">
        <v>948</v>
      </c>
      <c r="E95" s="212" t="s">
        <v>590</v>
      </c>
      <c r="F95" s="212">
        <v>86</v>
      </c>
      <c r="G95" s="212"/>
      <c r="H95" s="212">
        <v>108.5</v>
      </c>
      <c r="I95" s="207"/>
      <c r="J95" s="426" t="s">
        <v>957</v>
      </c>
      <c r="K95" s="290">
        <f>H95-F95</f>
        <v>22.5</v>
      </c>
      <c r="L95" s="291">
        <v>50</v>
      </c>
      <c r="M95" s="403">
        <v>1175</v>
      </c>
      <c r="N95" s="223">
        <v>50</v>
      </c>
      <c r="O95" s="429" t="s">
        <v>581</v>
      </c>
      <c r="P95" s="420">
        <v>45334</v>
      </c>
      <c r="Q95" s="262"/>
      <c r="R95" s="138"/>
      <c r="S95" s="54" t="s">
        <v>580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9"/>
      <c r="AH95" s="140"/>
      <c r="AI95" s="138"/>
      <c r="AJ95" s="138"/>
      <c r="AK95" s="139"/>
      <c r="AL95" s="139"/>
      <c r="AM95" s="139"/>
    </row>
    <row r="96" spans="1:39" ht="12.75" customHeight="1">
      <c r="A96" s="406"/>
      <c r="B96" s="421"/>
      <c r="C96" s="240"/>
      <c r="D96" s="240" t="s">
        <v>949</v>
      </c>
      <c r="E96" s="212" t="s">
        <v>866</v>
      </c>
      <c r="F96" s="212">
        <v>34</v>
      </c>
      <c r="G96" s="212"/>
      <c r="H96" s="212">
        <v>31</v>
      </c>
      <c r="I96" s="207"/>
      <c r="J96" s="427"/>
      <c r="K96" s="290">
        <f t="shared" ref="K96:K104" si="59">F96-H96</f>
        <v>3</v>
      </c>
      <c r="L96" s="291">
        <v>50</v>
      </c>
      <c r="M96" s="404"/>
      <c r="N96" s="223">
        <v>50</v>
      </c>
      <c r="O96" s="439"/>
      <c r="P96" s="421"/>
      <c r="Q96" s="262"/>
      <c r="R96" s="138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9"/>
      <c r="AH96" s="140"/>
      <c r="AI96" s="138"/>
      <c r="AJ96" s="138"/>
      <c r="AK96" s="139"/>
      <c r="AL96" s="139"/>
      <c r="AM96" s="139"/>
    </row>
    <row r="97" spans="1:39" ht="12.75" customHeight="1">
      <c r="A97" s="407">
        <v>16</v>
      </c>
      <c r="B97" s="401">
        <v>45331</v>
      </c>
      <c r="C97" s="294"/>
      <c r="D97" s="294" t="s">
        <v>950</v>
      </c>
      <c r="E97" s="292" t="s">
        <v>866</v>
      </c>
      <c r="F97" s="292">
        <v>80</v>
      </c>
      <c r="G97" s="292"/>
      <c r="H97" s="292">
        <v>119</v>
      </c>
      <c r="I97" s="295"/>
      <c r="J97" s="399" t="s">
        <v>952</v>
      </c>
      <c r="K97" s="292">
        <f t="shared" si="59"/>
        <v>-39</v>
      </c>
      <c r="L97" s="317">
        <v>50</v>
      </c>
      <c r="M97" s="412">
        <v>-220</v>
      </c>
      <c r="N97" s="300">
        <v>40</v>
      </c>
      <c r="O97" s="414" t="s">
        <v>591</v>
      </c>
      <c r="P97" s="401">
        <v>45331</v>
      </c>
      <c r="Q97" s="262"/>
      <c r="R97" s="138"/>
      <c r="S97" s="54" t="s">
        <v>954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9"/>
      <c r="AH97" s="140"/>
      <c r="AI97" s="138"/>
      <c r="AJ97" s="138"/>
      <c r="AK97" s="139"/>
      <c r="AL97" s="139"/>
      <c r="AM97" s="139"/>
    </row>
    <row r="98" spans="1:39" ht="12.75" customHeight="1">
      <c r="A98" s="408"/>
      <c r="B98" s="402"/>
      <c r="C98" s="294"/>
      <c r="D98" s="294" t="s">
        <v>951</v>
      </c>
      <c r="E98" s="292" t="s">
        <v>866</v>
      </c>
      <c r="F98" s="292">
        <v>66</v>
      </c>
      <c r="G98" s="292"/>
      <c r="H98" s="292">
        <v>30</v>
      </c>
      <c r="I98" s="295"/>
      <c r="J98" s="400"/>
      <c r="K98" s="292">
        <f t="shared" si="59"/>
        <v>36</v>
      </c>
      <c r="L98" s="317">
        <v>50</v>
      </c>
      <c r="M98" s="432"/>
      <c r="N98" s="300">
        <v>40</v>
      </c>
      <c r="O98" s="435"/>
      <c r="P98" s="402"/>
      <c r="Q98" s="262"/>
      <c r="R98" s="138"/>
      <c r="S98" s="54" t="s">
        <v>954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9"/>
      <c r="AH98" s="140"/>
      <c r="AI98" s="138"/>
      <c r="AJ98" s="138"/>
      <c r="AK98" s="139"/>
      <c r="AL98" s="139"/>
      <c r="AM98" s="139"/>
    </row>
    <row r="99" spans="1:39" ht="12.75" customHeight="1">
      <c r="A99" s="405">
        <v>17</v>
      </c>
      <c r="B99" s="420">
        <v>45334</v>
      </c>
      <c r="C99" s="240"/>
      <c r="D99" s="240" t="s">
        <v>962</v>
      </c>
      <c r="E99" s="212" t="s">
        <v>866</v>
      </c>
      <c r="F99" s="212">
        <v>44</v>
      </c>
      <c r="G99" s="212"/>
      <c r="H99" s="212">
        <v>21</v>
      </c>
      <c r="I99" s="207"/>
      <c r="J99" s="426" t="s">
        <v>964</v>
      </c>
      <c r="K99" s="290">
        <f t="shared" si="59"/>
        <v>23</v>
      </c>
      <c r="L99" s="291">
        <v>50</v>
      </c>
      <c r="M99" s="403">
        <v>1820</v>
      </c>
      <c r="N99" s="223">
        <v>40</v>
      </c>
      <c r="O99" s="429" t="s">
        <v>581</v>
      </c>
      <c r="P99" s="420">
        <v>13.02</v>
      </c>
      <c r="Q99" s="262"/>
      <c r="R99" s="138"/>
      <c r="S99" s="54" t="s">
        <v>954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9"/>
      <c r="AH99" s="140"/>
      <c r="AI99" s="138"/>
      <c r="AJ99" s="138"/>
      <c r="AK99" s="139"/>
      <c r="AL99" s="139"/>
      <c r="AM99" s="139"/>
    </row>
    <row r="100" spans="1:39" ht="12.75" customHeight="1">
      <c r="A100" s="406"/>
      <c r="B100" s="421"/>
      <c r="C100" s="240"/>
      <c r="D100" s="240" t="s">
        <v>963</v>
      </c>
      <c r="E100" s="212" t="s">
        <v>866</v>
      </c>
      <c r="F100" s="212">
        <v>46</v>
      </c>
      <c r="G100" s="212"/>
      <c r="H100" s="212">
        <v>21</v>
      </c>
      <c r="I100" s="207"/>
      <c r="J100" s="427"/>
      <c r="K100" s="290">
        <f t="shared" si="59"/>
        <v>25</v>
      </c>
      <c r="L100" s="291">
        <v>50</v>
      </c>
      <c r="M100" s="419"/>
      <c r="N100" s="223">
        <v>40</v>
      </c>
      <c r="O100" s="398"/>
      <c r="P100" s="421"/>
      <c r="Q100" s="262"/>
      <c r="R100" s="138"/>
      <c r="S100" s="54" t="s">
        <v>954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9"/>
      <c r="AH100" s="140"/>
      <c r="AI100" s="138"/>
      <c r="AJ100" s="138"/>
      <c r="AK100" s="139"/>
      <c r="AL100" s="139"/>
      <c r="AM100" s="139"/>
    </row>
    <row r="101" spans="1:39" ht="12.75" customHeight="1">
      <c r="A101" s="393">
        <v>18</v>
      </c>
      <c r="B101" s="395">
        <v>45335</v>
      </c>
      <c r="C101" s="321"/>
      <c r="D101" s="321" t="s">
        <v>972</v>
      </c>
      <c r="E101" s="322" t="s">
        <v>866</v>
      </c>
      <c r="F101" s="322">
        <v>61</v>
      </c>
      <c r="G101" s="322"/>
      <c r="H101" s="322">
        <v>36</v>
      </c>
      <c r="I101" s="323"/>
      <c r="J101" s="385" t="s">
        <v>977</v>
      </c>
      <c r="K101" s="348">
        <f t="shared" si="59"/>
        <v>25</v>
      </c>
      <c r="L101" s="324">
        <v>50</v>
      </c>
      <c r="M101" s="391">
        <v>-180</v>
      </c>
      <c r="N101" s="325">
        <v>40</v>
      </c>
      <c r="O101" s="437" t="s">
        <v>598</v>
      </c>
      <c r="P101" s="395">
        <v>45336</v>
      </c>
      <c r="Q101" s="262"/>
      <c r="R101" s="138"/>
      <c r="S101" s="54" t="s">
        <v>954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9"/>
      <c r="AH101" s="140"/>
      <c r="AI101" s="138"/>
      <c r="AJ101" s="138"/>
      <c r="AK101" s="139"/>
      <c r="AL101" s="139"/>
      <c r="AM101" s="139"/>
    </row>
    <row r="102" spans="1:39" ht="12.75" customHeight="1">
      <c r="A102" s="394"/>
      <c r="B102" s="396"/>
      <c r="C102" s="321"/>
      <c r="D102" s="321" t="s">
        <v>973</v>
      </c>
      <c r="E102" s="322" t="s">
        <v>866</v>
      </c>
      <c r="F102" s="322">
        <v>62</v>
      </c>
      <c r="G102" s="322"/>
      <c r="H102" s="322">
        <v>89</v>
      </c>
      <c r="I102" s="323"/>
      <c r="J102" s="386"/>
      <c r="K102" s="348">
        <f t="shared" si="59"/>
        <v>-27</v>
      </c>
      <c r="L102" s="324">
        <v>50</v>
      </c>
      <c r="M102" s="392"/>
      <c r="N102" s="325">
        <v>40</v>
      </c>
      <c r="O102" s="438"/>
      <c r="P102" s="396"/>
      <c r="Q102" s="262"/>
      <c r="R102" s="138"/>
      <c r="S102" s="54" t="s">
        <v>954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9"/>
      <c r="AH102" s="140"/>
      <c r="AI102" s="138"/>
      <c r="AJ102" s="138"/>
      <c r="AK102" s="139"/>
      <c r="AL102" s="139"/>
      <c r="AM102" s="139"/>
    </row>
    <row r="103" spans="1:39" ht="12.75" customHeight="1">
      <c r="A103" s="407">
        <v>19</v>
      </c>
      <c r="B103" s="401">
        <v>45336</v>
      </c>
      <c r="C103" s="294"/>
      <c r="D103" s="294" t="s">
        <v>978</v>
      </c>
      <c r="E103" s="292" t="s">
        <v>866</v>
      </c>
      <c r="F103" s="292">
        <v>76</v>
      </c>
      <c r="G103" s="292"/>
      <c r="H103" s="292">
        <v>164</v>
      </c>
      <c r="I103" s="295"/>
      <c r="J103" s="399" t="s">
        <v>1002</v>
      </c>
      <c r="K103" s="297">
        <f t="shared" si="59"/>
        <v>-88</v>
      </c>
      <c r="L103" s="298">
        <v>50</v>
      </c>
      <c r="M103" s="436">
        <v>-2500</v>
      </c>
      <c r="N103" s="300">
        <v>50</v>
      </c>
      <c r="O103" s="414" t="s">
        <v>591</v>
      </c>
      <c r="P103" s="401">
        <v>45338</v>
      </c>
      <c r="Q103" s="262"/>
      <c r="R103" s="138"/>
      <c r="S103" s="54" t="s">
        <v>580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9"/>
      <c r="AH103" s="140"/>
      <c r="AI103" s="138"/>
      <c r="AJ103" s="138"/>
      <c r="AK103" s="139"/>
      <c r="AL103" s="139"/>
      <c r="AM103" s="139"/>
    </row>
    <row r="104" spans="1:39" ht="12.75" customHeight="1">
      <c r="A104" s="408"/>
      <c r="B104" s="402"/>
      <c r="C104" s="294"/>
      <c r="D104" s="294" t="s">
        <v>979</v>
      </c>
      <c r="E104" s="292" t="s">
        <v>866</v>
      </c>
      <c r="F104" s="292">
        <v>57</v>
      </c>
      <c r="G104" s="292"/>
      <c r="H104" s="292">
        <v>17</v>
      </c>
      <c r="I104" s="295"/>
      <c r="J104" s="400"/>
      <c r="K104" s="297">
        <f t="shared" si="59"/>
        <v>40</v>
      </c>
      <c r="L104" s="298">
        <v>50</v>
      </c>
      <c r="M104" s="432"/>
      <c r="N104" s="300">
        <v>50</v>
      </c>
      <c r="O104" s="435"/>
      <c r="P104" s="402"/>
      <c r="Q104" s="262"/>
      <c r="R104" s="138"/>
      <c r="S104" s="54" t="s">
        <v>580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9"/>
      <c r="AH104" s="140"/>
      <c r="AI104" s="138"/>
      <c r="AJ104" s="138"/>
      <c r="AK104" s="139"/>
      <c r="AL104" s="139"/>
      <c r="AM104" s="139"/>
    </row>
    <row r="105" spans="1:39" ht="12.75" customHeight="1">
      <c r="A105" s="405">
        <v>20</v>
      </c>
      <c r="B105" s="420">
        <v>45336</v>
      </c>
      <c r="C105" s="240"/>
      <c r="D105" s="240" t="s">
        <v>980</v>
      </c>
      <c r="E105" s="212" t="s">
        <v>590</v>
      </c>
      <c r="F105" s="212">
        <v>92</v>
      </c>
      <c r="G105" s="212"/>
      <c r="H105" s="212">
        <v>177.5</v>
      </c>
      <c r="I105" s="207"/>
      <c r="J105" s="426" t="s">
        <v>892</v>
      </c>
      <c r="K105" s="290">
        <f>H105-F105</f>
        <v>85.5</v>
      </c>
      <c r="L105" s="291">
        <v>50</v>
      </c>
      <c r="M105" s="403">
        <v>432.5</v>
      </c>
      <c r="N105" s="223">
        <v>15</v>
      </c>
      <c r="O105" s="429" t="s">
        <v>581</v>
      </c>
      <c r="P105" s="420">
        <v>45336</v>
      </c>
      <c r="Q105" s="262"/>
      <c r="R105" s="138"/>
      <c r="S105" s="54" t="s">
        <v>954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9"/>
      <c r="AH105" s="140"/>
      <c r="AI105" s="138"/>
      <c r="AJ105" s="138"/>
      <c r="AK105" s="139"/>
      <c r="AL105" s="139"/>
      <c r="AM105" s="139"/>
    </row>
    <row r="106" spans="1:39" ht="12.75" customHeight="1">
      <c r="A106" s="406"/>
      <c r="B106" s="421"/>
      <c r="C106" s="240"/>
      <c r="D106" s="240" t="s">
        <v>981</v>
      </c>
      <c r="E106" s="212" t="s">
        <v>866</v>
      </c>
      <c r="F106" s="212">
        <v>60</v>
      </c>
      <c r="G106" s="212"/>
      <c r="H106" s="212">
        <v>110</v>
      </c>
      <c r="I106" s="207"/>
      <c r="J106" s="427"/>
      <c r="K106" s="290">
        <f>F106-H106</f>
        <v>-50</v>
      </c>
      <c r="L106" s="291">
        <v>50</v>
      </c>
      <c r="M106" s="419"/>
      <c r="N106" s="223">
        <v>15</v>
      </c>
      <c r="O106" s="398"/>
      <c r="P106" s="421"/>
      <c r="Q106" s="262"/>
      <c r="R106" s="138"/>
      <c r="S106" s="54" t="s">
        <v>954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9"/>
      <c r="AH106" s="140"/>
      <c r="AI106" s="138"/>
      <c r="AJ106" s="138"/>
      <c r="AK106" s="139"/>
      <c r="AL106" s="139"/>
      <c r="AM106" s="139"/>
    </row>
    <row r="107" spans="1:39" ht="12.75" customHeight="1">
      <c r="A107" s="212">
        <v>21</v>
      </c>
      <c r="B107" s="266">
        <v>45338</v>
      </c>
      <c r="C107" s="240"/>
      <c r="D107" s="240" t="s">
        <v>989</v>
      </c>
      <c r="E107" s="212" t="s">
        <v>590</v>
      </c>
      <c r="F107" s="212">
        <v>109</v>
      </c>
      <c r="G107" s="328">
        <v>70</v>
      </c>
      <c r="H107" s="328">
        <v>138</v>
      </c>
      <c r="I107" s="330" t="s">
        <v>990</v>
      </c>
      <c r="J107" s="338" t="s">
        <v>991</v>
      </c>
      <c r="K107" s="339">
        <f>H107-F107</f>
        <v>29</v>
      </c>
      <c r="L107" s="340">
        <v>50</v>
      </c>
      <c r="M107" s="326">
        <f t="shared" ref="M107" si="60">(K107*N107)-L107</f>
        <v>1110</v>
      </c>
      <c r="N107" s="339">
        <v>40</v>
      </c>
      <c r="O107" s="327" t="s">
        <v>581</v>
      </c>
      <c r="P107" s="329">
        <v>45338</v>
      </c>
      <c r="Q107" s="262"/>
      <c r="R107" s="138"/>
      <c r="S107" s="54" t="s">
        <v>954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9"/>
      <c r="AH107" s="140"/>
      <c r="AI107" s="138"/>
      <c r="AJ107" s="138"/>
      <c r="AK107" s="139"/>
      <c r="AL107" s="139"/>
      <c r="AM107" s="139"/>
    </row>
    <row r="108" spans="1:39" ht="12.75" customHeight="1">
      <c r="A108" s="405">
        <v>22</v>
      </c>
      <c r="B108" s="420">
        <v>45338</v>
      </c>
      <c r="C108" s="240"/>
      <c r="D108" s="240" t="s">
        <v>998</v>
      </c>
      <c r="E108" s="212" t="s">
        <v>866</v>
      </c>
      <c r="F108" s="212">
        <v>48</v>
      </c>
      <c r="G108" s="212"/>
      <c r="H108" s="212">
        <v>41</v>
      </c>
      <c r="I108" s="207"/>
      <c r="J108" s="426" t="s">
        <v>925</v>
      </c>
      <c r="K108" s="290">
        <f t="shared" ref="K108:K114" si="61">F108-H108</f>
        <v>7</v>
      </c>
      <c r="L108" s="291">
        <v>50</v>
      </c>
      <c r="M108" s="418">
        <v>700</v>
      </c>
      <c r="N108" s="223">
        <v>40</v>
      </c>
      <c r="O108" s="397" t="s">
        <v>581</v>
      </c>
      <c r="P108" s="420">
        <v>45341</v>
      </c>
      <c r="Q108" s="262"/>
      <c r="R108" s="138"/>
      <c r="S108" s="54" t="s">
        <v>954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9"/>
      <c r="AH108" s="140"/>
      <c r="AI108" s="138"/>
      <c r="AJ108" s="138"/>
      <c r="AK108" s="139"/>
      <c r="AL108" s="139"/>
      <c r="AM108" s="139"/>
    </row>
    <row r="109" spans="1:39" ht="12.75" customHeight="1">
      <c r="A109" s="406"/>
      <c r="B109" s="421"/>
      <c r="C109" s="240"/>
      <c r="D109" s="240" t="s">
        <v>999</v>
      </c>
      <c r="E109" s="212" t="s">
        <v>866</v>
      </c>
      <c r="F109" s="212">
        <v>49</v>
      </c>
      <c r="G109" s="212"/>
      <c r="H109" s="212">
        <v>36</v>
      </c>
      <c r="I109" s="207"/>
      <c r="J109" s="427"/>
      <c r="K109" s="290">
        <f t="shared" si="61"/>
        <v>13</v>
      </c>
      <c r="L109" s="291">
        <v>50</v>
      </c>
      <c r="M109" s="419"/>
      <c r="N109" s="223">
        <v>40</v>
      </c>
      <c r="O109" s="398"/>
      <c r="P109" s="421"/>
      <c r="Q109" s="262"/>
      <c r="R109" s="138"/>
      <c r="S109" s="54" t="s">
        <v>954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9"/>
      <c r="AH109" s="140"/>
      <c r="AI109" s="138"/>
      <c r="AJ109" s="138"/>
      <c r="AK109" s="139"/>
      <c r="AL109" s="139"/>
      <c r="AM109" s="139"/>
    </row>
    <row r="110" spans="1:39" ht="12.75" customHeight="1">
      <c r="A110" s="405">
        <v>23</v>
      </c>
      <c r="B110" s="420">
        <v>45341</v>
      </c>
      <c r="C110" s="240"/>
      <c r="D110" s="240" t="s">
        <v>1029</v>
      </c>
      <c r="E110" s="212" t="s">
        <v>866</v>
      </c>
      <c r="F110" s="212">
        <v>43</v>
      </c>
      <c r="G110" s="212"/>
      <c r="H110" s="212">
        <v>10.5</v>
      </c>
      <c r="I110" s="207"/>
      <c r="J110" s="416" t="s">
        <v>1072</v>
      </c>
      <c r="K110" s="290">
        <f t="shared" si="61"/>
        <v>32.5</v>
      </c>
      <c r="L110" s="291">
        <v>50</v>
      </c>
      <c r="M110" s="418">
        <f>(24*125)-100</f>
        <v>2900</v>
      </c>
      <c r="N110" s="212">
        <v>125</v>
      </c>
      <c r="O110" s="397" t="s">
        <v>581</v>
      </c>
      <c r="P110" s="420">
        <v>45344</v>
      </c>
      <c r="Q110" s="262"/>
      <c r="R110" s="138"/>
      <c r="S110" s="54" t="s">
        <v>580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9"/>
      <c r="AH110" s="140"/>
      <c r="AI110" s="138"/>
      <c r="AJ110" s="138"/>
      <c r="AK110" s="139"/>
      <c r="AL110" s="139"/>
      <c r="AM110" s="139"/>
    </row>
    <row r="111" spans="1:39" ht="12.75" customHeight="1">
      <c r="A111" s="406"/>
      <c r="B111" s="421"/>
      <c r="C111" s="240"/>
      <c r="D111" s="240" t="s">
        <v>1030</v>
      </c>
      <c r="E111" s="212" t="s">
        <v>866</v>
      </c>
      <c r="F111" s="212">
        <v>44</v>
      </c>
      <c r="G111" s="212"/>
      <c r="H111" s="212">
        <v>52.5</v>
      </c>
      <c r="I111" s="207"/>
      <c r="J111" s="417"/>
      <c r="K111" s="290">
        <f t="shared" si="61"/>
        <v>-8.5</v>
      </c>
      <c r="L111" s="291">
        <v>50</v>
      </c>
      <c r="M111" s="419"/>
      <c r="N111" s="212">
        <v>125</v>
      </c>
      <c r="O111" s="398"/>
      <c r="P111" s="421"/>
      <c r="Q111" s="262"/>
      <c r="R111" s="138"/>
      <c r="S111" s="54" t="s">
        <v>580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9"/>
      <c r="AH111" s="140"/>
      <c r="AI111" s="138"/>
      <c r="AJ111" s="138"/>
      <c r="AK111" s="139"/>
      <c r="AL111" s="139"/>
      <c r="AM111" s="139"/>
    </row>
    <row r="112" spans="1:39" ht="12.75" customHeight="1">
      <c r="A112" s="212">
        <v>24</v>
      </c>
      <c r="B112" s="266">
        <v>45341</v>
      </c>
      <c r="C112" s="240"/>
      <c r="D112" s="240" t="s">
        <v>891</v>
      </c>
      <c r="E112" s="212" t="s">
        <v>866</v>
      </c>
      <c r="F112" s="212">
        <v>98</v>
      </c>
      <c r="G112" s="212">
        <v>130</v>
      </c>
      <c r="H112" s="212">
        <v>77</v>
      </c>
      <c r="I112" s="207">
        <v>50</v>
      </c>
      <c r="J112" s="338" t="s">
        <v>599</v>
      </c>
      <c r="K112" s="339">
        <f t="shared" si="61"/>
        <v>21</v>
      </c>
      <c r="L112" s="340">
        <v>50</v>
      </c>
      <c r="M112" s="326">
        <f t="shared" ref="M112" si="62">(K112*N112)-L112</f>
        <v>1000</v>
      </c>
      <c r="N112" s="339">
        <v>50</v>
      </c>
      <c r="O112" s="327" t="s">
        <v>581</v>
      </c>
      <c r="P112" s="329">
        <v>45341</v>
      </c>
      <c r="Q112" s="262"/>
      <c r="R112" s="138"/>
      <c r="S112" s="54" t="s">
        <v>580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9"/>
      <c r="AH112" s="140"/>
      <c r="AI112" s="138"/>
      <c r="AJ112" s="138"/>
      <c r="AK112" s="139"/>
      <c r="AL112" s="139"/>
      <c r="AM112" s="139"/>
    </row>
    <row r="113" spans="1:39" ht="12.75" customHeight="1">
      <c r="A113" s="405">
        <v>25</v>
      </c>
      <c r="B113" s="420">
        <v>45341</v>
      </c>
      <c r="C113" s="240"/>
      <c r="D113" s="240" t="s">
        <v>1036</v>
      </c>
      <c r="E113" s="212" t="s">
        <v>866</v>
      </c>
      <c r="F113" s="212">
        <v>28.5</v>
      </c>
      <c r="G113" s="212"/>
      <c r="H113" s="212">
        <v>24</v>
      </c>
      <c r="I113" s="207"/>
      <c r="J113" s="426" t="s">
        <v>1053</v>
      </c>
      <c r="K113" s="290">
        <f t="shared" si="61"/>
        <v>4.5</v>
      </c>
      <c r="L113" s="291">
        <v>50</v>
      </c>
      <c r="M113" s="418">
        <f>(31*40)-100</f>
        <v>1140</v>
      </c>
      <c r="N113" s="223">
        <v>40</v>
      </c>
      <c r="O113" s="397" t="s">
        <v>581</v>
      </c>
      <c r="P113" s="420">
        <v>45342</v>
      </c>
      <c r="Q113" s="262"/>
      <c r="R113" s="138"/>
      <c r="S113" s="54" t="s">
        <v>954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9"/>
      <c r="AH113" s="140"/>
      <c r="AI113" s="138"/>
      <c r="AJ113" s="138"/>
      <c r="AK113" s="139"/>
      <c r="AL113" s="139"/>
      <c r="AM113" s="139"/>
    </row>
    <row r="114" spans="1:39" ht="12.75" customHeight="1">
      <c r="A114" s="406"/>
      <c r="B114" s="421"/>
      <c r="C114" s="240"/>
      <c r="D114" s="240" t="s">
        <v>1037</v>
      </c>
      <c r="E114" s="212" t="s">
        <v>866</v>
      </c>
      <c r="F114" s="212">
        <v>37</v>
      </c>
      <c r="G114" s="212"/>
      <c r="H114" s="212">
        <v>10.5</v>
      </c>
      <c r="I114" s="207"/>
      <c r="J114" s="427"/>
      <c r="K114" s="290">
        <f t="shared" si="61"/>
        <v>26.5</v>
      </c>
      <c r="L114" s="291">
        <v>50</v>
      </c>
      <c r="M114" s="419"/>
      <c r="N114" s="223">
        <v>40</v>
      </c>
      <c r="O114" s="398"/>
      <c r="P114" s="421"/>
      <c r="Q114" s="262"/>
      <c r="R114" s="138"/>
      <c r="S114" s="54" t="s">
        <v>954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9"/>
      <c r="AH114" s="140"/>
      <c r="AI114" s="138"/>
      <c r="AJ114" s="138"/>
      <c r="AK114" s="139"/>
      <c r="AL114" s="139"/>
      <c r="AM114" s="139"/>
    </row>
    <row r="115" spans="1:39" ht="12.75" customHeight="1">
      <c r="A115" s="405">
        <v>26</v>
      </c>
      <c r="B115" s="420">
        <v>45342</v>
      </c>
      <c r="C115" s="240"/>
      <c r="D115" s="240" t="s">
        <v>1041</v>
      </c>
      <c r="E115" s="212" t="s">
        <v>590</v>
      </c>
      <c r="F115" s="212">
        <v>155</v>
      </c>
      <c r="G115" s="212"/>
      <c r="H115" s="212">
        <v>181</v>
      </c>
      <c r="I115" s="207"/>
      <c r="J115" s="416" t="s">
        <v>925</v>
      </c>
      <c r="K115" s="212">
        <f>H115-F115</f>
        <v>26</v>
      </c>
      <c r="L115" s="347">
        <v>50</v>
      </c>
      <c r="M115" s="418">
        <f>(20*50)-100</f>
        <v>900</v>
      </c>
      <c r="N115" s="212">
        <v>50</v>
      </c>
      <c r="O115" s="397" t="s">
        <v>581</v>
      </c>
      <c r="P115" s="420">
        <v>45344</v>
      </c>
      <c r="Q115" s="262"/>
      <c r="R115" s="138"/>
      <c r="S115" s="54" t="s">
        <v>580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9"/>
      <c r="AH115" s="140"/>
      <c r="AI115" s="138"/>
      <c r="AJ115" s="138"/>
      <c r="AK115" s="139"/>
      <c r="AL115" s="139"/>
      <c r="AM115" s="139"/>
    </row>
    <row r="116" spans="1:39" ht="12.75" customHeight="1">
      <c r="A116" s="406"/>
      <c r="B116" s="421"/>
      <c r="C116" s="240"/>
      <c r="D116" s="240" t="s">
        <v>1044</v>
      </c>
      <c r="E116" s="212" t="s">
        <v>866</v>
      </c>
      <c r="F116" s="212">
        <v>95</v>
      </c>
      <c r="G116" s="212"/>
      <c r="H116" s="212">
        <v>101</v>
      </c>
      <c r="I116" s="207"/>
      <c r="J116" s="417"/>
      <c r="K116" s="212">
        <f>F116-H116</f>
        <v>-6</v>
      </c>
      <c r="L116" s="347">
        <v>50</v>
      </c>
      <c r="M116" s="419"/>
      <c r="N116" s="212">
        <v>50</v>
      </c>
      <c r="O116" s="398"/>
      <c r="P116" s="421"/>
      <c r="Q116" s="262"/>
      <c r="R116" s="138"/>
      <c r="S116" s="54" t="s">
        <v>580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9"/>
      <c r="AH116" s="140"/>
      <c r="AI116" s="138"/>
      <c r="AJ116" s="138"/>
      <c r="AK116" s="139"/>
      <c r="AL116" s="139"/>
      <c r="AM116" s="139"/>
    </row>
    <row r="117" spans="1:39" ht="12.75" customHeight="1">
      <c r="A117" s="292">
        <v>27</v>
      </c>
      <c r="B117" s="293">
        <v>45342</v>
      </c>
      <c r="C117" s="294"/>
      <c r="D117" s="294" t="s">
        <v>1042</v>
      </c>
      <c r="E117" s="292" t="s">
        <v>590</v>
      </c>
      <c r="F117" s="292">
        <v>14</v>
      </c>
      <c r="G117" s="292">
        <v>0</v>
      </c>
      <c r="H117" s="292">
        <v>0</v>
      </c>
      <c r="I117" s="295" t="s">
        <v>1045</v>
      </c>
      <c r="J117" s="296" t="s">
        <v>1046</v>
      </c>
      <c r="K117" s="297">
        <f>H117-F117</f>
        <v>-14</v>
      </c>
      <c r="L117" s="298">
        <v>25</v>
      </c>
      <c r="M117" s="299">
        <f t="shared" ref="M117:M118" si="63">(K117*N117)-L117</f>
        <v>-585</v>
      </c>
      <c r="N117" s="300">
        <v>40</v>
      </c>
      <c r="O117" s="301" t="s">
        <v>591</v>
      </c>
      <c r="P117" s="302">
        <v>45342</v>
      </c>
      <c r="Q117" s="262"/>
      <c r="R117" s="138"/>
      <c r="S117" s="54" t="s">
        <v>954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9"/>
      <c r="AH117" s="140"/>
      <c r="AI117" s="138"/>
      <c r="AJ117" s="138"/>
      <c r="AK117" s="139"/>
      <c r="AL117" s="139"/>
      <c r="AM117" s="139"/>
    </row>
    <row r="118" spans="1:39" ht="12.75" customHeight="1">
      <c r="A118" s="212">
        <v>28</v>
      </c>
      <c r="B118" s="266">
        <v>45343</v>
      </c>
      <c r="C118" s="240"/>
      <c r="D118" s="240" t="s">
        <v>1059</v>
      </c>
      <c r="E118" s="212" t="s">
        <v>590</v>
      </c>
      <c r="F118" s="212">
        <v>95</v>
      </c>
      <c r="G118" s="212">
        <v>15</v>
      </c>
      <c r="H118" s="212">
        <v>157.5</v>
      </c>
      <c r="I118" s="207" t="s">
        <v>1060</v>
      </c>
      <c r="J118" s="338" t="s">
        <v>1061</v>
      </c>
      <c r="K118" s="339">
        <f>H118-F118</f>
        <v>62.5</v>
      </c>
      <c r="L118" s="340">
        <v>50</v>
      </c>
      <c r="M118" s="326">
        <f t="shared" si="63"/>
        <v>887.5</v>
      </c>
      <c r="N118" s="339">
        <v>15</v>
      </c>
      <c r="O118" s="327" t="s">
        <v>581</v>
      </c>
      <c r="P118" s="329">
        <v>45343</v>
      </c>
      <c r="Q118" s="262"/>
      <c r="R118" s="138"/>
      <c r="S118" s="54" t="s">
        <v>580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9"/>
      <c r="AH118" s="140"/>
      <c r="AI118" s="138"/>
      <c r="AJ118" s="138"/>
      <c r="AK118" s="139"/>
      <c r="AL118" s="139"/>
      <c r="AM118" s="139"/>
    </row>
    <row r="119" spans="1:39" ht="12.75" customHeight="1">
      <c r="A119" s="292">
        <v>29</v>
      </c>
      <c r="B119" s="293">
        <v>45343</v>
      </c>
      <c r="C119" s="294"/>
      <c r="D119" s="294" t="s">
        <v>1066</v>
      </c>
      <c r="E119" s="292" t="s">
        <v>590</v>
      </c>
      <c r="F119" s="292">
        <v>32</v>
      </c>
      <c r="G119" s="292">
        <v>0</v>
      </c>
      <c r="H119" s="292">
        <v>1</v>
      </c>
      <c r="I119" s="295" t="s">
        <v>1067</v>
      </c>
      <c r="J119" s="296" t="s">
        <v>1068</v>
      </c>
      <c r="K119" s="297">
        <f>H119-F119</f>
        <v>-31</v>
      </c>
      <c r="L119" s="298">
        <v>50</v>
      </c>
      <c r="M119" s="299">
        <f t="shared" ref="M119" si="64">(K119*N119)-L119</f>
        <v>-515</v>
      </c>
      <c r="N119" s="300">
        <v>15</v>
      </c>
      <c r="O119" s="301" t="s">
        <v>591</v>
      </c>
      <c r="P119" s="302">
        <v>45343</v>
      </c>
      <c r="Q119" s="262"/>
      <c r="R119" s="138"/>
      <c r="S119" s="54" t="s">
        <v>580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9"/>
      <c r="AH119" s="140"/>
      <c r="AI119" s="138"/>
      <c r="AJ119" s="138"/>
      <c r="AK119" s="139"/>
      <c r="AL119" s="139"/>
      <c r="AM119" s="139"/>
    </row>
    <row r="120" spans="1:39" s="359" customFormat="1" ht="12.75" customHeight="1">
      <c r="A120" s="405">
        <v>30</v>
      </c>
      <c r="B120" s="420">
        <v>45344</v>
      </c>
      <c r="C120" s="240"/>
      <c r="D120" s="240" t="s">
        <v>1073</v>
      </c>
      <c r="E120" s="212" t="s">
        <v>866</v>
      </c>
      <c r="F120" s="212">
        <v>39</v>
      </c>
      <c r="G120" s="212"/>
      <c r="H120" s="212">
        <v>20</v>
      </c>
      <c r="I120" s="207"/>
      <c r="J120" s="416" t="s">
        <v>1075</v>
      </c>
      <c r="K120" s="290">
        <f>F120-H120</f>
        <v>19</v>
      </c>
      <c r="L120" s="291">
        <v>50</v>
      </c>
      <c r="M120" s="418">
        <f>(11*125)-100</f>
        <v>1275</v>
      </c>
      <c r="N120" s="212">
        <v>125</v>
      </c>
      <c r="O120" s="397" t="s">
        <v>581</v>
      </c>
      <c r="P120" s="420">
        <v>45344</v>
      </c>
      <c r="Q120" s="353"/>
      <c r="R120" s="354"/>
      <c r="S120" s="355" t="s">
        <v>580</v>
      </c>
      <c r="T120" s="356"/>
      <c r="U120" s="356"/>
      <c r="V120" s="356"/>
      <c r="W120" s="356"/>
      <c r="X120" s="356"/>
      <c r="Y120" s="356"/>
      <c r="Z120" s="356"/>
      <c r="AA120" s="356"/>
      <c r="AB120" s="356"/>
      <c r="AC120" s="356"/>
      <c r="AD120" s="356"/>
      <c r="AE120" s="356"/>
      <c r="AF120" s="356"/>
      <c r="AG120" s="357"/>
      <c r="AH120" s="358"/>
      <c r="AI120" s="354"/>
      <c r="AJ120" s="354"/>
      <c r="AK120" s="357"/>
      <c r="AL120" s="357"/>
      <c r="AM120" s="357"/>
    </row>
    <row r="121" spans="1:39" s="359" customFormat="1" ht="12.75" customHeight="1">
      <c r="A121" s="406"/>
      <c r="B121" s="421"/>
      <c r="C121" s="240"/>
      <c r="D121" s="240" t="s">
        <v>1074</v>
      </c>
      <c r="E121" s="212" t="s">
        <v>866</v>
      </c>
      <c r="F121" s="212">
        <v>26</v>
      </c>
      <c r="G121" s="212"/>
      <c r="H121" s="212">
        <v>34</v>
      </c>
      <c r="I121" s="207"/>
      <c r="J121" s="417"/>
      <c r="K121" s="290">
        <f>F121-H121</f>
        <v>-8</v>
      </c>
      <c r="L121" s="291">
        <v>50</v>
      </c>
      <c r="M121" s="419"/>
      <c r="N121" s="212">
        <v>125</v>
      </c>
      <c r="O121" s="398"/>
      <c r="P121" s="421"/>
      <c r="Q121" s="353"/>
      <c r="R121" s="354"/>
      <c r="S121" s="355" t="s">
        <v>580</v>
      </c>
      <c r="T121" s="356"/>
      <c r="U121" s="356"/>
      <c r="V121" s="356"/>
      <c r="W121" s="356"/>
      <c r="X121" s="356"/>
      <c r="Y121" s="356"/>
      <c r="Z121" s="356"/>
      <c r="AA121" s="356"/>
      <c r="AB121" s="356"/>
      <c r="AC121" s="356"/>
      <c r="AD121" s="356"/>
      <c r="AE121" s="356"/>
      <c r="AF121" s="356"/>
      <c r="AG121" s="357"/>
      <c r="AH121" s="358"/>
      <c r="AI121" s="354"/>
      <c r="AJ121" s="354"/>
      <c r="AK121" s="357"/>
      <c r="AL121" s="357"/>
      <c r="AM121" s="357"/>
    </row>
    <row r="122" spans="1:39" s="359" customFormat="1" ht="12.75" customHeight="1">
      <c r="A122" s="407">
        <v>31</v>
      </c>
      <c r="B122" s="401">
        <v>45344</v>
      </c>
      <c r="C122" s="294"/>
      <c r="D122" s="294" t="s">
        <v>1041</v>
      </c>
      <c r="E122" s="292" t="s">
        <v>590</v>
      </c>
      <c r="F122" s="292">
        <v>169</v>
      </c>
      <c r="G122" s="292"/>
      <c r="H122" s="292">
        <v>110</v>
      </c>
      <c r="I122" s="295"/>
      <c r="J122" s="410" t="s">
        <v>1082</v>
      </c>
      <c r="K122" s="297">
        <f>H122-F122</f>
        <v>-59</v>
      </c>
      <c r="L122" s="298">
        <v>50</v>
      </c>
      <c r="M122" s="412">
        <f>(-34.75*50)-100</f>
        <v>-1837.5</v>
      </c>
      <c r="N122" s="300">
        <v>50</v>
      </c>
      <c r="O122" s="414" t="s">
        <v>591</v>
      </c>
      <c r="P122" s="401">
        <v>45344</v>
      </c>
      <c r="Q122" s="353"/>
      <c r="R122" s="354"/>
      <c r="S122" s="355" t="s">
        <v>580</v>
      </c>
      <c r="T122" s="356"/>
      <c r="U122" s="356"/>
      <c r="V122" s="356"/>
      <c r="W122" s="356"/>
      <c r="X122" s="356"/>
      <c r="Y122" s="356"/>
      <c r="Z122" s="356"/>
      <c r="AA122" s="356"/>
      <c r="AB122" s="356"/>
      <c r="AC122" s="356"/>
      <c r="AD122" s="356"/>
      <c r="AE122" s="356"/>
      <c r="AF122" s="356"/>
      <c r="AG122" s="357"/>
      <c r="AH122" s="358"/>
      <c r="AI122" s="354"/>
      <c r="AJ122" s="354"/>
      <c r="AK122" s="357"/>
      <c r="AL122" s="357"/>
      <c r="AM122" s="357"/>
    </row>
    <row r="123" spans="1:39" s="359" customFormat="1" ht="12.75" customHeight="1">
      <c r="A123" s="408"/>
      <c r="B123" s="402"/>
      <c r="C123" s="294"/>
      <c r="D123" s="294" t="s">
        <v>1079</v>
      </c>
      <c r="E123" s="292" t="s">
        <v>866</v>
      </c>
      <c r="F123" s="292">
        <v>25</v>
      </c>
      <c r="G123" s="292"/>
      <c r="H123" s="292">
        <v>0.75</v>
      </c>
      <c r="I123" s="295"/>
      <c r="J123" s="411"/>
      <c r="K123" s="363">
        <f>F123-H123</f>
        <v>24.25</v>
      </c>
      <c r="L123" s="364">
        <v>50</v>
      </c>
      <c r="M123" s="413"/>
      <c r="N123" s="365">
        <v>50</v>
      </c>
      <c r="O123" s="415"/>
      <c r="P123" s="409"/>
      <c r="Q123" s="353"/>
      <c r="R123" s="354"/>
      <c r="S123" s="355" t="s">
        <v>580</v>
      </c>
      <c r="T123" s="356"/>
      <c r="U123" s="356"/>
      <c r="V123" s="356"/>
      <c r="W123" s="356"/>
      <c r="X123" s="356"/>
      <c r="Y123" s="356"/>
      <c r="Z123" s="356"/>
      <c r="AA123" s="356"/>
      <c r="AB123" s="356"/>
      <c r="AC123" s="356"/>
      <c r="AD123" s="356"/>
      <c r="AE123" s="356"/>
      <c r="AF123" s="356"/>
      <c r="AG123" s="357"/>
      <c r="AH123" s="358"/>
      <c r="AI123" s="354"/>
      <c r="AJ123" s="354"/>
      <c r="AK123" s="357"/>
      <c r="AL123" s="357"/>
      <c r="AM123" s="357"/>
    </row>
    <row r="124" spans="1:39" s="359" customFormat="1" ht="12.75" customHeight="1">
      <c r="A124" s="212">
        <v>32</v>
      </c>
      <c r="B124" s="266">
        <v>45344</v>
      </c>
      <c r="C124" s="240"/>
      <c r="D124" s="240" t="s">
        <v>1080</v>
      </c>
      <c r="E124" s="212" t="s">
        <v>590</v>
      </c>
      <c r="F124" s="212">
        <v>123</v>
      </c>
      <c r="G124" s="212">
        <v>85</v>
      </c>
      <c r="H124" s="212">
        <v>143.5</v>
      </c>
      <c r="I124" s="207" t="s">
        <v>1081</v>
      </c>
      <c r="J124" s="289" t="s">
        <v>1083</v>
      </c>
      <c r="K124" s="290">
        <f>H124-F124</f>
        <v>20.5</v>
      </c>
      <c r="L124" s="291">
        <v>50</v>
      </c>
      <c r="M124" s="224">
        <f t="shared" ref="M124" si="65">(K124*N124)-L124</f>
        <v>770</v>
      </c>
      <c r="N124" s="223">
        <v>40</v>
      </c>
      <c r="O124" s="100" t="s">
        <v>581</v>
      </c>
      <c r="P124" s="266">
        <v>45344</v>
      </c>
      <c r="Q124" s="353"/>
      <c r="R124" s="354"/>
      <c r="S124" s="355" t="s">
        <v>954</v>
      </c>
      <c r="T124" s="356"/>
      <c r="U124" s="356"/>
      <c r="V124" s="356"/>
      <c r="W124" s="356"/>
      <c r="X124" s="356"/>
      <c r="Y124" s="356"/>
      <c r="Z124" s="356"/>
      <c r="AA124" s="356"/>
      <c r="AB124" s="356"/>
      <c r="AC124" s="356"/>
      <c r="AD124" s="356"/>
      <c r="AE124" s="356"/>
      <c r="AF124" s="356"/>
      <c r="AG124" s="357"/>
      <c r="AH124" s="358"/>
      <c r="AI124" s="354"/>
      <c r="AJ124" s="354"/>
      <c r="AK124" s="357"/>
      <c r="AL124" s="357"/>
      <c r="AM124" s="357"/>
    </row>
    <row r="125" spans="1:39" s="359" customFormat="1" ht="12.75" customHeight="1">
      <c r="A125" s="212">
        <v>33</v>
      </c>
      <c r="B125" s="266">
        <v>45345</v>
      </c>
      <c r="C125" s="240"/>
      <c r="D125" s="240" t="s">
        <v>1093</v>
      </c>
      <c r="E125" s="212" t="s">
        <v>590</v>
      </c>
      <c r="F125" s="212">
        <v>88</v>
      </c>
      <c r="G125" s="212">
        <v>50</v>
      </c>
      <c r="H125" s="212">
        <v>109</v>
      </c>
      <c r="I125" s="207" t="s">
        <v>1094</v>
      </c>
      <c r="J125" s="289" t="s">
        <v>599</v>
      </c>
      <c r="K125" s="290">
        <f>H125-F125</f>
        <v>21</v>
      </c>
      <c r="L125" s="291">
        <v>50</v>
      </c>
      <c r="M125" s="224">
        <f t="shared" ref="M125" si="66">(K125*N125)-L125</f>
        <v>790</v>
      </c>
      <c r="N125" s="223">
        <v>40</v>
      </c>
      <c r="O125" s="100" t="s">
        <v>581</v>
      </c>
      <c r="P125" s="266">
        <v>45345</v>
      </c>
      <c r="Q125" s="353"/>
      <c r="R125" s="354"/>
      <c r="S125" s="355"/>
      <c r="T125" s="356"/>
      <c r="U125" s="356"/>
      <c r="V125" s="356"/>
      <c r="W125" s="356"/>
      <c r="X125" s="356"/>
      <c r="Y125" s="356"/>
      <c r="Z125" s="356"/>
      <c r="AA125" s="356"/>
      <c r="AB125" s="356"/>
      <c r="AC125" s="356"/>
      <c r="AD125" s="356"/>
      <c r="AE125" s="356"/>
      <c r="AF125" s="356"/>
      <c r="AG125" s="357"/>
      <c r="AH125" s="358"/>
      <c r="AI125" s="354"/>
      <c r="AJ125" s="354"/>
      <c r="AK125" s="357"/>
      <c r="AL125" s="357"/>
      <c r="AM125" s="357"/>
    </row>
    <row r="126" spans="1:39" s="359" customFormat="1" ht="12.75" customHeight="1">
      <c r="A126" s="405">
        <v>34</v>
      </c>
      <c r="B126" s="420">
        <v>45345</v>
      </c>
      <c r="C126" s="240"/>
      <c r="D126" s="240" t="s">
        <v>1102</v>
      </c>
      <c r="E126" s="212" t="s">
        <v>590</v>
      </c>
      <c r="F126" s="212">
        <v>39</v>
      </c>
      <c r="G126" s="212"/>
      <c r="H126" s="212">
        <v>44</v>
      </c>
      <c r="I126" s="207"/>
      <c r="J126" s="450" t="s">
        <v>988</v>
      </c>
      <c r="K126" s="339">
        <f>H126-F126</f>
        <v>5</v>
      </c>
      <c r="L126" s="340">
        <v>50</v>
      </c>
      <c r="M126" s="418">
        <v>1001</v>
      </c>
      <c r="N126" s="339">
        <v>367</v>
      </c>
      <c r="O126" s="397" t="s">
        <v>581</v>
      </c>
      <c r="P126" s="420">
        <v>45348</v>
      </c>
      <c r="Q126" s="353"/>
      <c r="R126" s="354"/>
      <c r="S126" s="355"/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7"/>
      <c r="AH126" s="358"/>
      <c r="AI126" s="354"/>
      <c r="AJ126" s="354"/>
      <c r="AK126" s="357"/>
      <c r="AL126" s="357"/>
      <c r="AM126" s="357"/>
    </row>
    <row r="127" spans="1:39" s="359" customFormat="1" ht="12.75" customHeight="1">
      <c r="A127" s="406"/>
      <c r="B127" s="421"/>
      <c r="C127" s="240"/>
      <c r="D127" s="240" t="s">
        <v>1103</v>
      </c>
      <c r="E127" s="212" t="s">
        <v>866</v>
      </c>
      <c r="F127" s="212">
        <v>20.5</v>
      </c>
      <c r="G127" s="212"/>
      <c r="H127" s="212">
        <v>22.5</v>
      </c>
      <c r="I127" s="207"/>
      <c r="J127" s="450"/>
      <c r="K127" s="339">
        <f>F127-H127</f>
        <v>-2</v>
      </c>
      <c r="L127" s="340">
        <v>50</v>
      </c>
      <c r="M127" s="419"/>
      <c r="N127" s="339">
        <v>367</v>
      </c>
      <c r="O127" s="448"/>
      <c r="P127" s="449"/>
      <c r="Q127" s="353"/>
      <c r="R127" s="354"/>
      <c r="S127" s="355"/>
      <c r="T127" s="356"/>
      <c r="U127" s="356"/>
      <c r="V127" s="356"/>
      <c r="W127" s="356"/>
      <c r="X127" s="356"/>
      <c r="Y127" s="356"/>
      <c r="Z127" s="356"/>
      <c r="AA127" s="356"/>
      <c r="AB127" s="356"/>
      <c r="AC127" s="356"/>
      <c r="AD127" s="356"/>
      <c r="AE127" s="356"/>
      <c r="AF127" s="356"/>
      <c r="AG127" s="357"/>
      <c r="AH127" s="358"/>
      <c r="AI127" s="354"/>
      <c r="AJ127" s="354"/>
      <c r="AK127" s="357"/>
      <c r="AL127" s="357"/>
      <c r="AM127" s="357"/>
    </row>
    <row r="128" spans="1:39" s="359" customFormat="1" ht="12.75" customHeight="1">
      <c r="A128" s="451">
        <v>35</v>
      </c>
      <c r="B128" s="452">
        <v>45345</v>
      </c>
      <c r="C128" s="240"/>
      <c r="D128" s="240" t="s">
        <v>1104</v>
      </c>
      <c r="E128" s="212" t="s">
        <v>866</v>
      </c>
      <c r="F128" s="212">
        <v>51.5</v>
      </c>
      <c r="G128" s="212"/>
      <c r="H128" s="212">
        <v>75</v>
      </c>
      <c r="I128" s="207"/>
      <c r="J128" s="450" t="s">
        <v>1137</v>
      </c>
      <c r="K128" s="371">
        <f>F128-H128</f>
        <v>-23.5</v>
      </c>
      <c r="L128" s="340">
        <v>50</v>
      </c>
      <c r="M128" s="403">
        <v>560</v>
      </c>
      <c r="N128" s="339">
        <v>40</v>
      </c>
      <c r="O128" s="444" t="s">
        <v>581</v>
      </c>
      <c r="P128" s="446">
        <v>45348</v>
      </c>
      <c r="Q128" s="353"/>
      <c r="R128" s="354"/>
      <c r="S128" s="355"/>
      <c r="T128" s="356"/>
      <c r="U128" s="356"/>
      <c r="V128" s="356"/>
      <c r="W128" s="356"/>
      <c r="X128" s="356"/>
      <c r="Y128" s="356"/>
      <c r="Z128" s="356"/>
      <c r="AA128" s="356"/>
      <c r="AB128" s="356"/>
      <c r="AC128" s="356"/>
      <c r="AD128" s="356"/>
      <c r="AE128" s="356"/>
      <c r="AF128" s="356"/>
      <c r="AG128" s="357"/>
      <c r="AH128" s="358"/>
      <c r="AI128" s="354"/>
      <c r="AJ128" s="354"/>
      <c r="AK128" s="357"/>
      <c r="AL128" s="357"/>
      <c r="AM128" s="357"/>
    </row>
    <row r="129" spans="1:39" s="359" customFormat="1" ht="12.75" customHeight="1">
      <c r="A129" s="451"/>
      <c r="B129" s="452"/>
      <c r="C129" s="240"/>
      <c r="D129" s="240" t="s">
        <v>1105</v>
      </c>
      <c r="E129" s="212" t="s">
        <v>866</v>
      </c>
      <c r="F129" s="212">
        <v>65</v>
      </c>
      <c r="G129" s="212"/>
      <c r="H129" s="212">
        <v>25</v>
      </c>
      <c r="I129" s="207"/>
      <c r="J129" s="450"/>
      <c r="K129" s="371">
        <f>F129-H129</f>
        <v>40</v>
      </c>
      <c r="L129" s="340">
        <v>50</v>
      </c>
      <c r="M129" s="419"/>
      <c r="N129" s="339">
        <v>40</v>
      </c>
      <c r="O129" s="445"/>
      <c r="P129" s="447"/>
      <c r="Q129" s="353"/>
      <c r="R129" s="354"/>
      <c r="S129" s="355"/>
      <c r="T129" s="356"/>
      <c r="U129" s="356"/>
      <c r="V129" s="356"/>
      <c r="W129" s="356"/>
      <c r="X129" s="356"/>
      <c r="Y129" s="356"/>
      <c r="Z129" s="356"/>
      <c r="AA129" s="356"/>
      <c r="AB129" s="356"/>
      <c r="AC129" s="356"/>
      <c r="AD129" s="356"/>
      <c r="AE129" s="356"/>
      <c r="AF129" s="356"/>
      <c r="AG129" s="357"/>
      <c r="AH129" s="358"/>
      <c r="AI129" s="354"/>
      <c r="AJ129" s="354"/>
      <c r="AK129" s="357"/>
      <c r="AL129" s="357"/>
      <c r="AM129" s="357"/>
    </row>
    <row r="130" spans="1:39" s="359" customFormat="1" ht="12.75" customHeight="1">
      <c r="A130" s="366">
        <v>36</v>
      </c>
      <c r="B130" s="367">
        <v>45348</v>
      </c>
      <c r="C130" s="372"/>
      <c r="D130" s="372" t="s">
        <v>1129</v>
      </c>
      <c r="E130" s="366" t="s">
        <v>590</v>
      </c>
      <c r="F130" s="366">
        <v>71.5</v>
      </c>
      <c r="G130" s="366">
        <v>35</v>
      </c>
      <c r="H130" s="366">
        <v>93.5</v>
      </c>
      <c r="I130" s="368" t="s">
        <v>1130</v>
      </c>
      <c r="J130" s="289" t="s">
        <v>1024</v>
      </c>
      <c r="K130" s="290">
        <f>H130-F130</f>
        <v>22</v>
      </c>
      <c r="L130" s="291">
        <v>50</v>
      </c>
      <c r="M130" s="224">
        <f t="shared" ref="M130:M131" si="67">(K130*N130)-L130</f>
        <v>830</v>
      </c>
      <c r="N130" s="223">
        <v>40</v>
      </c>
      <c r="O130" s="100" t="s">
        <v>581</v>
      </c>
      <c r="P130" s="266">
        <v>45348</v>
      </c>
      <c r="Q130" s="353"/>
      <c r="R130" s="354"/>
      <c r="S130" s="355"/>
      <c r="T130" s="356"/>
      <c r="U130" s="356"/>
      <c r="V130" s="356"/>
      <c r="W130" s="356"/>
      <c r="X130" s="356"/>
      <c r="Y130" s="356"/>
      <c r="Z130" s="356"/>
      <c r="AA130" s="356"/>
      <c r="AB130" s="356"/>
      <c r="AC130" s="356"/>
      <c r="AD130" s="356"/>
      <c r="AE130" s="356"/>
      <c r="AF130" s="356"/>
      <c r="AG130" s="357"/>
      <c r="AH130" s="358"/>
      <c r="AI130" s="354"/>
      <c r="AJ130" s="354"/>
      <c r="AK130" s="357"/>
      <c r="AL130" s="357"/>
      <c r="AM130" s="357"/>
    </row>
    <row r="131" spans="1:39" s="359" customFormat="1" ht="12.75" customHeight="1">
      <c r="A131" s="369">
        <v>37</v>
      </c>
      <c r="B131" s="370">
        <v>45348</v>
      </c>
      <c r="C131" s="294"/>
      <c r="D131" s="294" t="s">
        <v>1140</v>
      </c>
      <c r="E131" s="292" t="s">
        <v>590</v>
      </c>
      <c r="F131" s="292">
        <v>345</v>
      </c>
      <c r="G131" s="292">
        <v>250</v>
      </c>
      <c r="H131" s="292">
        <v>305</v>
      </c>
      <c r="I131" s="295" t="s">
        <v>1141</v>
      </c>
      <c r="J131" s="296" t="s">
        <v>986</v>
      </c>
      <c r="K131" s="297">
        <f>H131-F131</f>
        <v>-40</v>
      </c>
      <c r="L131" s="298">
        <v>50</v>
      </c>
      <c r="M131" s="299">
        <f t="shared" si="67"/>
        <v>-650</v>
      </c>
      <c r="N131" s="300">
        <v>15</v>
      </c>
      <c r="O131" s="301" t="s">
        <v>591</v>
      </c>
      <c r="P131" s="302">
        <v>45348</v>
      </c>
      <c r="Q131" s="353"/>
      <c r="R131" s="354"/>
      <c r="S131" s="355"/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  <c r="AD131" s="356"/>
      <c r="AE131" s="356"/>
      <c r="AF131" s="356"/>
      <c r="AG131" s="357"/>
      <c r="AH131" s="358"/>
      <c r="AI131" s="354"/>
      <c r="AJ131" s="354"/>
      <c r="AK131" s="357"/>
      <c r="AL131" s="357"/>
      <c r="AM131" s="357"/>
    </row>
    <row r="132" spans="1:39" s="359" customFormat="1" ht="12.75" customHeight="1">
      <c r="A132" s="405">
        <v>38</v>
      </c>
      <c r="B132" s="420">
        <v>45348</v>
      </c>
      <c r="C132" s="240"/>
      <c r="D132" s="240" t="s">
        <v>1129</v>
      </c>
      <c r="E132" s="212" t="s">
        <v>866</v>
      </c>
      <c r="F132" s="212">
        <v>48</v>
      </c>
      <c r="G132" s="212"/>
      <c r="H132" s="212">
        <v>26</v>
      </c>
      <c r="I132" s="207"/>
      <c r="J132" s="426" t="s">
        <v>1176</v>
      </c>
      <c r="K132" s="290">
        <f>F132-H132</f>
        <v>22</v>
      </c>
      <c r="L132" s="291">
        <v>50</v>
      </c>
      <c r="M132" s="418">
        <v>660</v>
      </c>
      <c r="N132" s="223">
        <v>40</v>
      </c>
      <c r="O132" s="397" t="s">
        <v>581</v>
      </c>
      <c r="P132" s="442">
        <v>45349</v>
      </c>
      <c r="Q132" s="353"/>
      <c r="R132" s="354"/>
      <c r="S132" s="355"/>
      <c r="T132" s="356"/>
      <c r="U132" s="356"/>
      <c r="V132" s="356"/>
      <c r="W132" s="356"/>
      <c r="X132" s="356"/>
      <c r="Y132" s="356"/>
      <c r="Z132" s="356"/>
      <c r="AA132" s="356"/>
      <c r="AB132" s="356"/>
      <c r="AC132" s="356"/>
      <c r="AD132" s="356"/>
      <c r="AE132" s="356"/>
      <c r="AF132" s="356"/>
      <c r="AG132" s="357"/>
      <c r="AH132" s="358"/>
      <c r="AI132" s="354"/>
      <c r="AJ132" s="354"/>
      <c r="AK132" s="357"/>
      <c r="AL132" s="357"/>
      <c r="AM132" s="357"/>
    </row>
    <row r="133" spans="1:39" s="359" customFormat="1" ht="12.75" customHeight="1">
      <c r="A133" s="406"/>
      <c r="B133" s="421"/>
      <c r="C133" s="240"/>
      <c r="D133" s="240" t="s">
        <v>1104</v>
      </c>
      <c r="E133" s="212" t="s">
        <v>866</v>
      </c>
      <c r="F133" s="212">
        <v>48</v>
      </c>
      <c r="G133" s="212"/>
      <c r="H133" s="212">
        <v>51</v>
      </c>
      <c r="I133" s="207"/>
      <c r="J133" s="427"/>
      <c r="K133" s="290">
        <f>F133-H133</f>
        <v>-3</v>
      </c>
      <c r="L133" s="291">
        <v>50</v>
      </c>
      <c r="M133" s="419"/>
      <c r="N133" s="223">
        <v>40</v>
      </c>
      <c r="O133" s="398"/>
      <c r="P133" s="421"/>
      <c r="Q133" s="353"/>
      <c r="R133" s="354"/>
      <c r="S133" s="355"/>
      <c r="T133" s="356"/>
      <c r="U133" s="356"/>
      <c r="V133" s="356"/>
      <c r="W133" s="356"/>
      <c r="X133" s="356"/>
      <c r="Y133" s="356"/>
      <c r="Z133" s="356"/>
      <c r="AA133" s="356"/>
      <c r="AB133" s="356"/>
      <c r="AC133" s="356"/>
      <c r="AD133" s="356"/>
      <c r="AE133" s="356"/>
      <c r="AF133" s="356"/>
      <c r="AG133" s="357"/>
      <c r="AH133" s="358"/>
      <c r="AI133" s="354"/>
      <c r="AJ133" s="354"/>
      <c r="AK133" s="357"/>
      <c r="AL133" s="357"/>
      <c r="AM133" s="357"/>
    </row>
    <row r="134" spans="1:39" s="359" customFormat="1" ht="12.75" customHeight="1">
      <c r="A134" s="393">
        <v>39</v>
      </c>
      <c r="B134" s="395">
        <v>45349</v>
      </c>
      <c r="C134" s="321"/>
      <c r="D134" s="321" t="s">
        <v>1178</v>
      </c>
      <c r="E134" s="322" t="s">
        <v>866</v>
      </c>
      <c r="F134" s="322">
        <v>59</v>
      </c>
      <c r="G134" s="322"/>
      <c r="H134" s="322">
        <v>66</v>
      </c>
      <c r="I134" s="323"/>
      <c r="J134" s="385" t="s">
        <v>1180</v>
      </c>
      <c r="K134" s="348">
        <f>F134-H134</f>
        <v>-7</v>
      </c>
      <c r="L134" s="324">
        <v>50</v>
      </c>
      <c r="M134" s="391">
        <v>-75</v>
      </c>
      <c r="N134" s="325">
        <v>50</v>
      </c>
      <c r="O134" s="387" t="s">
        <v>598</v>
      </c>
      <c r="P134" s="389">
        <v>45349</v>
      </c>
      <c r="Q134" s="353"/>
      <c r="R134" s="354"/>
      <c r="S134" s="355"/>
      <c r="T134" s="356"/>
      <c r="U134" s="356"/>
      <c r="V134" s="356"/>
      <c r="W134" s="356"/>
      <c r="X134" s="356"/>
      <c r="Y134" s="356"/>
      <c r="Z134" s="356"/>
      <c r="AA134" s="356"/>
      <c r="AB134" s="356"/>
      <c r="AC134" s="356"/>
      <c r="AD134" s="356"/>
      <c r="AE134" s="356"/>
      <c r="AF134" s="356"/>
      <c r="AG134" s="357"/>
      <c r="AH134" s="358"/>
      <c r="AI134" s="354"/>
      <c r="AJ134" s="354"/>
      <c r="AK134" s="357"/>
      <c r="AL134" s="357"/>
      <c r="AM134" s="357"/>
    </row>
    <row r="135" spans="1:39" s="359" customFormat="1" ht="12.75" customHeight="1">
      <c r="A135" s="394"/>
      <c r="B135" s="396"/>
      <c r="C135" s="321"/>
      <c r="D135" s="321" t="s">
        <v>1179</v>
      </c>
      <c r="E135" s="322" t="s">
        <v>866</v>
      </c>
      <c r="F135" s="322">
        <v>35</v>
      </c>
      <c r="G135" s="322"/>
      <c r="H135" s="322">
        <v>27.5</v>
      </c>
      <c r="I135" s="323"/>
      <c r="J135" s="386"/>
      <c r="K135" s="348">
        <f>F135-H135</f>
        <v>7.5</v>
      </c>
      <c r="L135" s="324">
        <v>50</v>
      </c>
      <c r="M135" s="392"/>
      <c r="N135" s="325">
        <v>50</v>
      </c>
      <c r="O135" s="388"/>
      <c r="P135" s="390"/>
      <c r="Q135" s="353"/>
      <c r="R135" s="354"/>
      <c r="S135" s="355"/>
      <c r="T135" s="356"/>
      <c r="U135" s="356"/>
      <c r="V135" s="356"/>
      <c r="W135" s="356"/>
      <c r="X135" s="356"/>
      <c r="Y135" s="356"/>
      <c r="Z135" s="356"/>
      <c r="AA135" s="356"/>
      <c r="AB135" s="356"/>
      <c r="AC135" s="356"/>
      <c r="AD135" s="356"/>
      <c r="AE135" s="356"/>
      <c r="AF135" s="356"/>
      <c r="AG135" s="357"/>
      <c r="AH135" s="358"/>
      <c r="AI135" s="354"/>
      <c r="AJ135" s="354"/>
      <c r="AK135" s="357"/>
      <c r="AL135" s="357"/>
      <c r="AM135" s="357"/>
    </row>
    <row r="136" spans="1:39" s="359" customFormat="1" ht="12.75" customHeight="1">
      <c r="A136" s="292">
        <v>40</v>
      </c>
      <c r="B136" s="293">
        <v>45349</v>
      </c>
      <c r="C136" s="294"/>
      <c r="D136" s="294" t="s">
        <v>1080</v>
      </c>
      <c r="E136" s="292" t="s">
        <v>590</v>
      </c>
      <c r="F136" s="292">
        <v>23</v>
      </c>
      <c r="G136" s="292"/>
      <c r="H136" s="292">
        <v>0</v>
      </c>
      <c r="I136" s="295"/>
      <c r="J136" s="296" t="s">
        <v>1181</v>
      </c>
      <c r="K136" s="297">
        <f>H136-F136</f>
        <v>-23</v>
      </c>
      <c r="L136" s="298">
        <v>50</v>
      </c>
      <c r="M136" s="299">
        <f t="shared" ref="M136" si="68">(K136*N136)-L136</f>
        <v>-970</v>
      </c>
      <c r="N136" s="300">
        <v>40</v>
      </c>
      <c r="O136" s="301" t="s">
        <v>591</v>
      </c>
      <c r="P136" s="302">
        <v>45349</v>
      </c>
      <c r="Q136" s="353"/>
      <c r="R136" s="354"/>
      <c r="S136" s="355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7"/>
      <c r="AH136" s="358"/>
      <c r="AI136" s="354"/>
      <c r="AJ136" s="354"/>
      <c r="AK136" s="357"/>
      <c r="AL136" s="357"/>
      <c r="AM136" s="357"/>
    </row>
    <row r="137" spans="1:39" s="359" customFormat="1" ht="12.75" customHeight="1">
      <c r="A137" s="349"/>
      <c r="B137" s="350"/>
      <c r="C137" s="351"/>
      <c r="D137" s="351"/>
      <c r="E137" s="349"/>
      <c r="F137" s="349"/>
      <c r="G137" s="349"/>
      <c r="H137" s="349"/>
      <c r="I137" s="352"/>
      <c r="J137" s="352"/>
      <c r="K137" s="349"/>
      <c r="L137" s="360"/>
      <c r="M137" s="361"/>
      <c r="N137" s="349"/>
      <c r="O137" s="352"/>
      <c r="P137" s="350"/>
      <c r="Q137" s="353"/>
      <c r="R137" s="354"/>
      <c r="S137" s="355"/>
      <c r="T137" s="356"/>
      <c r="U137" s="356"/>
      <c r="V137" s="356"/>
      <c r="W137" s="356"/>
      <c r="X137" s="356"/>
      <c r="Y137" s="356"/>
      <c r="Z137" s="356"/>
      <c r="AA137" s="356"/>
      <c r="AB137" s="356"/>
      <c r="AC137" s="356"/>
      <c r="AD137" s="356"/>
      <c r="AE137" s="356"/>
      <c r="AF137" s="356"/>
      <c r="AG137" s="357"/>
      <c r="AH137" s="358"/>
      <c r="AI137" s="354"/>
      <c r="AJ137" s="354"/>
      <c r="AK137" s="357"/>
      <c r="AL137" s="357"/>
      <c r="AM137" s="357"/>
    </row>
    <row r="138" spans="1:39" s="359" customFormat="1" ht="12.75" customHeight="1">
      <c r="A138" s="349"/>
      <c r="B138" s="350"/>
      <c r="C138" s="351"/>
      <c r="D138" s="351"/>
      <c r="E138" s="349"/>
      <c r="F138" s="349"/>
      <c r="G138" s="349"/>
      <c r="H138" s="349"/>
      <c r="I138" s="352"/>
      <c r="J138" s="352"/>
      <c r="K138" s="349"/>
      <c r="L138" s="362"/>
      <c r="M138" s="361"/>
      <c r="N138" s="349"/>
      <c r="O138" s="352"/>
      <c r="P138" s="350"/>
      <c r="Q138" s="353"/>
      <c r="R138" s="354"/>
      <c r="S138" s="355"/>
      <c r="T138" s="356"/>
      <c r="U138" s="356"/>
      <c r="V138" s="356"/>
      <c r="W138" s="356"/>
      <c r="X138" s="356"/>
      <c r="Y138" s="356"/>
      <c r="Z138" s="356"/>
      <c r="AA138" s="356"/>
      <c r="AB138" s="356"/>
      <c r="AC138" s="356"/>
      <c r="AD138" s="356"/>
      <c r="AE138" s="356"/>
      <c r="AF138" s="356"/>
      <c r="AG138" s="357"/>
      <c r="AH138" s="358"/>
      <c r="AI138" s="354"/>
      <c r="AJ138" s="354"/>
      <c r="AK138" s="357"/>
      <c r="AL138" s="357"/>
      <c r="AM138" s="357"/>
    </row>
    <row r="139" spans="1:39" ht="38.25" customHeight="1">
      <c r="A139" s="91" t="s">
        <v>602</v>
      </c>
      <c r="B139" s="146"/>
      <c r="C139" s="146"/>
      <c r="D139" s="147"/>
      <c r="E139" s="127"/>
      <c r="F139" s="6"/>
      <c r="G139" s="6"/>
      <c r="H139" s="128"/>
      <c r="I139" s="148"/>
      <c r="J139" s="1"/>
      <c r="K139" s="6"/>
      <c r="L139" s="6"/>
      <c r="M139" s="6"/>
      <c r="N139" s="1"/>
      <c r="O139" s="1"/>
      <c r="R139" s="1"/>
      <c r="S139" s="6"/>
      <c r="T139" s="1"/>
      <c r="U139" s="1"/>
      <c r="V139" s="1"/>
      <c r="W139" s="1"/>
      <c r="X139" s="1"/>
      <c r="Y139" s="6"/>
      <c r="Z139" s="1"/>
      <c r="AA139" s="1"/>
      <c r="AB139" s="1"/>
      <c r="AC139" s="1"/>
      <c r="AD139" s="1"/>
      <c r="AE139" s="6"/>
      <c r="AF139" s="1"/>
      <c r="AG139" s="1"/>
      <c r="AH139" s="1"/>
      <c r="AI139" s="1"/>
      <c r="AJ139" s="1"/>
      <c r="AK139" s="6"/>
      <c r="AL139" s="1"/>
    </row>
    <row r="140" spans="1:39" ht="38.25">
      <c r="A140" s="92" t="s">
        <v>16</v>
      </c>
      <c r="B140" s="93" t="s">
        <v>553</v>
      </c>
      <c r="C140" s="93"/>
      <c r="D140" s="94" t="s">
        <v>565</v>
      </c>
      <c r="E140" s="93" t="s">
        <v>566</v>
      </c>
      <c r="F140" s="93" t="s">
        <v>567</v>
      </c>
      <c r="G140" s="93" t="s">
        <v>568</v>
      </c>
      <c r="H140" s="93" t="s">
        <v>569</v>
      </c>
      <c r="I140" s="93" t="s">
        <v>570</v>
      </c>
      <c r="J140" s="92" t="s">
        <v>571</v>
      </c>
      <c r="K140" s="131" t="s">
        <v>589</v>
      </c>
      <c r="L140" s="132" t="s">
        <v>573</v>
      </c>
      <c r="M140" s="95" t="s">
        <v>574</v>
      </c>
      <c r="N140" s="93" t="s">
        <v>575</v>
      </c>
      <c r="O140" s="94" t="s">
        <v>576</v>
      </c>
      <c r="P140" s="220" t="s">
        <v>577</v>
      </c>
      <c r="Q140" s="222" t="s">
        <v>855</v>
      </c>
      <c r="R140" s="37"/>
      <c r="S140" s="6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</row>
    <row r="141" spans="1:39" ht="14.25" customHeight="1">
      <c r="A141" s="312">
        <v>1</v>
      </c>
      <c r="B141" s="313">
        <v>45252</v>
      </c>
      <c r="C141" s="314"/>
      <c r="D141" s="314" t="s">
        <v>364</v>
      </c>
      <c r="E141" s="312" t="s">
        <v>578</v>
      </c>
      <c r="F141" s="312">
        <v>2715</v>
      </c>
      <c r="G141" s="312">
        <v>2480</v>
      </c>
      <c r="H141" s="312">
        <v>2975</v>
      </c>
      <c r="I141" s="312" t="s">
        <v>863</v>
      </c>
      <c r="J141" s="285" t="s">
        <v>922</v>
      </c>
      <c r="K141" s="285">
        <f>H141-F141</f>
        <v>260</v>
      </c>
      <c r="L141" s="286">
        <f>(F141*-0.3)/100</f>
        <v>-8.1449999999999996</v>
      </c>
      <c r="M141" s="287">
        <f t="shared" ref="M141:M142" si="69">(K141+L141)/F141</f>
        <v>9.2764272559852673E-2</v>
      </c>
      <c r="N141" s="285" t="s">
        <v>581</v>
      </c>
      <c r="O141" s="288">
        <v>45328</v>
      </c>
      <c r="P141" s="288"/>
      <c r="Q141" s="210"/>
      <c r="R141" s="37"/>
      <c r="S141" s="37" t="s">
        <v>580</v>
      </c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</row>
    <row r="142" spans="1:39" ht="14.25" customHeight="1">
      <c r="A142" s="331">
        <v>2</v>
      </c>
      <c r="B142" s="332">
        <v>45261</v>
      </c>
      <c r="C142" s="333"/>
      <c r="D142" s="333" t="s">
        <v>402</v>
      </c>
      <c r="E142" s="331" t="s">
        <v>578</v>
      </c>
      <c r="F142" s="331">
        <v>522.5</v>
      </c>
      <c r="G142" s="331">
        <v>477</v>
      </c>
      <c r="H142" s="331">
        <v>525.5</v>
      </c>
      <c r="I142" s="331" t="s">
        <v>865</v>
      </c>
      <c r="J142" s="334" t="s">
        <v>988</v>
      </c>
      <c r="K142" s="334">
        <f>H142-F142</f>
        <v>3</v>
      </c>
      <c r="L142" s="335">
        <f>(F142*-0.3)/100</f>
        <v>-1.5674999999999999</v>
      </c>
      <c r="M142" s="336">
        <f t="shared" si="69"/>
        <v>2.7416267942583735E-3</v>
      </c>
      <c r="N142" s="334" t="s">
        <v>598</v>
      </c>
      <c r="O142" s="337">
        <v>45338</v>
      </c>
      <c r="P142" s="337"/>
      <c r="Q142" s="210"/>
      <c r="R142" s="37"/>
      <c r="S142" s="37" t="s">
        <v>580</v>
      </c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</row>
    <row r="143" spans="1:39" ht="14.25" customHeight="1">
      <c r="A143" s="312">
        <v>3</v>
      </c>
      <c r="B143" s="313">
        <v>45271</v>
      </c>
      <c r="C143" s="314"/>
      <c r="D143" s="314" t="s">
        <v>440</v>
      </c>
      <c r="E143" s="312" t="s">
        <v>578</v>
      </c>
      <c r="F143" s="312">
        <v>465</v>
      </c>
      <c r="G143" s="312">
        <v>390</v>
      </c>
      <c r="H143" s="312">
        <v>517.5</v>
      </c>
      <c r="I143" s="312" t="s">
        <v>868</v>
      </c>
      <c r="J143" s="285" t="s">
        <v>918</v>
      </c>
      <c r="K143" s="285">
        <f>H143-F143</f>
        <v>52.5</v>
      </c>
      <c r="L143" s="286">
        <f>(F143*-0.3)/100</f>
        <v>-1.395</v>
      </c>
      <c r="M143" s="287">
        <f t="shared" ref="M143" si="70">(K143+L143)/F143</f>
        <v>0.10990322580645161</v>
      </c>
      <c r="N143" s="285" t="s">
        <v>581</v>
      </c>
      <c r="O143" s="288">
        <v>45328</v>
      </c>
      <c r="P143" s="288"/>
      <c r="Q143" s="210"/>
      <c r="R143" s="37"/>
      <c r="S143" s="37" t="s">
        <v>580</v>
      </c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</row>
    <row r="144" spans="1:39" ht="14.25" customHeight="1">
      <c r="A144" s="96">
        <v>4</v>
      </c>
      <c r="B144" s="97">
        <v>45336</v>
      </c>
      <c r="C144" s="141"/>
      <c r="D144" s="141" t="s">
        <v>976</v>
      </c>
      <c r="E144" s="96" t="s">
        <v>578</v>
      </c>
      <c r="F144" s="96" t="s">
        <v>974</v>
      </c>
      <c r="G144" s="96">
        <v>818</v>
      </c>
      <c r="H144" s="96"/>
      <c r="I144" s="96" t="s">
        <v>975</v>
      </c>
      <c r="J144" s="98" t="s">
        <v>579</v>
      </c>
      <c r="K144" s="98"/>
      <c r="L144" s="271"/>
      <c r="M144" s="217"/>
      <c r="N144" s="211"/>
      <c r="O144" s="218"/>
      <c r="P144" s="210"/>
      <c r="Q144" s="210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</row>
    <row r="145" spans="1:27" ht="12.75" customHeight="1">
      <c r="A145" s="96">
        <v>5</v>
      </c>
      <c r="B145" s="97">
        <v>45345</v>
      </c>
      <c r="C145" s="141"/>
      <c r="D145" s="141" t="s">
        <v>151</v>
      </c>
      <c r="E145" s="96" t="s">
        <v>578</v>
      </c>
      <c r="F145" s="96" t="s">
        <v>1100</v>
      </c>
      <c r="G145" s="96">
        <v>205</v>
      </c>
      <c r="H145" s="96"/>
      <c r="I145" s="96" t="s">
        <v>1101</v>
      </c>
      <c r="J145" s="98" t="s">
        <v>579</v>
      </c>
      <c r="K145" s="98"/>
      <c r="L145" s="271"/>
      <c r="M145" s="272"/>
      <c r="N145" s="211"/>
      <c r="O145" s="211"/>
      <c r="P145" s="210"/>
      <c r="Q145" s="210"/>
      <c r="S145" s="6"/>
      <c r="T145" s="1"/>
      <c r="U145" s="1"/>
      <c r="V145" s="1"/>
      <c r="W145" s="1"/>
      <c r="X145" s="1"/>
      <c r="Y145" s="1"/>
      <c r="Z145" s="1"/>
    </row>
    <row r="146" spans="1:27" ht="12.75" customHeight="1">
      <c r="A146" s="113" t="s">
        <v>582</v>
      </c>
      <c r="B146" s="113"/>
      <c r="C146" s="113"/>
      <c r="D146" s="113"/>
      <c r="E146" s="37"/>
      <c r="F146" s="120" t="s">
        <v>584</v>
      </c>
      <c r="G146" s="54"/>
      <c r="H146" s="54"/>
      <c r="I146" s="54"/>
      <c r="J146" s="6"/>
      <c r="K146" s="133"/>
      <c r="L146" s="134"/>
      <c r="M146" s="6"/>
      <c r="N146" s="103"/>
      <c r="O146" s="149"/>
      <c r="P146" s="1"/>
      <c r="Q146" s="231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19" t="s">
        <v>583</v>
      </c>
      <c r="B147" s="113"/>
      <c r="C147" s="113"/>
      <c r="D147" s="113"/>
      <c r="E147" s="6"/>
      <c r="F147" s="120" t="s">
        <v>587</v>
      </c>
      <c r="G147" s="6"/>
      <c r="H147" s="6" t="s">
        <v>604</v>
      </c>
      <c r="I147" s="6"/>
      <c r="J147" s="1"/>
      <c r="K147" s="6"/>
      <c r="L147" s="6"/>
      <c r="M147" s="6"/>
      <c r="N147" s="1"/>
      <c r="O147" s="1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19"/>
      <c r="B148" s="113"/>
      <c r="C148" s="113"/>
      <c r="D148" s="113"/>
      <c r="E148" s="6"/>
      <c r="F148" s="120"/>
      <c r="G148" s="6"/>
      <c r="H148" s="6"/>
      <c r="I148" s="6"/>
      <c r="J148" s="1"/>
      <c r="K148" s="6"/>
      <c r="L148" s="6"/>
      <c r="M148" s="6"/>
      <c r="N148" s="1"/>
      <c r="O148" s="1"/>
      <c r="R148" s="1"/>
      <c r="S148" s="54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19"/>
      <c r="B149" s="113"/>
      <c r="C149" s="113"/>
      <c r="D149" s="113"/>
      <c r="E149" s="6"/>
      <c r="F149" s="120"/>
      <c r="G149" s="54"/>
      <c r="H149" s="37"/>
      <c r="I149" s="54"/>
      <c r="J149" s="6"/>
      <c r="K149" s="133"/>
      <c r="L149" s="134"/>
      <c r="M149" s="6"/>
      <c r="N149" s="103"/>
      <c r="O149" s="135"/>
      <c r="P149" s="1"/>
      <c r="Q149" s="231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19"/>
      <c r="B150" s="113"/>
      <c r="C150" s="113"/>
      <c r="D150" s="113"/>
      <c r="E150" s="6"/>
      <c r="F150" s="120"/>
      <c r="G150" s="54"/>
      <c r="H150" s="37"/>
      <c r="I150" s="54"/>
      <c r="J150" s="6"/>
      <c r="K150" s="133"/>
      <c r="L150" s="134"/>
      <c r="M150" s="6"/>
      <c r="N150" s="103"/>
      <c r="O150" s="135"/>
      <c r="P150" s="1"/>
      <c r="Q150" s="231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19"/>
      <c r="B151" s="113"/>
      <c r="C151" s="113"/>
      <c r="D151" s="113"/>
      <c r="E151" s="6"/>
      <c r="F151" s="120"/>
      <c r="G151" s="54"/>
      <c r="H151" s="37"/>
      <c r="I151" s="54"/>
      <c r="J151" s="6"/>
      <c r="K151" s="133"/>
      <c r="L151" s="134"/>
      <c r="M151" s="6"/>
      <c r="N151" s="103"/>
      <c r="O151" s="135"/>
      <c r="P151" s="1"/>
      <c r="Q151" s="231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19"/>
      <c r="B152" s="113"/>
      <c r="C152" s="113"/>
      <c r="D152" s="113"/>
      <c r="E152" s="6"/>
      <c r="F152" s="120"/>
      <c r="G152" s="54"/>
      <c r="H152" s="37"/>
      <c r="I152" s="54"/>
      <c r="J152" s="6"/>
      <c r="K152" s="133"/>
      <c r="L152" s="134"/>
      <c r="M152" s="6"/>
      <c r="N152" s="103"/>
      <c r="O152" s="135"/>
      <c r="P152" s="1"/>
      <c r="Q152" s="231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19"/>
      <c r="B153" s="113"/>
      <c r="C153" s="113"/>
      <c r="D153" s="113"/>
      <c r="E153" s="6"/>
      <c r="F153" s="120"/>
      <c r="G153" s="54"/>
      <c r="H153" s="37"/>
      <c r="I153" s="54"/>
      <c r="J153" s="6"/>
      <c r="K153" s="133"/>
      <c r="L153" s="134"/>
      <c r="M153" s="6"/>
      <c r="N153" s="103"/>
      <c r="O153" s="135"/>
      <c r="P153" s="1"/>
      <c r="Q153" s="231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19"/>
      <c r="B154" s="113"/>
      <c r="C154" s="113"/>
      <c r="D154" s="113"/>
      <c r="E154" s="6"/>
      <c r="F154" s="120"/>
      <c r="G154" s="54"/>
      <c r="H154" s="37"/>
      <c r="I154" s="54"/>
      <c r="J154" s="6"/>
      <c r="K154" s="133"/>
      <c r="L154" s="134"/>
      <c r="M154" s="6"/>
      <c r="N154" s="103"/>
      <c r="O154" s="135"/>
      <c r="P154" s="1"/>
      <c r="Q154" s="231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54"/>
      <c r="B155" s="102"/>
      <c r="C155" s="102"/>
      <c r="D155" s="37"/>
      <c r="E155" s="54"/>
      <c r="F155" s="54"/>
      <c r="G155" s="54"/>
      <c r="H155" s="37"/>
      <c r="I155" s="54"/>
      <c r="J155" s="6"/>
      <c r="K155" s="133"/>
      <c r="L155" s="134"/>
      <c r="M155" s="6"/>
      <c r="N155" s="103"/>
      <c r="O155" s="135"/>
      <c r="P155" s="1"/>
      <c r="Q155" s="231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38.25" customHeight="1">
      <c r="A156" s="37"/>
      <c r="B156" s="150" t="s">
        <v>605</v>
      </c>
      <c r="C156" s="150"/>
      <c r="D156" s="150"/>
      <c r="E156" s="150"/>
      <c r="F156" s="6"/>
      <c r="G156" s="6"/>
      <c r="H156" s="129"/>
      <c r="I156" s="6"/>
      <c r="J156" s="129"/>
      <c r="K156" s="130"/>
      <c r="L156" s="6"/>
      <c r="M156" s="6"/>
      <c r="N156" s="1"/>
      <c r="O156" s="1"/>
      <c r="P156" s="1"/>
      <c r="Q156" s="231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92" t="s">
        <v>16</v>
      </c>
      <c r="B157" s="93" t="s">
        <v>553</v>
      </c>
      <c r="C157" s="93"/>
      <c r="D157" s="94" t="s">
        <v>565</v>
      </c>
      <c r="E157" s="93" t="s">
        <v>566</v>
      </c>
      <c r="F157" s="93" t="s">
        <v>567</v>
      </c>
      <c r="G157" s="93" t="s">
        <v>606</v>
      </c>
      <c r="H157" s="93" t="s">
        <v>607</v>
      </c>
      <c r="I157" s="93" t="s">
        <v>570</v>
      </c>
      <c r="J157" s="151" t="s">
        <v>571</v>
      </c>
      <c r="K157" s="93" t="s">
        <v>572</v>
      </c>
      <c r="L157" s="93" t="s">
        <v>608</v>
      </c>
      <c r="M157" s="93" t="s">
        <v>575</v>
      </c>
      <c r="N157" s="94" t="s">
        <v>576</v>
      </c>
      <c r="O157" s="1"/>
      <c r="P157" s="1"/>
      <c r="Q157" s="231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2">
        <v>1</v>
      </c>
      <c r="B158" s="153">
        <v>41579</v>
      </c>
      <c r="C158" s="153"/>
      <c r="D158" s="154" t="s">
        <v>609</v>
      </c>
      <c r="E158" s="155" t="s">
        <v>578</v>
      </c>
      <c r="F158" s="156">
        <v>82</v>
      </c>
      <c r="G158" s="155" t="s">
        <v>610</v>
      </c>
      <c r="H158" s="155">
        <v>100</v>
      </c>
      <c r="I158" s="157">
        <v>100</v>
      </c>
      <c r="J158" s="158" t="s">
        <v>611</v>
      </c>
      <c r="K158" s="159">
        <f t="shared" ref="K158:K210" si="71">H158-F158</f>
        <v>18</v>
      </c>
      <c r="L158" s="160">
        <f t="shared" ref="L158:L210" si="72">K158/F158</f>
        <v>0.21951219512195122</v>
      </c>
      <c r="M158" s="155" t="s">
        <v>581</v>
      </c>
      <c r="N158" s="161">
        <v>42657</v>
      </c>
      <c r="O158" s="1"/>
      <c r="P158" s="1"/>
      <c r="Q158" s="231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2">
        <v>2</v>
      </c>
      <c r="B159" s="153">
        <v>41794</v>
      </c>
      <c r="C159" s="153"/>
      <c r="D159" s="154" t="s">
        <v>612</v>
      </c>
      <c r="E159" s="155" t="s">
        <v>590</v>
      </c>
      <c r="F159" s="156">
        <v>257</v>
      </c>
      <c r="G159" s="155" t="s">
        <v>610</v>
      </c>
      <c r="H159" s="155">
        <v>300</v>
      </c>
      <c r="I159" s="157">
        <v>300</v>
      </c>
      <c r="J159" s="158" t="s">
        <v>611</v>
      </c>
      <c r="K159" s="159">
        <f t="shared" si="71"/>
        <v>43</v>
      </c>
      <c r="L159" s="160">
        <f t="shared" si="72"/>
        <v>0.16731517509727625</v>
      </c>
      <c r="M159" s="155" t="s">
        <v>581</v>
      </c>
      <c r="N159" s="161">
        <v>41822</v>
      </c>
      <c r="O159" s="1"/>
      <c r="P159" s="1"/>
      <c r="Q159" s="231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2">
        <v>3</v>
      </c>
      <c r="B160" s="153">
        <v>41828</v>
      </c>
      <c r="C160" s="153"/>
      <c r="D160" s="154" t="s">
        <v>613</v>
      </c>
      <c r="E160" s="155" t="s">
        <v>590</v>
      </c>
      <c r="F160" s="156">
        <v>393</v>
      </c>
      <c r="G160" s="155" t="s">
        <v>610</v>
      </c>
      <c r="H160" s="155">
        <v>468</v>
      </c>
      <c r="I160" s="157">
        <v>468</v>
      </c>
      <c r="J160" s="158" t="s">
        <v>611</v>
      </c>
      <c r="K160" s="159">
        <f t="shared" si="71"/>
        <v>75</v>
      </c>
      <c r="L160" s="160">
        <f t="shared" si="72"/>
        <v>0.19083969465648856</v>
      </c>
      <c r="M160" s="155" t="s">
        <v>581</v>
      </c>
      <c r="N160" s="161">
        <v>41863</v>
      </c>
      <c r="O160" s="1"/>
      <c r="P160" s="1"/>
      <c r="Q160" s="231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2">
        <v>4</v>
      </c>
      <c r="B161" s="153">
        <v>41857</v>
      </c>
      <c r="C161" s="153"/>
      <c r="D161" s="154" t="s">
        <v>614</v>
      </c>
      <c r="E161" s="155" t="s">
        <v>590</v>
      </c>
      <c r="F161" s="156">
        <v>205</v>
      </c>
      <c r="G161" s="155" t="s">
        <v>610</v>
      </c>
      <c r="H161" s="155">
        <v>275</v>
      </c>
      <c r="I161" s="157">
        <v>250</v>
      </c>
      <c r="J161" s="158" t="s">
        <v>611</v>
      </c>
      <c r="K161" s="159">
        <f t="shared" si="71"/>
        <v>70</v>
      </c>
      <c r="L161" s="160">
        <f t="shared" si="72"/>
        <v>0.34146341463414637</v>
      </c>
      <c r="M161" s="155" t="s">
        <v>581</v>
      </c>
      <c r="N161" s="161">
        <v>41962</v>
      </c>
      <c r="O161" s="1"/>
      <c r="P161" s="1"/>
      <c r="Q161" s="231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2">
        <v>5</v>
      </c>
      <c r="B162" s="153">
        <v>41886</v>
      </c>
      <c r="C162" s="153"/>
      <c r="D162" s="154" t="s">
        <v>615</v>
      </c>
      <c r="E162" s="155" t="s">
        <v>590</v>
      </c>
      <c r="F162" s="156">
        <v>162</v>
      </c>
      <c r="G162" s="155" t="s">
        <v>610</v>
      </c>
      <c r="H162" s="155">
        <v>190</v>
      </c>
      <c r="I162" s="157">
        <v>190</v>
      </c>
      <c r="J162" s="158" t="s">
        <v>611</v>
      </c>
      <c r="K162" s="159">
        <f t="shared" si="71"/>
        <v>28</v>
      </c>
      <c r="L162" s="160">
        <f t="shared" si="72"/>
        <v>0.1728395061728395</v>
      </c>
      <c r="M162" s="155" t="s">
        <v>581</v>
      </c>
      <c r="N162" s="161">
        <v>42006</v>
      </c>
      <c r="O162" s="1"/>
      <c r="P162" s="1"/>
      <c r="Q162" s="231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2">
        <v>6</v>
      </c>
      <c r="B163" s="153">
        <v>41886</v>
      </c>
      <c r="C163" s="153"/>
      <c r="D163" s="154" t="s">
        <v>616</v>
      </c>
      <c r="E163" s="155" t="s">
        <v>590</v>
      </c>
      <c r="F163" s="156">
        <v>75</v>
      </c>
      <c r="G163" s="155" t="s">
        <v>610</v>
      </c>
      <c r="H163" s="155">
        <v>91.5</v>
      </c>
      <c r="I163" s="157" t="s">
        <v>603</v>
      </c>
      <c r="J163" s="158" t="s">
        <v>617</v>
      </c>
      <c r="K163" s="159">
        <f t="shared" si="71"/>
        <v>16.5</v>
      </c>
      <c r="L163" s="160">
        <f t="shared" si="72"/>
        <v>0.22</v>
      </c>
      <c r="M163" s="155" t="s">
        <v>581</v>
      </c>
      <c r="N163" s="161">
        <v>41954</v>
      </c>
      <c r="O163" s="1"/>
      <c r="P163" s="1"/>
      <c r="Q163" s="231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2">
        <v>7</v>
      </c>
      <c r="B164" s="153">
        <v>41913</v>
      </c>
      <c r="C164" s="153"/>
      <c r="D164" s="154" t="s">
        <v>618</v>
      </c>
      <c r="E164" s="155" t="s">
        <v>590</v>
      </c>
      <c r="F164" s="156">
        <v>850</v>
      </c>
      <c r="G164" s="155" t="s">
        <v>610</v>
      </c>
      <c r="H164" s="155">
        <v>982.5</v>
      </c>
      <c r="I164" s="157">
        <v>1050</v>
      </c>
      <c r="J164" s="158" t="s">
        <v>619</v>
      </c>
      <c r="K164" s="159">
        <f t="shared" si="71"/>
        <v>132.5</v>
      </c>
      <c r="L164" s="160">
        <f t="shared" si="72"/>
        <v>0.15588235294117647</v>
      </c>
      <c r="M164" s="155" t="s">
        <v>581</v>
      </c>
      <c r="N164" s="161">
        <v>42039</v>
      </c>
      <c r="O164" s="1"/>
      <c r="P164" s="1"/>
      <c r="Q164" s="231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2">
        <v>8</v>
      </c>
      <c r="B165" s="153">
        <v>41913</v>
      </c>
      <c r="C165" s="153"/>
      <c r="D165" s="154" t="s">
        <v>620</v>
      </c>
      <c r="E165" s="155" t="s">
        <v>590</v>
      </c>
      <c r="F165" s="156">
        <v>475</v>
      </c>
      <c r="G165" s="155" t="s">
        <v>610</v>
      </c>
      <c r="H165" s="155">
        <v>515</v>
      </c>
      <c r="I165" s="157">
        <v>600</v>
      </c>
      <c r="J165" s="158" t="s">
        <v>621</v>
      </c>
      <c r="K165" s="159">
        <f t="shared" si="71"/>
        <v>40</v>
      </c>
      <c r="L165" s="160">
        <f t="shared" si="72"/>
        <v>8.4210526315789472E-2</v>
      </c>
      <c r="M165" s="155" t="s">
        <v>581</v>
      </c>
      <c r="N165" s="161">
        <v>41939</v>
      </c>
      <c r="O165" s="1"/>
      <c r="P165" s="1"/>
      <c r="Q165" s="231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2">
        <v>9</v>
      </c>
      <c r="B166" s="153">
        <v>41913</v>
      </c>
      <c r="C166" s="153"/>
      <c r="D166" s="154" t="s">
        <v>622</v>
      </c>
      <c r="E166" s="155" t="s">
        <v>590</v>
      </c>
      <c r="F166" s="156">
        <v>86</v>
      </c>
      <c r="G166" s="155" t="s">
        <v>610</v>
      </c>
      <c r="H166" s="155">
        <v>99</v>
      </c>
      <c r="I166" s="157">
        <v>140</v>
      </c>
      <c r="J166" s="158" t="s">
        <v>623</v>
      </c>
      <c r="K166" s="159">
        <f t="shared" si="71"/>
        <v>13</v>
      </c>
      <c r="L166" s="160">
        <f t="shared" si="72"/>
        <v>0.15116279069767441</v>
      </c>
      <c r="M166" s="155" t="s">
        <v>581</v>
      </c>
      <c r="N166" s="161">
        <v>41939</v>
      </c>
      <c r="O166" s="1"/>
      <c r="P166" s="1"/>
      <c r="Q166" s="231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2">
        <v>10</v>
      </c>
      <c r="B167" s="153">
        <v>41926</v>
      </c>
      <c r="C167" s="153"/>
      <c r="D167" s="154" t="s">
        <v>624</v>
      </c>
      <c r="E167" s="155" t="s">
        <v>590</v>
      </c>
      <c r="F167" s="156">
        <v>496.6</v>
      </c>
      <c r="G167" s="155" t="s">
        <v>610</v>
      </c>
      <c r="H167" s="155">
        <v>621</v>
      </c>
      <c r="I167" s="157">
        <v>580</v>
      </c>
      <c r="J167" s="158" t="s">
        <v>611</v>
      </c>
      <c r="K167" s="159">
        <f t="shared" si="71"/>
        <v>124.39999999999998</v>
      </c>
      <c r="L167" s="160">
        <f t="shared" si="72"/>
        <v>0.25050342327829234</v>
      </c>
      <c r="M167" s="155" t="s">
        <v>581</v>
      </c>
      <c r="N167" s="161">
        <v>42605</v>
      </c>
      <c r="O167" s="1"/>
      <c r="P167" s="1"/>
      <c r="Q167" s="231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2">
        <v>11</v>
      </c>
      <c r="B168" s="153">
        <v>41926</v>
      </c>
      <c r="C168" s="153"/>
      <c r="D168" s="154" t="s">
        <v>625</v>
      </c>
      <c r="E168" s="155" t="s">
        <v>590</v>
      </c>
      <c r="F168" s="156">
        <v>2481.9</v>
      </c>
      <c r="G168" s="155" t="s">
        <v>610</v>
      </c>
      <c r="H168" s="155">
        <v>2840</v>
      </c>
      <c r="I168" s="157">
        <v>2870</v>
      </c>
      <c r="J168" s="158" t="s">
        <v>626</v>
      </c>
      <c r="K168" s="159">
        <f t="shared" si="71"/>
        <v>358.09999999999991</v>
      </c>
      <c r="L168" s="160">
        <f t="shared" si="72"/>
        <v>0.14428462065353154</v>
      </c>
      <c r="M168" s="155" t="s">
        <v>581</v>
      </c>
      <c r="N168" s="161">
        <v>42017</v>
      </c>
      <c r="O168" s="1"/>
      <c r="P168" s="1"/>
      <c r="Q168" s="231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2">
        <v>12</v>
      </c>
      <c r="B169" s="153">
        <v>41928</v>
      </c>
      <c r="C169" s="153"/>
      <c r="D169" s="154" t="s">
        <v>627</v>
      </c>
      <c r="E169" s="155" t="s">
        <v>590</v>
      </c>
      <c r="F169" s="156">
        <v>84.5</v>
      </c>
      <c r="G169" s="155" t="s">
        <v>610</v>
      </c>
      <c r="H169" s="155">
        <v>93</v>
      </c>
      <c r="I169" s="157">
        <v>110</v>
      </c>
      <c r="J169" s="158" t="s">
        <v>628</v>
      </c>
      <c r="K169" s="159">
        <f t="shared" si="71"/>
        <v>8.5</v>
      </c>
      <c r="L169" s="160">
        <f t="shared" si="72"/>
        <v>0.10059171597633136</v>
      </c>
      <c r="M169" s="155" t="s">
        <v>581</v>
      </c>
      <c r="N169" s="161">
        <v>41939</v>
      </c>
      <c r="O169" s="1"/>
      <c r="P169" s="1"/>
      <c r="Q169" s="231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2">
        <v>13</v>
      </c>
      <c r="B170" s="153">
        <v>41928</v>
      </c>
      <c r="C170" s="153"/>
      <c r="D170" s="154" t="s">
        <v>629</v>
      </c>
      <c r="E170" s="155" t="s">
        <v>590</v>
      </c>
      <c r="F170" s="156">
        <v>401</v>
      </c>
      <c r="G170" s="155" t="s">
        <v>610</v>
      </c>
      <c r="H170" s="155">
        <v>428</v>
      </c>
      <c r="I170" s="157">
        <v>450</v>
      </c>
      <c r="J170" s="158" t="s">
        <v>630</v>
      </c>
      <c r="K170" s="159">
        <f t="shared" si="71"/>
        <v>27</v>
      </c>
      <c r="L170" s="160">
        <f t="shared" si="72"/>
        <v>6.7331670822942641E-2</v>
      </c>
      <c r="M170" s="155" t="s">
        <v>581</v>
      </c>
      <c r="N170" s="161">
        <v>42020</v>
      </c>
      <c r="O170" s="1"/>
      <c r="P170" s="1"/>
      <c r="Q170" s="231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2">
        <v>14</v>
      </c>
      <c r="B171" s="153">
        <v>41928</v>
      </c>
      <c r="C171" s="153"/>
      <c r="D171" s="154" t="s">
        <v>631</v>
      </c>
      <c r="E171" s="155" t="s">
        <v>590</v>
      </c>
      <c r="F171" s="156">
        <v>101</v>
      </c>
      <c r="G171" s="155" t="s">
        <v>610</v>
      </c>
      <c r="H171" s="155">
        <v>112</v>
      </c>
      <c r="I171" s="157">
        <v>120</v>
      </c>
      <c r="J171" s="158" t="s">
        <v>632</v>
      </c>
      <c r="K171" s="159">
        <f t="shared" si="71"/>
        <v>11</v>
      </c>
      <c r="L171" s="160">
        <f t="shared" si="72"/>
        <v>0.10891089108910891</v>
      </c>
      <c r="M171" s="155" t="s">
        <v>581</v>
      </c>
      <c r="N171" s="161">
        <v>41939</v>
      </c>
      <c r="O171" s="1"/>
      <c r="P171" s="1"/>
      <c r="Q171" s="231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2">
        <v>15</v>
      </c>
      <c r="B172" s="153">
        <v>41954</v>
      </c>
      <c r="C172" s="153"/>
      <c r="D172" s="154" t="s">
        <v>633</v>
      </c>
      <c r="E172" s="155" t="s">
        <v>590</v>
      </c>
      <c r="F172" s="156">
        <v>59</v>
      </c>
      <c r="G172" s="155" t="s">
        <v>610</v>
      </c>
      <c r="H172" s="155">
        <v>76</v>
      </c>
      <c r="I172" s="157">
        <v>76</v>
      </c>
      <c r="J172" s="158" t="s">
        <v>611</v>
      </c>
      <c r="K172" s="159">
        <f t="shared" si="71"/>
        <v>17</v>
      </c>
      <c r="L172" s="160">
        <f t="shared" si="72"/>
        <v>0.28813559322033899</v>
      </c>
      <c r="M172" s="155" t="s">
        <v>581</v>
      </c>
      <c r="N172" s="161">
        <v>43032</v>
      </c>
      <c r="O172" s="1"/>
      <c r="P172" s="1"/>
      <c r="Q172" s="231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16</v>
      </c>
      <c r="B173" s="153">
        <v>41954</v>
      </c>
      <c r="C173" s="153"/>
      <c r="D173" s="154" t="s">
        <v>622</v>
      </c>
      <c r="E173" s="155" t="s">
        <v>590</v>
      </c>
      <c r="F173" s="156">
        <v>99</v>
      </c>
      <c r="G173" s="155" t="s">
        <v>610</v>
      </c>
      <c r="H173" s="155">
        <v>120</v>
      </c>
      <c r="I173" s="157">
        <v>120</v>
      </c>
      <c r="J173" s="158" t="s">
        <v>599</v>
      </c>
      <c r="K173" s="159">
        <f t="shared" si="71"/>
        <v>21</v>
      </c>
      <c r="L173" s="160">
        <f t="shared" si="72"/>
        <v>0.21212121212121213</v>
      </c>
      <c r="M173" s="155" t="s">
        <v>581</v>
      </c>
      <c r="N173" s="161">
        <v>41960</v>
      </c>
      <c r="O173" s="1"/>
      <c r="P173" s="1"/>
      <c r="Q173" s="231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2">
        <v>17</v>
      </c>
      <c r="B174" s="153">
        <v>41956</v>
      </c>
      <c r="C174" s="153"/>
      <c r="D174" s="154" t="s">
        <v>634</v>
      </c>
      <c r="E174" s="155" t="s">
        <v>590</v>
      </c>
      <c r="F174" s="156">
        <v>22</v>
      </c>
      <c r="G174" s="155" t="s">
        <v>610</v>
      </c>
      <c r="H174" s="155">
        <v>33.549999999999997</v>
      </c>
      <c r="I174" s="157">
        <v>32</v>
      </c>
      <c r="J174" s="158" t="s">
        <v>635</v>
      </c>
      <c r="K174" s="159">
        <f t="shared" si="71"/>
        <v>11.549999999999997</v>
      </c>
      <c r="L174" s="160">
        <f t="shared" si="72"/>
        <v>0.52499999999999991</v>
      </c>
      <c r="M174" s="155" t="s">
        <v>581</v>
      </c>
      <c r="N174" s="161">
        <v>42188</v>
      </c>
      <c r="O174" s="1"/>
      <c r="P174" s="1"/>
      <c r="Q174" s="231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2">
        <v>18</v>
      </c>
      <c r="B175" s="153">
        <v>41976</v>
      </c>
      <c r="C175" s="153"/>
      <c r="D175" s="154" t="s">
        <v>636</v>
      </c>
      <c r="E175" s="155" t="s">
        <v>590</v>
      </c>
      <c r="F175" s="156">
        <v>440</v>
      </c>
      <c r="G175" s="155" t="s">
        <v>610</v>
      </c>
      <c r="H175" s="155">
        <v>520</v>
      </c>
      <c r="I175" s="157">
        <v>520</v>
      </c>
      <c r="J175" s="158" t="s">
        <v>637</v>
      </c>
      <c r="K175" s="159">
        <f t="shared" si="71"/>
        <v>80</v>
      </c>
      <c r="L175" s="160">
        <f t="shared" si="72"/>
        <v>0.18181818181818182</v>
      </c>
      <c r="M175" s="155" t="s">
        <v>581</v>
      </c>
      <c r="N175" s="161">
        <v>42208</v>
      </c>
      <c r="O175" s="1"/>
      <c r="P175" s="1"/>
      <c r="Q175" s="231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2">
        <v>19</v>
      </c>
      <c r="B176" s="153">
        <v>41976</v>
      </c>
      <c r="C176" s="153"/>
      <c r="D176" s="154" t="s">
        <v>638</v>
      </c>
      <c r="E176" s="155" t="s">
        <v>590</v>
      </c>
      <c r="F176" s="156">
        <v>360</v>
      </c>
      <c r="G176" s="155" t="s">
        <v>610</v>
      </c>
      <c r="H176" s="155">
        <v>427</v>
      </c>
      <c r="I176" s="157">
        <v>425</v>
      </c>
      <c r="J176" s="158" t="s">
        <v>639</v>
      </c>
      <c r="K176" s="159">
        <f t="shared" si="71"/>
        <v>67</v>
      </c>
      <c r="L176" s="160">
        <f t="shared" si="72"/>
        <v>0.18611111111111112</v>
      </c>
      <c r="M176" s="155" t="s">
        <v>581</v>
      </c>
      <c r="N176" s="161">
        <v>42058</v>
      </c>
      <c r="O176" s="1"/>
      <c r="P176" s="1"/>
      <c r="Q176" s="231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2">
        <v>20</v>
      </c>
      <c r="B177" s="153">
        <v>42012</v>
      </c>
      <c r="C177" s="153"/>
      <c r="D177" s="154" t="s">
        <v>640</v>
      </c>
      <c r="E177" s="155" t="s">
        <v>590</v>
      </c>
      <c r="F177" s="156">
        <v>360</v>
      </c>
      <c r="G177" s="155" t="s">
        <v>610</v>
      </c>
      <c r="H177" s="155">
        <v>455</v>
      </c>
      <c r="I177" s="157">
        <v>420</v>
      </c>
      <c r="J177" s="158" t="s">
        <v>641</v>
      </c>
      <c r="K177" s="159">
        <f t="shared" si="71"/>
        <v>95</v>
      </c>
      <c r="L177" s="160">
        <f t="shared" si="72"/>
        <v>0.2638888888888889</v>
      </c>
      <c r="M177" s="155" t="s">
        <v>581</v>
      </c>
      <c r="N177" s="161">
        <v>42024</v>
      </c>
      <c r="O177" s="1"/>
      <c r="P177" s="1"/>
      <c r="Q177" s="231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2">
        <v>21</v>
      </c>
      <c r="B178" s="153">
        <v>42012</v>
      </c>
      <c r="C178" s="153"/>
      <c r="D178" s="154" t="s">
        <v>642</v>
      </c>
      <c r="E178" s="155" t="s">
        <v>590</v>
      </c>
      <c r="F178" s="156">
        <v>130</v>
      </c>
      <c r="G178" s="155"/>
      <c r="H178" s="155">
        <v>175.5</v>
      </c>
      <c r="I178" s="157">
        <v>165</v>
      </c>
      <c r="J178" s="158" t="s">
        <v>643</v>
      </c>
      <c r="K178" s="159">
        <f t="shared" si="71"/>
        <v>45.5</v>
      </c>
      <c r="L178" s="160">
        <f t="shared" si="72"/>
        <v>0.35</v>
      </c>
      <c r="M178" s="155" t="s">
        <v>581</v>
      </c>
      <c r="N178" s="161">
        <v>43088</v>
      </c>
      <c r="O178" s="1"/>
      <c r="P178" s="1"/>
      <c r="Q178" s="231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2">
        <v>22</v>
      </c>
      <c r="B179" s="153">
        <v>42040</v>
      </c>
      <c r="C179" s="153"/>
      <c r="D179" s="154" t="s">
        <v>399</v>
      </c>
      <c r="E179" s="155" t="s">
        <v>578</v>
      </c>
      <c r="F179" s="156">
        <v>98</v>
      </c>
      <c r="G179" s="155"/>
      <c r="H179" s="155">
        <v>120</v>
      </c>
      <c r="I179" s="157">
        <v>120</v>
      </c>
      <c r="J179" s="158" t="s">
        <v>611</v>
      </c>
      <c r="K179" s="159">
        <f t="shared" si="71"/>
        <v>22</v>
      </c>
      <c r="L179" s="160">
        <f t="shared" si="72"/>
        <v>0.22448979591836735</v>
      </c>
      <c r="M179" s="155" t="s">
        <v>581</v>
      </c>
      <c r="N179" s="161">
        <v>42753</v>
      </c>
      <c r="O179" s="1"/>
      <c r="P179" s="1"/>
      <c r="Q179" s="231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2">
        <v>23</v>
      </c>
      <c r="B180" s="153">
        <v>42040</v>
      </c>
      <c r="C180" s="153"/>
      <c r="D180" s="154" t="s">
        <v>644</v>
      </c>
      <c r="E180" s="155" t="s">
        <v>578</v>
      </c>
      <c r="F180" s="156">
        <v>196</v>
      </c>
      <c r="G180" s="155"/>
      <c r="H180" s="155">
        <v>262</v>
      </c>
      <c r="I180" s="157">
        <v>255</v>
      </c>
      <c r="J180" s="158" t="s">
        <v>611</v>
      </c>
      <c r="K180" s="159">
        <f t="shared" si="71"/>
        <v>66</v>
      </c>
      <c r="L180" s="160">
        <f t="shared" si="72"/>
        <v>0.33673469387755101</v>
      </c>
      <c r="M180" s="155" t="s">
        <v>581</v>
      </c>
      <c r="N180" s="161">
        <v>42599</v>
      </c>
      <c r="O180" s="1"/>
      <c r="P180" s="1"/>
      <c r="Q180" s="231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2">
        <v>24</v>
      </c>
      <c r="B181" s="163">
        <v>42067</v>
      </c>
      <c r="C181" s="163"/>
      <c r="D181" s="164" t="s">
        <v>398</v>
      </c>
      <c r="E181" s="165" t="s">
        <v>578</v>
      </c>
      <c r="F181" s="166">
        <v>235</v>
      </c>
      <c r="G181" s="166"/>
      <c r="H181" s="167">
        <v>77</v>
      </c>
      <c r="I181" s="167" t="s">
        <v>645</v>
      </c>
      <c r="J181" s="168" t="s">
        <v>646</v>
      </c>
      <c r="K181" s="169">
        <f t="shared" si="71"/>
        <v>-158</v>
      </c>
      <c r="L181" s="170">
        <f t="shared" si="72"/>
        <v>-0.67234042553191486</v>
      </c>
      <c r="M181" s="166" t="s">
        <v>591</v>
      </c>
      <c r="N181" s="163">
        <v>43522</v>
      </c>
      <c r="O181" s="1"/>
      <c r="P181" s="1"/>
      <c r="Q181" s="231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2">
        <v>25</v>
      </c>
      <c r="B182" s="153">
        <v>42067</v>
      </c>
      <c r="C182" s="153"/>
      <c r="D182" s="154" t="s">
        <v>647</v>
      </c>
      <c r="E182" s="155" t="s">
        <v>578</v>
      </c>
      <c r="F182" s="156">
        <v>185</v>
      </c>
      <c r="G182" s="155"/>
      <c r="H182" s="155">
        <v>224</v>
      </c>
      <c r="I182" s="157" t="s">
        <v>648</v>
      </c>
      <c r="J182" s="158" t="s">
        <v>611</v>
      </c>
      <c r="K182" s="159">
        <f t="shared" si="71"/>
        <v>39</v>
      </c>
      <c r="L182" s="160">
        <f t="shared" si="72"/>
        <v>0.21081081081081082</v>
      </c>
      <c r="M182" s="155" t="s">
        <v>581</v>
      </c>
      <c r="N182" s="161">
        <v>42647</v>
      </c>
      <c r="O182" s="1"/>
      <c r="P182" s="1"/>
      <c r="Q182" s="231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2">
        <v>26</v>
      </c>
      <c r="B183" s="163">
        <v>42090</v>
      </c>
      <c r="C183" s="163"/>
      <c r="D183" s="171" t="s">
        <v>649</v>
      </c>
      <c r="E183" s="166" t="s">
        <v>578</v>
      </c>
      <c r="F183" s="166">
        <v>49.5</v>
      </c>
      <c r="G183" s="167"/>
      <c r="H183" s="167">
        <v>15.85</v>
      </c>
      <c r="I183" s="167">
        <v>67</v>
      </c>
      <c r="J183" s="168" t="s">
        <v>650</v>
      </c>
      <c r="K183" s="167">
        <f t="shared" si="71"/>
        <v>-33.65</v>
      </c>
      <c r="L183" s="172">
        <f t="shared" si="72"/>
        <v>-0.67979797979797973</v>
      </c>
      <c r="M183" s="166" t="s">
        <v>591</v>
      </c>
      <c r="N183" s="173">
        <v>43627</v>
      </c>
      <c r="O183" s="1"/>
      <c r="P183" s="1"/>
      <c r="Q183" s="231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2">
        <v>27</v>
      </c>
      <c r="B184" s="153">
        <v>42093</v>
      </c>
      <c r="C184" s="153"/>
      <c r="D184" s="154" t="s">
        <v>651</v>
      </c>
      <c r="E184" s="155" t="s">
        <v>578</v>
      </c>
      <c r="F184" s="156">
        <v>183.5</v>
      </c>
      <c r="G184" s="155"/>
      <c r="H184" s="155">
        <v>219</v>
      </c>
      <c r="I184" s="157">
        <v>218</v>
      </c>
      <c r="J184" s="158" t="s">
        <v>652</v>
      </c>
      <c r="K184" s="159">
        <f t="shared" si="71"/>
        <v>35.5</v>
      </c>
      <c r="L184" s="160">
        <f t="shared" si="72"/>
        <v>0.19346049046321526</v>
      </c>
      <c r="M184" s="155" t="s">
        <v>581</v>
      </c>
      <c r="N184" s="161">
        <v>42103</v>
      </c>
      <c r="O184" s="1"/>
      <c r="P184" s="1"/>
      <c r="Q184" s="231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2">
        <v>28</v>
      </c>
      <c r="B185" s="153">
        <v>42114</v>
      </c>
      <c r="C185" s="153"/>
      <c r="D185" s="154" t="s">
        <v>653</v>
      </c>
      <c r="E185" s="155" t="s">
        <v>578</v>
      </c>
      <c r="F185" s="156">
        <f>(227+237)/2</f>
        <v>232</v>
      </c>
      <c r="G185" s="155"/>
      <c r="H185" s="155">
        <v>298</v>
      </c>
      <c r="I185" s="157">
        <v>298</v>
      </c>
      <c r="J185" s="158" t="s">
        <v>611</v>
      </c>
      <c r="K185" s="159">
        <f t="shared" si="71"/>
        <v>66</v>
      </c>
      <c r="L185" s="160">
        <f t="shared" si="72"/>
        <v>0.28448275862068967</v>
      </c>
      <c r="M185" s="155" t="s">
        <v>581</v>
      </c>
      <c r="N185" s="161">
        <v>42823</v>
      </c>
      <c r="O185" s="1"/>
      <c r="P185" s="1"/>
      <c r="Q185" s="231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2">
        <v>29</v>
      </c>
      <c r="B186" s="153">
        <v>42128</v>
      </c>
      <c r="C186" s="153"/>
      <c r="D186" s="154" t="s">
        <v>654</v>
      </c>
      <c r="E186" s="155" t="s">
        <v>590</v>
      </c>
      <c r="F186" s="156">
        <v>385</v>
      </c>
      <c r="G186" s="155"/>
      <c r="H186" s="155">
        <f>212.5+331</f>
        <v>543.5</v>
      </c>
      <c r="I186" s="157">
        <v>510</v>
      </c>
      <c r="J186" s="158" t="s">
        <v>655</v>
      </c>
      <c r="K186" s="159">
        <f t="shared" si="71"/>
        <v>158.5</v>
      </c>
      <c r="L186" s="160">
        <f t="shared" si="72"/>
        <v>0.41168831168831171</v>
      </c>
      <c r="M186" s="155" t="s">
        <v>581</v>
      </c>
      <c r="N186" s="161">
        <v>42235</v>
      </c>
      <c r="O186" s="1"/>
      <c r="P186" s="1"/>
      <c r="Q186" s="231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2">
        <v>30</v>
      </c>
      <c r="B187" s="153">
        <v>42128</v>
      </c>
      <c r="C187" s="153"/>
      <c r="D187" s="154" t="s">
        <v>656</v>
      </c>
      <c r="E187" s="155" t="s">
        <v>590</v>
      </c>
      <c r="F187" s="156">
        <v>115.5</v>
      </c>
      <c r="G187" s="155"/>
      <c r="H187" s="155">
        <v>146</v>
      </c>
      <c r="I187" s="157">
        <v>142</v>
      </c>
      <c r="J187" s="158" t="s">
        <v>657</v>
      </c>
      <c r="K187" s="159">
        <f t="shared" si="71"/>
        <v>30.5</v>
      </c>
      <c r="L187" s="160">
        <f t="shared" si="72"/>
        <v>0.26406926406926406</v>
      </c>
      <c r="M187" s="155" t="s">
        <v>581</v>
      </c>
      <c r="N187" s="161">
        <v>42202</v>
      </c>
      <c r="O187" s="1"/>
      <c r="P187" s="1"/>
      <c r="Q187" s="231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2">
        <v>31</v>
      </c>
      <c r="B188" s="153">
        <v>42151</v>
      </c>
      <c r="C188" s="153"/>
      <c r="D188" s="154" t="s">
        <v>530</v>
      </c>
      <c r="E188" s="155" t="s">
        <v>590</v>
      </c>
      <c r="F188" s="156">
        <v>237.5</v>
      </c>
      <c r="G188" s="155"/>
      <c r="H188" s="155">
        <v>279.5</v>
      </c>
      <c r="I188" s="157">
        <v>278</v>
      </c>
      <c r="J188" s="158" t="s">
        <v>611</v>
      </c>
      <c r="K188" s="159">
        <f t="shared" si="71"/>
        <v>42</v>
      </c>
      <c r="L188" s="160">
        <f t="shared" si="72"/>
        <v>0.17684210526315788</v>
      </c>
      <c r="M188" s="155" t="s">
        <v>581</v>
      </c>
      <c r="N188" s="161">
        <v>42222</v>
      </c>
      <c r="O188" s="1"/>
      <c r="P188" s="1"/>
      <c r="Q188" s="231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2">
        <v>32</v>
      </c>
      <c r="B189" s="153">
        <v>42174</v>
      </c>
      <c r="C189" s="153"/>
      <c r="D189" s="154" t="s">
        <v>629</v>
      </c>
      <c r="E189" s="155" t="s">
        <v>578</v>
      </c>
      <c r="F189" s="156">
        <v>340</v>
      </c>
      <c r="G189" s="155"/>
      <c r="H189" s="155">
        <v>448</v>
      </c>
      <c r="I189" s="157">
        <v>448</v>
      </c>
      <c r="J189" s="158" t="s">
        <v>611</v>
      </c>
      <c r="K189" s="159">
        <f t="shared" si="71"/>
        <v>108</v>
      </c>
      <c r="L189" s="160">
        <f t="shared" si="72"/>
        <v>0.31764705882352939</v>
      </c>
      <c r="M189" s="155" t="s">
        <v>581</v>
      </c>
      <c r="N189" s="161">
        <v>43018</v>
      </c>
      <c r="O189" s="1"/>
      <c r="P189" s="1"/>
      <c r="Q189" s="231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2">
        <v>33</v>
      </c>
      <c r="B190" s="153">
        <v>42191</v>
      </c>
      <c r="C190" s="153"/>
      <c r="D190" s="154" t="s">
        <v>658</v>
      </c>
      <c r="E190" s="155" t="s">
        <v>578</v>
      </c>
      <c r="F190" s="156">
        <v>390</v>
      </c>
      <c r="G190" s="155"/>
      <c r="H190" s="155">
        <v>460</v>
      </c>
      <c r="I190" s="157">
        <v>460</v>
      </c>
      <c r="J190" s="158" t="s">
        <v>611</v>
      </c>
      <c r="K190" s="159">
        <f t="shared" si="71"/>
        <v>70</v>
      </c>
      <c r="L190" s="160">
        <f t="shared" si="72"/>
        <v>0.17948717948717949</v>
      </c>
      <c r="M190" s="155" t="s">
        <v>581</v>
      </c>
      <c r="N190" s="161">
        <v>42478</v>
      </c>
      <c r="O190" s="1"/>
      <c r="P190" s="1"/>
      <c r="Q190" s="231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2">
        <v>34</v>
      </c>
      <c r="B191" s="163">
        <v>42195</v>
      </c>
      <c r="C191" s="163"/>
      <c r="D191" s="164" t="s">
        <v>659</v>
      </c>
      <c r="E191" s="165" t="s">
        <v>578</v>
      </c>
      <c r="F191" s="166">
        <v>122.5</v>
      </c>
      <c r="G191" s="166"/>
      <c r="H191" s="167">
        <v>61</v>
      </c>
      <c r="I191" s="167">
        <v>172</v>
      </c>
      <c r="J191" s="168" t="s">
        <v>660</v>
      </c>
      <c r="K191" s="169">
        <f t="shared" si="71"/>
        <v>-61.5</v>
      </c>
      <c r="L191" s="170">
        <f t="shared" si="72"/>
        <v>-0.50204081632653064</v>
      </c>
      <c r="M191" s="166" t="s">
        <v>591</v>
      </c>
      <c r="N191" s="163">
        <v>43333</v>
      </c>
      <c r="O191" s="1"/>
      <c r="P191" s="1"/>
      <c r="Q191" s="231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2">
        <v>35</v>
      </c>
      <c r="B192" s="153">
        <v>42219</v>
      </c>
      <c r="C192" s="153"/>
      <c r="D192" s="154" t="s">
        <v>661</v>
      </c>
      <c r="E192" s="155" t="s">
        <v>578</v>
      </c>
      <c r="F192" s="156">
        <v>297.5</v>
      </c>
      <c r="G192" s="155"/>
      <c r="H192" s="155">
        <v>350</v>
      </c>
      <c r="I192" s="157">
        <v>360</v>
      </c>
      <c r="J192" s="158" t="s">
        <v>662</v>
      </c>
      <c r="K192" s="159">
        <f t="shared" si="71"/>
        <v>52.5</v>
      </c>
      <c r="L192" s="160">
        <f t="shared" si="72"/>
        <v>0.17647058823529413</v>
      </c>
      <c r="M192" s="155" t="s">
        <v>581</v>
      </c>
      <c r="N192" s="161">
        <v>42232</v>
      </c>
      <c r="O192" s="1"/>
      <c r="P192" s="1"/>
      <c r="Q192" s="231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2">
        <v>36</v>
      </c>
      <c r="B193" s="153">
        <v>42219</v>
      </c>
      <c r="C193" s="153"/>
      <c r="D193" s="154" t="s">
        <v>663</v>
      </c>
      <c r="E193" s="155" t="s">
        <v>578</v>
      </c>
      <c r="F193" s="156">
        <v>115.5</v>
      </c>
      <c r="G193" s="155"/>
      <c r="H193" s="155">
        <v>149</v>
      </c>
      <c r="I193" s="157">
        <v>140</v>
      </c>
      <c r="J193" s="158" t="s">
        <v>664</v>
      </c>
      <c r="K193" s="159">
        <f t="shared" si="71"/>
        <v>33.5</v>
      </c>
      <c r="L193" s="160">
        <f t="shared" si="72"/>
        <v>0.29004329004329005</v>
      </c>
      <c r="M193" s="155" t="s">
        <v>581</v>
      </c>
      <c r="N193" s="161">
        <v>42740</v>
      </c>
      <c r="O193" s="1"/>
      <c r="P193" s="1"/>
      <c r="Q193" s="231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2">
        <v>37</v>
      </c>
      <c r="B194" s="153">
        <v>42251</v>
      </c>
      <c r="C194" s="153"/>
      <c r="D194" s="154" t="s">
        <v>530</v>
      </c>
      <c r="E194" s="155" t="s">
        <v>578</v>
      </c>
      <c r="F194" s="156">
        <v>226</v>
      </c>
      <c r="G194" s="155"/>
      <c r="H194" s="155">
        <v>292</v>
      </c>
      <c r="I194" s="157">
        <v>292</v>
      </c>
      <c r="J194" s="158" t="s">
        <v>665</v>
      </c>
      <c r="K194" s="159">
        <f t="shared" si="71"/>
        <v>66</v>
      </c>
      <c r="L194" s="160">
        <f t="shared" si="72"/>
        <v>0.29203539823008851</v>
      </c>
      <c r="M194" s="155" t="s">
        <v>581</v>
      </c>
      <c r="N194" s="161">
        <v>42286</v>
      </c>
      <c r="O194" s="1"/>
      <c r="P194" s="1"/>
      <c r="Q194" s="231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2">
        <v>38</v>
      </c>
      <c r="B195" s="153">
        <v>42254</v>
      </c>
      <c r="C195" s="153"/>
      <c r="D195" s="154" t="s">
        <v>653</v>
      </c>
      <c r="E195" s="155" t="s">
        <v>578</v>
      </c>
      <c r="F195" s="156">
        <v>232.5</v>
      </c>
      <c r="G195" s="155"/>
      <c r="H195" s="155">
        <v>312.5</v>
      </c>
      <c r="I195" s="157">
        <v>310</v>
      </c>
      <c r="J195" s="158" t="s">
        <v>611</v>
      </c>
      <c r="K195" s="159">
        <f t="shared" si="71"/>
        <v>80</v>
      </c>
      <c r="L195" s="160">
        <f t="shared" si="72"/>
        <v>0.34408602150537637</v>
      </c>
      <c r="M195" s="155" t="s">
        <v>581</v>
      </c>
      <c r="N195" s="161">
        <v>42823</v>
      </c>
      <c r="O195" s="1"/>
      <c r="P195" s="1"/>
      <c r="Q195" s="231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2">
        <v>39</v>
      </c>
      <c r="B196" s="153">
        <v>42268</v>
      </c>
      <c r="C196" s="153"/>
      <c r="D196" s="154" t="s">
        <v>666</v>
      </c>
      <c r="E196" s="155" t="s">
        <v>578</v>
      </c>
      <c r="F196" s="156">
        <v>196.5</v>
      </c>
      <c r="G196" s="155"/>
      <c r="H196" s="155">
        <v>238</v>
      </c>
      <c r="I196" s="157">
        <v>238</v>
      </c>
      <c r="J196" s="158" t="s">
        <v>665</v>
      </c>
      <c r="K196" s="159">
        <f t="shared" si="71"/>
        <v>41.5</v>
      </c>
      <c r="L196" s="160">
        <f t="shared" si="72"/>
        <v>0.21119592875318066</v>
      </c>
      <c r="M196" s="155" t="s">
        <v>581</v>
      </c>
      <c r="N196" s="161">
        <v>42291</v>
      </c>
      <c r="O196" s="1"/>
      <c r="P196" s="1"/>
      <c r="Q196" s="231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2">
        <v>40</v>
      </c>
      <c r="B197" s="153">
        <v>42271</v>
      </c>
      <c r="C197" s="153"/>
      <c r="D197" s="154" t="s">
        <v>609</v>
      </c>
      <c r="E197" s="155" t="s">
        <v>578</v>
      </c>
      <c r="F197" s="156">
        <v>65</v>
      </c>
      <c r="G197" s="155"/>
      <c r="H197" s="155">
        <v>82</v>
      </c>
      <c r="I197" s="157">
        <v>82</v>
      </c>
      <c r="J197" s="158" t="s">
        <v>665</v>
      </c>
      <c r="K197" s="159">
        <f t="shared" si="71"/>
        <v>17</v>
      </c>
      <c r="L197" s="160">
        <f t="shared" si="72"/>
        <v>0.26153846153846155</v>
      </c>
      <c r="M197" s="155" t="s">
        <v>581</v>
      </c>
      <c r="N197" s="161">
        <v>42578</v>
      </c>
      <c r="O197" s="1"/>
      <c r="P197" s="1"/>
      <c r="Q197" s="231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2">
        <v>41</v>
      </c>
      <c r="B198" s="153">
        <v>42291</v>
      </c>
      <c r="C198" s="153"/>
      <c r="D198" s="154" t="s">
        <v>667</v>
      </c>
      <c r="E198" s="155" t="s">
        <v>578</v>
      </c>
      <c r="F198" s="156">
        <v>144</v>
      </c>
      <c r="G198" s="155"/>
      <c r="H198" s="155">
        <v>182.5</v>
      </c>
      <c r="I198" s="157">
        <v>181</v>
      </c>
      <c r="J198" s="158" t="s">
        <v>665</v>
      </c>
      <c r="K198" s="159">
        <f t="shared" si="71"/>
        <v>38.5</v>
      </c>
      <c r="L198" s="160">
        <f t="shared" si="72"/>
        <v>0.2673611111111111</v>
      </c>
      <c r="M198" s="155" t="s">
        <v>581</v>
      </c>
      <c r="N198" s="161">
        <v>42817</v>
      </c>
      <c r="O198" s="1"/>
      <c r="P198" s="1"/>
      <c r="Q198" s="231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2">
        <v>42</v>
      </c>
      <c r="B199" s="153">
        <v>42291</v>
      </c>
      <c r="C199" s="153"/>
      <c r="D199" s="154" t="s">
        <v>668</v>
      </c>
      <c r="E199" s="155" t="s">
        <v>578</v>
      </c>
      <c r="F199" s="156">
        <v>264</v>
      </c>
      <c r="G199" s="155"/>
      <c r="H199" s="155">
        <v>311</v>
      </c>
      <c r="I199" s="157">
        <v>311</v>
      </c>
      <c r="J199" s="158" t="s">
        <v>665</v>
      </c>
      <c r="K199" s="159">
        <f t="shared" si="71"/>
        <v>47</v>
      </c>
      <c r="L199" s="160">
        <f t="shared" si="72"/>
        <v>0.17803030303030304</v>
      </c>
      <c r="M199" s="155" t="s">
        <v>581</v>
      </c>
      <c r="N199" s="161">
        <v>42604</v>
      </c>
      <c r="O199" s="1"/>
      <c r="P199" s="1"/>
      <c r="Q199" s="231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2">
        <v>43</v>
      </c>
      <c r="B200" s="153">
        <v>42318</v>
      </c>
      <c r="C200" s="153"/>
      <c r="D200" s="154" t="s">
        <v>669</v>
      </c>
      <c r="E200" s="155" t="s">
        <v>590</v>
      </c>
      <c r="F200" s="156">
        <v>549.5</v>
      </c>
      <c r="G200" s="155"/>
      <c r="H200" s="155">
        <v>630</v>
      </c>
      <c r="I200" s="157">
        <v>630</v>
      </c>
      <c r="J200" s="158" t="s">
        <v>665</v>
      </c>
      <c r="K200" s="159">
        <f t="shared" si="71"/>
        <v>80.5</v>
      </c>
      <c r="L200" s="160">
        <f t="shared" si="72"/>
        <v>0.1464968152866242</v>
      </c>
      <c r="M200" s="155" t="s">
        <v>581</v>
      </c>
      <c r="N200" s="161">
        <v>42419</v>
      </c>
      <c r="O200" s="1"/>
      <c r="P200" s="1"/>
      <c r="Q200" s="231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2">
        <v>44</v>
      </c>
      <c r="B201" s="153">
        <v>42342</v>
      </c>
      <c r="C201" s="153"/>
      <c r="D201" s="154" t="s">
        <v>670</v>
      </c>
      <c r="E201" s="155" t="s">
        <v>578</v>
      </c>
      <c r="F201" s="156">
        <v>1027.5</v>
      </c>
      <c r="G201" s="155"/>
      <c r="H201" s="155">
        <v>1315</v>
      </c>
      <c r="I201" s="157">
        <v>1250</v>
      </c>
      <c r="J201" s="158" t="s">
        <v>665</v>
      </c>
      <c r="K201" s="159">
        <f t="shared" si="71"/>
        <v>287.5</v>
      </c>
      <c r="L201" s="160">
        <f t="shared" si="72"/>
        <v>0.27980535279805352</v>
      </c>
      <c r="M201" s="155" t="s">
        <v>581</v>
      </c>
      <c r="N201" s="161">
        <v>43244</v>
      </c>
      <c r="O201" s="1"/>
      <c r="P201" s="1"/>
      <c r="Q201" s="231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2">
        <v>45</v>
      </c>
      <c r="B202" s="153">
        <v>42367</v>
      </c>
      <c r="C202" s="153"/>
      <c r="D202" s="154" t="s">
        <v>671</v>
      </c>
      <c r="E202" s="155" t="s">
        <v>578</v>
      </c>
      <c r="F202" s="156">
        <v>465</v>
      </c>
      <c r="G202" s="155"/>
      <c r="H202" s="155">
        <v>540</v>
      </c>
      <c r="I202" s="157">
        <v>540</v>
      </c>
      <c r="J202" s="158" t="s">
        <v>665</v>
      </c>
      <c r="K202" s="159">
        <f t="shared" si="71"/>
        <v>75</v>
      </c>
      <c r="L202" s="160">
        <f t="shared" si="72"/>
        <v>0.16129032258064516</v>
      </c>
      <c r="M202" s="155" t="s">
        <v>581</v>
      </c>
      <c r="N202" s="161">
        <v>42530</v>
      </c>
      <c r="O202" s="1"/>
      <c r="P202" s="1"/>
      <c r="Q202" s="231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2">
        <v>46</v>
      </c>
      <c r="B203" s="153">
        <v>42380</v>
      </c>
      <c r="C203" s="153"/>
      <c r="D203" s="154" t="s">
        <v>399</v>
      </c>
      <c r="E203" s="155" t="s">
        <v>590</v>
      </c>
      <c r="F203" s="156">
        <v>81</v>
      </c>
      <c r="G203" s="155"/>
      <c r="H203" s="155">
        <v>110</v>
      </c>
      <c r="I203" s="157">
        <v>110</v>
      </c>
      <c r="J203" s="158" t="s">
        <v>665</v>
      </c>
      <c r="K203" s="159">
        <f t="shared" si="71"/>
        <v>29</v>
      </c>
      <c r="L203" s="160">
        <f t="shared" si="72"/>
        <v>0.35802469135802467</v>
      </c>
      <c r="M203" s="155" t="s">
        <v>581</v>
      </c>
      <c r="N203" s="161">
        <v>42745</v>
      </c>
      <c r="O203" s="1"/>
      <c r="P203" s="1"/>
      <c r="Q203" s="231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2">
        <v>47</v>
      </c>
      <c r="B204" s="153">
        <v>42382</v>
      </c>
      <c r="C204" s="153"/>
      <c r="D204" s="154" t="s">
        <v>672</v>
      </c>
      <c r="E204" s="155" t="s">
        <v>590</v>
      </c>
      <c r="F204" s="156">
        <v>417.5</v>
      </c>
      <c r="G204" s="155"/>
      <c r="H204" s="155">
        <v>547</v>
      </c>
      <c r="I204" s="157">
        <v>535</v>
      </c>
      <c r="J204" s="158" t="s">
        <v>665</v>
      </c>
      <c r="K204" s="159">
        <f t="shared" si="71"/>
        <v>129.5</v>
      </c>
      <c r="L204" s="160">
        <f t="shared" si="72"/>
        <v>0.31017964071856285</v>
      </c>
      <c r="M204" s="155" t="s">
        <v>581</v>
      </c>
      <c r="N204" s="161">
        <v>42578</v>
      </c>
      <c r="O204" s="1"/>
      <c r="P204" s="1"/>
      <c r="Q204" s="231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2">
        <v>48</v>
      </c>
      <c r="B205" s="153">
        <v>42408</v>
      </c>
      <c r="C205" s="153"/>
      <c r="D205" s="154" t="s">
        <v>673</v>
      </c>
      <c r="E205" s="155" t="s">
        <v>578</v>
      </c>
      <c r="F205" s="156">
        <v>650</v>
      </c>
      <c r="G205" s="155"/>
      <c r="H205" s="155">
        <v>800</v>
      </c>
      <c r="I205" s="157">
        <v>800</v>
      </c>
      <c r="J205" s="158" t="s">
        <v>665</v>
      </c>
      <c r="K205" s="159">
        <f t="shared" si="71"/>
        <v>150</v>
      </c>
      <c r="L205" s="160">
        <f t="shared" si="72"/>
        <v>0.23076923076923078</v>
      </c>
      <c r="M205" s="155" t="s">
        <v>581</v>
      </c>
      <c r="N205" s="161">
        <v>43154</v>
      </c>
      <c r="O205" s="1"/>
      <c r="P205" s="1"/>
      <c r="Q205" s="231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2">
        <v>49</v>
      </c>
      <c r="B206" s="153">
        <v>42433</v>
      </c>
      <c r="C206" s="153"/>
      <c r="D206" s="154" t="s">
        <v>237</v>
      </c>
      <c r="E206" s="155" t="s">
        <v>578</v>
      </c>
      <c r="F206" s="156">
        <v>437.5</v>
      </c>
      <c r="G206" s="155"/>
      <c r="H206" s="155">
        <v>504.5</v>
      </c>
      <c r="I206" s="157">
        <v>522</v>
      </c>
      <c r="J206" s="158" t="s">
        <v>674</v>
      </c>
      <c r="K206" s="159">
        <f t="shared" si="71"/>
        <v>67</v>
      </c>
      <c r="L206" s="160">
        <f t="shared" si="72"/>
        <v>0.15314285714285714</v>
      </c>
      <c r="M206" s="155" t="s">
        <v>581</v>
      </c>
      <c r="N206" s="161">
        <v>42480</v>
      </c>
      <c r="O206" s="1"/>
      <c r="P206" s="1"/>
      <c r="Q206" s="231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2">
        <v>50</v>
      </c>
      <c r="B207" s="153">
        <v>42438</v>
      </c>
      <c r="C207" s="153"/>
      <c r="D207" s="154" t="s">
        <v>675</v>
      </c>
      <c r="E207" s="155" t="s">
        <v>578</v>
      </c>
      <c r="F207" s="156">
        <v>189.5</v>
      </c>
      <c r="G207" s="155"/>
      <c r="H207" s="155">
        <v>218</v>
      </c>
      <c r="I207" s="157">
        <v>218</v>
      </c>
      <c r="J207" s="158" t="s">
        <v>665</v>
      </c>
      <c r="K207" s="159">
        <f t="shared" si="71"/>
        <v>28.5</v>
      </c>
      <c r="L207" s="160">
        <f t="shared" si="72"/>
        <v>0.15039577836411611</v>
      </c>
      <c r="M207" s="155" t="s">
        <v>581</v>
      </c>
      <c r="N207" s="161">
        <v>43034</v>
      </c>
      <c r="O207" s="1"/>
      <c r="P207" s="1"/>
      <c r="Q207" s="231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2">
        <v>51</v>
      </c>
      <c r="B208" s="163">
        <v>42471</v>
      </c>
      <c r="C208" s="163"/>
      <c r="D208" s="171" t="s">
        <v>676</v>
      </c>
      <c r="E208" s="166" t="s">
        <v>578</v>
      </c>
      <c r="F208" s="166">
        <v>36.5</v>
      </c>
      <c r="G208" s="167"/>
      <c r="H208" s="167">
        <v>15.85</v>
      </c>
      <c r="I208" s="167">
        <v>60</v>
      </c>
      <c r="J208" s="168" t="s">
        <v>677</v>
      </c>
      <c r="K208" s="169">
        <f t="shared" si="71"/>
        <v>-20.65</v>
      </c>
      <c r="L208" s="170">
        <f t="shared" si="72"/>
        <v>-0.5657534246575342</v>
      </c>
      <c r="M208" s="166" t="s">
        <v>591</v>
      </c>
      <c r="N208" s="174">
        <v>43627</v>
      </c>
      <c r="O208" s="1"/>
      <c r="P208" s="1"/>
      <c r="Q208" s="231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2">
        <v>52</v>
      </c>
      <c r="B209" s="153">
        <v>42472</v>
      </c>
      <c r="C209" s="153"/>
      <c r="D209" s="154" t="s">
        <v>678</v>
      </c>
      <c r="E209" s="155" t="s">
        <v>578</v>
      </c>
      <c r="F209" s="156">
        <v>93</v>
      </c>
      <c r="G209" s="155"/>
      <c r="H209" s="155">
        <v>149</v>
      </c>
      <c r="I209" s="157">
        <v>140</v>
      </c>
      <c r="J209" s="158" t="s">
        <v>679</v>
      </c>
      <c r="K209" s="159">
        <f t="shared" si="71"/>
        <v>56</v>
      </c>
      <c r="L209" s="160">
        <f t="shared" si="72"/>
        <v>0.60215053763440862</v>
      </c>
      <c r="M209" s="155" t="s">
        <v>581</v>
      </c>
      <c r="N209" s="161">
        <v>42740</v>
      </c>
      <c r="O209" s="1"/>
      <c r="P209" s="1"/>
      <c r="Q209" s="231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2">
        <v>53</v>
      </c>
      <c r="B210" s="153">
        <v>42472</v>
      </c>
      <c r="C210" s="153"/>
      <c r="D210" s="154" t="s">
        <v>680</v>
      </c>
      <c r="E210" s="155" t="s">
        <v>578</v>
      </c>
      <c r="F210" s="156">
        <v>130</v>
      </c>
      <c r="G210" s="155"/>
      <c r="H210" s="155">
        <v>150</v>
      </c>
      <c r="I210" s="157" t="s">
        <v>681</v>
      </c>
      <c r="J210" s="158" t="s">
        <v>665</v>
      </c>
      <c r="K210" s="159">
        <f t="shared" si="71"/>
        <v>20</v>
      </c>
      <c r="L210" s="160">
        <f t="shared" si="72"/>
        <v>0.15384615384615385</v>
      </c>
      <c r="M210" s="155" t="s">
        <v>581</v>
      </c>
      <c r="N210" s="161">
        <v>42564</v>
      </c>
      <c r="O210" s="1"/>
      <c r="P210" s="1"/>
      <c r="Q210" s="231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2">
        <v>54</v>
      </c>
      <c r="B211" s="153">
        <v>42473</v>
      </c>
      <c r="C211" s="153"/>
      <c r="D211" s="154" t="s">
        <v>682</v>
      </c>
      <c r="E211" s="155" t="s">
        <v>578</v>
      </c>
      <c r="F211" s="156">
        <v>196</v>
      </c>
      <c r="G211" s="155"/>
      <c r="H211" s="155">
        <v>299</v>
      </c>
      <c r="I211" s="157">
        <v>299</v>
      </c>
      <c r="J211" s="158" t="s">
        <v>665</v>
      </c>
      <c r="K211" s="159">
        <v>103</v>
      </c>
      <c r="L211" s="160">
        <v>0.52551020408163296</v>
      </c>
      <c r="M211" s="155" t="s">
        <v>581</v>
      </c>
      <c r="N211" s="161">
        <v>42620</v>
      </c>
      <c r="O211" s="1"/>
      <c r="P211" s="1"/>
      <c r="Q211" s="231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2">
        <v>55</v>
      </c>
      <c r="B212" s="153">
        <v>42473</v>
      </c>
      <c r="C212" s="153"/>
      <c r="D212" s="154" t="s">
        <v>683</v>
      </c>
      <c r="E212" s="155" t="s">
        <v>578</v>
      </c>
      <c r="F212" s="156">
        <v>88</v>
      </c>
      <c r="G212" s="155"/>
      <c r="H212" s="155">
        <v>103</v>
      </c>
      <c r="I212" s="157">
        <v>103</v>
      </c>
      <c r="J212" s="158" t="s">
        <v>665</v>
      </c>
      <c r="K212" s="159">
        <v>15</v>
      </c>
      <c r="L212" s="160">
        <v>0.170454545454545</v>
      </c>
      <c r="M212" s="155" t="s">
        <v>581</v>
      </c>
      <c r="N212" s="161">
        <v>42530</v>
      </c>
      <c r="O212" s="1"/>
      <c r="P212" s="1"/>
      <c r="Q212" s="231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2">
        <v>56</v>
      </c>
      <c r="B213" s="153">
        <v>42492</v>
      </c>
      <c r="C213" s="153"/>
      <c r="D213" s="154" t="s">
        <v>684</v>
      </c>
      <c r="E213" s="155" t="s">
        <v>578</v>
      </c>
      <c r="F213" s="156">
        <v>127.5</v>
      </c>
      <c r="G213" s="155"/>
      <c r="H213" s="155">
        <v>148</v>
      </c>
      <c r="I213" s="157" t="s">
        <v>685</v>
      </c>
      <c r="J213" s="158" t="s">
        <v>665</v>
      </c>
      <c r="K213" s="159">
        <f t="shared" ref="K213:K217" si="73">H213-F213</f>
        <v>20.5</v>
      </c>
      <c r="L213" s="160">
        <f t="shared" ref="L213:L217" si="74">K213/F213</f>
        <v>0.16078431372549021</v>
      </c>
      <c r="M213" s="155" t="s">
        <v>581</v>
      </c>
      <c r="N213" s="161">
        <v>42564</v>
      </c>
      <c r="O213" s="1"/>
      <c r="P213" s="1"/>
      <c r="Q213" s="231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2">
        <v>57</v>
      </c>
      <c r="B214" s="153">
        <v>42493</v>
      </c>
      <c r="C214" s="153"/>
      <c r="D214" s="154" t="s">
        <v>686</v>
      </c>
      <c r="E214" s="155" t="s">
        <v>578</v>
      </c>
      <c r="F214" s="156">
        <v>675</v>
      </c>
      <c r="G214" s="155"/>
      <c r="H214" s="155">
        <v>815</v>
      </c>
      <c r="I214" s="157" t="s">
        <v>687</v>
      </c>
      <c r="J214" s="158" t="s">
        <v>665</v>
      </c>
      <c r="K214" s="159">
        <f t="shared" si="73"/>
        <v>140</v>
      </c>
      <c r="L214" s="160">
        <f t="shared" si="74"/>
        <v>0.2074074074074074</v>
      </c>
      <c r="M214" s="155" t="s">
        <v>581</v>
      </c>
      <c r="N214" s="161">
        <v>43154</v>
      </c>
      <c r="O214" s="1"/>
      <c r="P214" s="1"/>
      <c r="Q214" s="231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2">
        <v>58</v>
      </c>
      <c r="B215" s="163">
        <v>42522</v>
      </c>
      <c r="C215" s="163"/>
      <c r="D215" s="164" t="s">
        <v>688</v>
      </c>
      <c r="E215" s="165" t="s">
        <v>578</v>
      </c>
      <c r="F215" s="166">
        <v>500</v>
      </c>
      <c r="G215" s="166"/>
      <c r="H215" s="167">
        <v>232.5</v>
      </c>
      <c r="I215" s="167" t="s">
        <v>689</v>
      </c>
      <c r="J215" s="168" t="s">
        <v>690</v>
      </c>
      <c r="K215" s="169">
        <f t="shared" si="73"/>
        <v>-267.5</v>
      </c>
      <c r="L215" s="170">
        <f t="shared" si="74"/>
        <v>-0.53500000000000003</v>
      </c>
      <c r="M215" s="166" t="s">
        <v>591</v>
      </c>
      <c r="N215" s="163">
        <v>43735</v>
      </c>
      <c r="O215" s="1"/>
      <c r="P215" s="1"/>
      <c r="Q215" s="231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2">
        <v>59</v>
      </c>
      <c r="B216" s="153">
        <v>42527</v>
      </c>
      <c r="C216" s="153"/>
      <c r="D216" s="154" t="s">
        <v>532</v>
      </c>
      <c r="E216" s="155" t="s">
        <v>578</v>
      </c>
      <c r="F216" s="156">
        <v>110</v>
      </c>
      <c r="G216" s="155"/>
      <c r="H216" s="155">
        <v>126.5</v>
      </c>
      <c r="I216" s="157">
        <v>125</v>
      </c>
      <c r="J216" s="158" t="s">
        <v>617</v>
      </c>
      <c r="K216" s="159">
        <f t="shared" si="73"/>
        <v>16.5</v>
      </c>
      <c r="L216" s="160">
        <f t="shared" si="74"/>
        <v>0.15</v>
      </c>
      <c r="M216" s="155" t="s">
        <v>581</v>
      </c>
      <c r="N216" s="161">
        <v>42552</v>
      </c>
      <c r="O216" s="1"/>
      <c r="P216" s="1"/>
      <c r="Q216" s="231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2">
        <v>60</v>
      </c>
      <c r="B217" s="153">
        <v>42538</v>
      </c>
      <c r="C217" s="153"/>
      <c r="D217" s="154" t="s">
        <v>691</v>
      </c>
      <c r="E217" s="155" t="s">
        <v>578</v>
      </c>
      <c r="F217" s="156">
        <v>44</v>
      </c>
      <c r="G217" s="155"/>
      <c r="H217" s="155">
        <v>69.5</v>
      </c>
      <c r="I217" s="157">
        <v>69.5</v>
      </c>
      <c r="J217" s="158" t="s">
        <v>692</v>
      </c>
      <c r="K217" s="159">
        <f t="shared" si="73"/>
        <v>25.5</v>
      </c>
      <c r="L217" s="160">
        <f t="shared" si="74"/>
        <v>0.57954545454545459</v>
      </c>
      <c r="M217" s="155" t="s">
        <v>581</v>
      </c>
      <c r="N217" s="161">
        <v>42977</v>
      </c>
      <c r="O217" s="1"/>
      <c r="P217" s="1"/>
      <c r="Q217" s="231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2">
        <v>61</v>
      </c>
      <c r="B218" s="153">
        <v>42549</v>
      </c>
      <c r="C218" s="153"/>
      <c r="D218" s="154" t="s">
        <v>693</v>
      </c>
      <c r="E218" s="155" t="s">
        <v>578</v>
      </c>
      <c r="F218" s="156">
        <v>262.5</v>
      </c>
      <c r="G218" s="155"/>
      <c r="H218" s="155">
        <v>340</v>
      </c>
      <c r="I218" s="157">
        <v>333</v>
      </c>
      <c r="J218" s="158" t="s">
        <v>694</v>
      </c>
      <c r="K218" s="159">
        <v>77.5</v>
      </c>
      <c r="L218" s="160">
        <v>0.29523809523809502</v>
      </c>
      <c r="M218" s="155" t="s">
        <v>581</v>
      </c>
      <c r="N218" s="161">
        <v>43017</v>
      </c>
      <c r="O218" s="1"/>
      <c r="P218" s="1"/>
      <c r="Q218" s="231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2">
        <v>62</v>
      </c>
      <c r="B219" s="153">
        <v>42549</v>
      </c>
      <c r="C219" s="153"/>
      <c r="D219" s="154" t="s">
        <v>695</v>
      </c>
      <c r="E219" s="155" t="s">
        <v>578</v>
      </c>
      <c r="F219" s="156">
        <v>840</v>
      </c>
      <c r="G219" s="155"/>
      <c r="H219" s="155">
        <v>1230</v>
      </c>
      <c r="I219" s="157">
        <v>1230</v>
      </c>
      <c r="J219" s="158" t="s">
        <v>665</v>
      </c>
      <c r="K219" s="159">
        <v>390</v>
      </c>
      <c r="L219" s="160">
        <v>0.46428571428571402</v>
      </c>
      <c r="M219" s="155" t="s">
        <v>581</v>
      </c>
      <c r="N219" s="161">
        <v>42649</v>
      </c>
      <c r="O219" s="1"/>
      <c r="P219" s="1"/>
      <c r="Q219" s="231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75">
        <v>63</v>
      </c>
      <c r="B220" s="176">
        <v>42556</v>
      </c>
      <c r="C220" s="176"/>
      <c r="D220" s="177" t="s">
        <v>696</v>
      </c>
      <c r="E220" s="178" t="s">
        <v>578</v>
      </c>
      <c r="F220" s="178">
        <v>395</v>
      </c>
      <c r="G220" s="179"/>
      <c r="H220" s="179">
        <f>(468.5+342.5)/2</f>
        <v>405.5</v>
      </c>
      <c r="I220" s="179">
        <v>510</v>
      </c>
      <c r="J220" s="180" t="s">
        <v>697</v>
      </c>
      <c r="K220" s="181">
        <f t="shared" ref="K220:K226" si="75">H220-F220</f>
        <v>10.5</v>
      </c>
      <c r="L220" s="182">
        <f t="shared" ref="L220:L226" si="76">K220/F220</f>
        <v>2.6582278481012658E-2</v>
      </c>
      <c r="M220" s="178" t="s">
        <v>598</v>
      </c>
      <c r="N220" s="176">
        <v>43606</v>
      </c>
      <c r="O220" s="1"/>
      <c r="P220" s="1"/>
      <c r="Q220" s="231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62">
        <v>64</v>
      </c>
      <c r="B221" s="163">
        <v>42584</v>
      </c>
      <c r="C221" s="163"/>
      <c r="D221" s="164" t="s">
        <v>698</v>
      </c>
      <c r="E221" s="165" t="s">
        <v>590</v>
      </c>
      <c r="F221" s="166">
        <f>169.5-12.8</f>
        <v>156.69999999999999</v>
      </c>
      <c r="G221" s="166"/>
      <c r="H221" s="167">
        <v>77</v>
      </c>
      <c r="I221" s="167" t="s">
        <v>699</v>
      </c>
      <c r="J221" s="168" t="s">
        <v>700</v>
      </c>
      <c r="K221" s="169">
        <f t="shared" si="75"/>
        <v>-79.699999999999989</v>
      </c>
      <c r="L221" s="170">
        <f t="shared" si="76"/>
        <v>-0.50861518825781749</v>
      </c>
      <c r="M221" s="166" t="s">
        <v>591</v>
      </c>
      <c r="N221" s="163">
        <v>43522</v>
      </c>
      <c r="O221" s="1"/>
      <c r="P221" s="1"/>
      <c r="Q221" s="231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62">
        <v>65</v>
      </c>
      <c r="B222" s="163">
        <v>42586</v>
      </c>
      <c r="C222" s="163"/>
      <c r="D222" s="164" t="s">
        <v>701</v>
      </c>
      <c r="E222" s="165" t="s">
        <v>578</v>
      </c>
      <c r="F222" s="166">
        <v>400</v>
      </c>
      <c r="G222" s="166"/>
      <c r="H222" s="167">
        <v>305</v>
      </c>
      <c r="I222" s="167">
        <v>475</v>
      </c>
      <c r="J222" s="168" t="s">
        <v>702</v>
      </c>
      <c r="K222" s="169">
        <f t="shared" si="75"/>
        <v>-95</v>
      </c>
      <c r="L222" s="170">
        <f t="shared" si="76"/>
        <v>-0.23749999999999999</v>
      </c>
      <c r="M222" s="166" t="s">
        <v>591</v>
      </c>
      <c r="N222" s="163">
        <v>43606</v>
      </c>
      <c r="O222" s="1"/>
      <c r="P222" s="1"/>
      <c r="Q222" s="231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2">
        <v>66</v>
      </c>
      <c r="B223" s="153">
        <v>42593</v>
      </c>
      <c r="C223" s="153"/>
      <c r="D223" s="154" t="s">
        <v>703</v>
      </c>
      <c r="E223" s="155" t="s">
        <v>578</v>
      </c>
      <c r="F223" s="156">
        <v>86.5</v>
      </c>
      <c r="G223" s="155"/>
      <c r="H223" s="155">
        <v>130</v>
      </c>
      <c r="I223" s="157">
        <v>130</v>
      </c>
      <c r="J223" s="158" t="s">
        <v>704</v>
      </c>
      <c r="K223" s="159">
        <f t="shared" si="75"/>
        <v>43.5</v>
      </c>
      <c r="L223" s="160">
        <f t="shared" si="76"/>
        <v>0.50289017341040465</v>
      </c>
      <c r="M223" s="155" t="s">
        <v>581</v>
      </c>
      <c r="N223" s="161">
        <v>43091</v>
      </c>
      <c r="O223" s="1"/>
      <c r="P223" s="1"/>
      <c r="Q223" s="231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62">
        <v>67</v>
      </c>
      <c r="B224" s="163">
        <v>42600</v>
      </c>
      <c r="C224" s="163"/>
      <c r="D224" s="164" t="s">
        <v>122</v>
      </c>
      <c r="E224" s="165" t="s">
        <v>578</v>
      </c>
      <c r="F224" s="166">
        <v>133.5</v>
      </c>
      <c r="G224" s="166"/>
      <c r="H224" s="167">
        <v>126.5</v>
      </c>
      <c r="I224" s="167">
        <v>178</v>
      </c>
      <c r="J224" s="168" t="s">
        <v>705</v>
      </c>
      <c r="K224" s="169">
        <f t="shared" si="75"/>
        <v>-7</v>
      </c>
      <c r="L224" s="170">
        <f t="shared" si="76"/>
        <v>-5.2434456928838954E-2</v>
      </c>
      <c r="M224" s="166" t="s">
        <v>591</v>
      </c>
      <c r="N224" s="163">
        <v>42615</v>
      </c>
      <c r="O224" s="1"/>
      <c r="P224" s="1"/>
      <c r="Q224" s="231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2">
        <v>68</v>
      </c>
      <c r="B225" s="153">
        <v>42613</v>
      </c>
      <c r="C225" s="153"/>
      <c r="D225" s="154" t="s">
        <v>706</v>
      </c>
      <c r="E225" s="155" t="s">
        <v>578</v>
      </c>
      <c r="F225" s="156">
        <v>560</v>
      </c>
      <c r="G225" s="155"/>
      <c r="H225" s="155">
        <v>725</v>
      </c>
      <c r="I225" s="157">
        <v>725</v>
      </c>
      <c r="J225" s="158" t="s">
        <v>611</v>
      </c>
      <c r="K225" s="159">
        <f t="shared" si="75"/>
        <v>165</v>
      </c>
      <c r="L225" s="160">
        <f t="shared" si="76"/>
        <v>0.29464285714285715</v>
      </c>
      <c r="M225" s="155" t="s">
        <v>581</v>
      </c>
      <c r="N225" s="161">
        <v>42456</v>
      </c>
      <c r="O225" s="1"/>
      <c r="P225" s="1"/>
      <c r="Q225" s="231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2">
        <v>69</v>
      </c>
      <c r="B226" s="153">
        <v>42614</v>
      </c>
      <c r="C226" s="153"/>
      <c r="D226" s="154" t="s">
        <v>707</v>
      </c>
      <c r="E226" s="155" t="s">
        <v>578</v>
      </c>
      <c r="F226" s="156">
        <v>160.5</v>
      </c>
      <c r="G226" s="155"/>
      <c r="H226" s="155">
        <v>210</v>
      </c>
      <c r="I226" s="157">
        <v>210</v>
      </c>
      <c r="J226" s="158" t="s">
        <v>611</v>
      </c>
      <c r="K226" s="159">
        <f t="shared" si="75"/>
        <v>49.5</v>
      </c>
      <c r="L226" s="160">
        <f t="shared" si="76"/>
        <v>0.30841121495327101</v>
      </c>
      <c r="M226" s="155" t="s">
        <v>581</v>
      </c>
      <c r="N226" s="161">
        <v>42871</v>
      </c>
      <c r="O226" s="1"/>
      <c r="P226" s="1"/>
      <c r="Q226" s="231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2">
        <v>70</v>
      </c>
      <c r="B227" s="153">
        <v>42646</v>
      </c>
      <c r="C227" s="153"/>
      <c r="D227" s="154" t="s">
        <v>409</v>
      </c>
      <c r="E227" s="155" t="s">
        <v>578</v>
      </c>
      <c r="F227" s="156">
        <v>430</v>
      </c>
      <c r="G227" s="155"/>
      <c r="H227" s="155">
        <v>596</v>
      </c>
      <c r="I227" s="157">
        <v>575</v>
      </c>
      <c r="J227" s="158" t="s">
        <v>708</v>
      </c>
      <c r="K227" s="159">
        <v>166</v>
      </c>
      <c r="L227" s="160">
        <v>0.38604651162790699</v>
      </c>
      <c r="M227" s="155" t="s">
        <v>581</v>
      </c>
      <c r="N227" s="161">
        <v>42769</v>
      </c>
      <c r="O227" s="1"/>
      <c r="P227" s="1"/>
      <c r="Q227" s="231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2">
        <v>71</v>
      </c>
      <c r="B228" s="153">
        <v>42657</v>
      </c>
      <c r="C228" s="153"/>
      <c r="D228" s="154" t="s">
        <v>709</v>
      </c>
      <c r="E228" s="155" t="s">
        <v>578</v>
      </c>
      <c r="F228" s="156">
        <v>280</v>
      </c>
      <c r="G228" s="155"/>
      <c r="H228" s="155">
        <v>345</v>
      </c>
      <c r="I228" s="157">
        <v>345</v>
      </c>
      <c r="J228" s="158" t="s">
        <v>611</v>
      </c>
      <c r="K228" s="159">
        <f t="shared" ref="K228:K233" si="77">H228-F228</f>
        <v>65</v>
      </c>
      <c r="L228" s="160">
        <f t="shared" ref="L228:L229" si="78">K228/F228</f>
        <v>0.23214285714285715</v>
      </c>
      <c r="M228" s="155" t="s">
        <v>581</v>
      </c>
      <c r="N228" s="161">
        <v>42814</v>
      </c>
      <c r="O228" s="1"/>
      <c r="P228" s="1"/>
      <c r="Q228" s="231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2">
        <v>72</v>
      </c>
      <c r="B229" s="153">
        <v>42657</v>
      </c>
      <c r="C229" s="153"/>
      <c r="D229" s="154" t="s">
        <v>710</v>
      </c>
      <c r="E229" s="155" t="s">
        <v>578</v>
      </c>
      <c r="F229" s="156">
        <v>245</v>
      </c>
      <c r="G229" s="155"/>
      <c r="H229" s="155">
        <v>325.5</v>
      </c>
      <c r="I229" s="157">
        <v>330</v>
      </c>
      <c r="J229" s="158" t="s">
        <v>711</v>
      </c>
      <c r="K229" s="159">
        <f t="shared" si="77"/>
        <v>80.5</v>
      </c>
      <c r="L229" s="160">
        <f t="shared" si="78"/>
        <v>0.32857142857142857</v>
      </c>
      <c r="M229" s="155" t="s">
        <v>581</v>
      </c>
      <c r="N229" s="161">
        <v>42769</v>
      </c>
      <c r="O229" s="1"/>
      <c r="P229" s="1"/>
      <c r="Q229" s="231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2">
        <v>73</v>
      </c>
      <c r="B230" s="153">
        <v>42660</v>
      </c>
      <c r="C230" s="153"/>
      <c r="D230" s="154" t="s">
        <v>712</v>
      </c>
      <c r="E230" s="155" t="s">
        <v>578</v>
      </c>
      <c r="F230" s="156">
        <v>125</v>
      </c>
      <c r="G230" s="155"/>
      <c r="H230" s="155">
        <v>160</v>
      </c>
      <c r="I230" s="157">
        <v>160</v>
      </c>
      <c r="J230" s="158" t="s">
        <v>665</v>
      </c>
      <c r="K230" s="159">
        <f t="shared" si="77"/>
        <v>35</v>
      </c>
      <c r="L230" s="160">
        <v>0.28000000000000003</v>
      </c>
      <c r="M230" s="155" t="s">
        <v>581</v>
      </c>
      <c r="N230" s="161">
        <v>42803</v>
      </c>
      <c r="O230" s="1"/>
      <c r="P230" s="1"/>
      <c r="Q230" s="231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2">
        <v>74</v>
      </c>
      <c r="B231" s="153">
        <v>42660</v>
      </c>
      <c r="C231" s="153"/>
      <c r="D231" s="154" t="s">
        <v>713</v>
      </c>
      <c r="E231" s="155" t="s">
        <v>578</v>
      </c>
      <c r="F231" s="156">
        <v>114</v>
      </c>
      <c r="G231" s="155"/>
      <c r="H231" s="155">
        <v>145</v>
      </c>
      <c r="I231" s="157">
        <v>145</v>
      </c>
      <c r="J231" s="158" t="s">
        <v>665</v>
      </c>
      <c r="K231" s="159">
        <f t="shared" si="77"/>
        <v>31</v>
      </c>
      <c r="L231" s="160">
        <f t="shared" ref="L231:L233" si="79">K231/F231</f>
        <v>0.27192982456140352</v>
      </c>
      <c r="M231" s="155" t="s">
        <v>581</v>
      </c>
      <c r="N231" s="161">
        <v>42859</v>
      </c>
      <c r="O231" s="1"/>
      <c r="P231" s="1"/>
      <c r="Q231" s="231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2">
        <v>75</v>
      </c>
      <c r="B232" s="153">
        <v>42660</v>
      </c>
      <c r="C232" s="153"/>
      <c r="D232" s="154" t="s">
        <v>714</v>
      </c>
      <c r="E232" s="155" t="s">
        <v>578</v>
      </c>
      <c r="F232" s="156">
        <v>212</v>
      </c>
      <c r="G232" s="155"/>
      <c r="H232" s="155">
        <v>280</v>
      </c>
      <c r="I232" s="157">
        <v>276</v>
      </c>
      <c r="J232" s="158" t="s">
        <v>715</v>
      </c>
      <c r="K232" s="159">
        <f t="shared" si="77"/>
        <v>68</v>
      </c>
      <c r="L232" s="160">
        <f t="shared" si="79"/>
        <v>0.32075471698113206</v>
      </c>
      <c r="M232" s="155" t="s">
        <v>581</v>
      </c>
      <c r="N232" s="161">
        <v>42858</v>
      </c>
      <c r="O232" s="1"/>
      <c r="P232" s="1"/>
      <c r="Q232" s="231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2">
        <v>76</v>
      </c>
      <c r="B233" s="153">
        <v>42678</v>
      </c>
      <c r="C233" s="153"/>
      <c r="D233" s="154" t="s">
        <v>456</v>
      </c>
      <c r="E233" s="155" t="s">
        <v>578</v>
      </c>
      <c r="F233" s="156">
        <v>155</v>
      </c>
      <c r="G233" s="155"/>
      <c r="H233" s="155">
        <v>210</v>
      </c>
      <c r="I233" s="157">
        <v>210</v>
      </c>
      <c r="J233" s="158" t="s">
        <v>716</v>
      </c>
      <c r="K233" s="159">
        <f t="shared" si="77"/>
        <v>55</v>
      </c>
      <c r="L233" s="160">
        <f t="shared" si="79"/>
        <v>0.35483870967741937</v>
      </c>
      <c r="M233" s="155" t="s">
        <v>581</v>
      </c>
      <c r="N233" s="161">
        <v>42944</v>
      </c>
      <c r="O233" s="1"/>
      <c r="P233" s="1"/>
      <c r="Q233" s="231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62">
        <v>77</v>
      </c>
      <c r="B234" s="163">
        <v>42710</v>
      </c>
      <c r="C234" s="163"/>
      <c r="D234" s="164" t="s">
        <v>717</v>
      </c>
      <c r="E234" s="165" t="s">
        <v>578</v>
      </c>
      <c r="F234" s="166">
        <v>150.5</v>
      </c>
      <c r="G234" s="166"/>
      <c r="H234" s="167">
        <v>72.5</v>
      </c>
      <c r="I234" s="167">
        <v>174</v>
      </c>
      <c r="J234" s="168" t="s">
        <v>718</v>
      </c>
      <c r="K234" s="169">
        <v>-78</v>
      </c>
      <c r="L234" s="170">
        <v>-0.51827242524916906</v>
      </c>
      <c r="M234" s="166" t="s">
        <v>591</v>
      </c>
      <c r="N234" s="163">
        <v>43333</v>
      </c>
      <c r="O234" s="1"/>
      <c r="P234" s="1"/>
      <c r="Q234" s="231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2">
        <v>78</v>
      </c>
      <c r="B235" s="153">
        <v>42712</v>
      </c>
      <c r="C235" s="153"/>
      <c r="D235" s="154" t="s">
        <v>719</v>
      </c>
      <c r="E235" s="155" t="s">
        <v>578</v>
      </c>
      <c r="F235" s="156">
        <v>380</v>
      </c>
      <c r="G235" s="155"/>
      <c r="H235" s="155">
        <v>478</v>
      </c>
      <c r="I235" s="157">
        <v>468</v>
      </c>
      <c r="J235" s="158" t="s">
        <v>665</v>
      </c>
      <c r="K235" s="159">
        <f t="shared" ref="K235:K237" si="80">H235-F235</f>
        <v>98</v>
      </c>
      <c r="L235" s="160">
        <f t="shared" ref="L235:L237" si="81">K235/F235</f>
        <v>0.25789473684210529</v>
      </c>
      <c r="M235" s="155" t="s">
        <v>581</v>
      </c>
      <c r="N235" s="161">
        <v>43025</v>
      </c>
      <c r="O235" s="1"/>
      <c r="P235" s="1"/>
      <c r="Q235" s="231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2">
        <v>79</v>
      </c>
      <c r="B236" s="153">
        <v>42734</v>
      </c>
      <c r="C236" s="153"/>
      <c r="D236" s="154" t="s">
        <v>121</v>
      </c>
      <c r="E236" s="155" t="s">
        <v>578</v>
      </c>
      <c r="F236" s="156">
        <v>305</v>
      </c>
      <c r="G236" s="155"/>
      <c r="H236" s="155">
        <v>375</v>
      </c>
      <c r="I236" s="157">
        <v>375</v>
      </c>
      <c r="J236" s="158" t="s">
        <v>665</v>
      </c>
      <c r="K236" s="159">
        <f t="shared" si="80"/>
        <v>70</v>
      </c>
      <c r="L236" s="160">
        <f t="shared" si="81"/>
        <v>0.22950819672131148</v>
      </c>
      <c r="M236" s="155" t="s">
        <v>581</v>
      </c>
      <c r="N236" s="161">
        <v>42768</v>
      </c>
      <c r="O236" s="1"/>
      <c r="P236" s="1"/>
      <c r="Q236" s="231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2">
        <v>80</v>
      </c>
      <c r="B237" s="153">
        <v>42739</v>
      </c>
      <c r="C237" s="153"/>
      <c r="D237" s="154" t="s">
        <v>104</v>
      </c>
      <c r="E237" s="155" t="s">
        <v>578</v>
      </c>
      <c r="F237" s="156">
        <v>99.5</v>
      </c>
      <c r="G237" s="155"/>
      <c r="H237" s="155">
        <v>158</v>
      </c>
      <c r="I237" s="157">
        <v>158</v>
      </c>
      <c r="J237" s="158" t="s">
        <v>665</v>
      </c>
      <c r="K237" s="159">
        <f t="shared" si="80"/>
        <v>58.5</v>
      </c>
      <c r="L237" s="160">
        <f t="shared" si="81"/>
        <v>0.5879396984924623</v>
      </c>
      <c r="M237" s="155" t="s">
        <v>581</v>
      </c>
      <c r="N237" s="161">
        <v>42898</v>
      </c>
      <c r="O237" s="1"/>
      <c r="P237" s="1"/>
      <c r="Q237" s="231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2">
        <v>81</v>
      </c>
      <c r="B238" s="153">
        <v>42739</v>
      </c>
      <c r="C238" s="153"/>
      <c r="D238" s="154" t="s">
        <v>104</v>
      </c>
      <c r="E238" s="155" t="s">
        <v>578</v>
      </c>
      <c r="F238" s="156">
        <v>99.5</v>
      </c>
      <c r="G238" s="155"/>
      <c r="H238" s="155">
        <v>158</v>
      </c>
      <c r="I238" s="157">
        <v>158</v>
      </c>
      <c r="J238" s="158" t="s">
        <v>665</v>
      </c>
      <c r="K238" s="159">
        <v>58.5</v>
      </c>
      <c r="L238" s="160">
        <v>0.58793969849246197</v>
      </c>
      <c r="M238" s="155" t="s">
        <v>581</v>
      </c>
      <c r="N238" s="161">
        <v>42898</v>
      </c>
      <c r="O238" s="1"/>
      <c r="P238" s="1"/>
      <c r="Q238" s="231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2">
        <v>82</v>
      </c>
      <c r="B239" s="153">
        <v>42786</v>
      </c>
      <c r="C239" s="153"/>
      <c r="D239" s="154" t="s">
        <v>210</v>
      </c>
      <c r="E239" s="155" t="s">
        <v>578</v>
      </c>
      <c r="F239" s="156">
        <v>140.5</v>
      </c>
      <c r="G239" s="155"/>
      <c r="H239" s="155">
        <v>220</v>
      </c>
      <c r="I239" s="157">
        <v>220</v>
      </c>
      <c r="J239" s="158" t="s">
        <v>665</v>
      </c>
      <c r="K239" s="159">
        <f>H239-F239</f>
        <v>79.5</v>
      </c>
      <c r="L239" s="160">
        <f>K239/F239</f>
        <v>0.5658362989323843</v>
      </c>
      <c r="M239" s="155" t="s">
        <v>581</v>
      </c>
      <c r="N239" s="161">
        <v>42864</v>
      </c>
      <c r="O239" s="1"/>
      <c r="P239" s="1"/>
      <c r="Q239" s="231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2">
        <v>83</v>
      </c>
      <c r="B240" s="153">
        <v>42786</v>
      </c>
      <c r="C240" s="153"/>
      <c r="D240" s="154" t="s">
        <v>720</v>
      </c>
      <c r="E240" s="155" t="s">
        <v>578</v>
      </c>
      <c r="F240" s="156">
        <v>202.5</v>
      </c>
      <c r="G240" s="155"/>
      <c r="H240" s="155">
        <v>234</v>
      </c>
      <c r="I240" s="157">
        <v>234</v>
      </c>
      <c r="J240" s="158" t="s">
        <v>665</v>
      </c>
      <c r="K240" s="159">
        <v>31.5</v>
      </c>
      <c r="L240" s="160">
        <v>0.155555555555556</v>
      </c>
      <c r="M240" s="155" t="s">
        <v>581</v>
      </c>
      <c r="N240" s="161">
        <v>42836</v>
      </c>
      <c r="O240" s="1"/>
      <c r="P240" s="1"/>
      <c r="Q240" s="231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2">
        <v>84</v>
      </c>
      <c r="B241" s="153">
        <v>42818</v>
      </c>
      <c r="C241" s="153"/>
      <c r="D241" s="154" t="s">
        <v>721</v>
      </c>
      <c r="E241" s="155" t="s">
        <v>578</v>
      </c>
      <c r="F241" s="156">
        <v>300.5</v>
      </c>
      <c r="G241" s="155"/>
      <c r="H241" s="155">
        <v>417.5</v>
      </c>
      <c r="I241" s="157">
        <v>420</v>
      </c>
      <c r="J241" s="158" t="s">
        <v>722</v>
      </c>
      <c r="K241" s="159">
        <f>H241-F241</f>
        <v>117</v>
      </c>
      <c r="L241" s="160">
        <f>K241/F241</f>
        <v>0.38935108153078202</v>
      </c>
      <c r="M241" s="155" t="s">
        <v>581</v>
      </c>
      <c r="N241" s="161">
        <v>43070</v>
      </c>
      <c r="O241" s="1"/>
      <c r="P241" s="1"/>
      <c r="Q241" s="231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2">
        <v>85</v>
      </c>
      <c r="B242" s="153">
        <v>42818</v>
      </c>
      <c r="C242" s="153"/>
      <c r="D242" s="154" t="s">
        <v>695</v>
      </c>
      <c r="E242" s="155" t="s">
        <v>578</v>
      </c>
      <c r="F242" s="156">
        <v>850</v>
      </c>
      <c r="G242" s="155"/>
      <c r="H242" s="155">
        <v>1042.5</v>
      </c>
      <c r="I242" s="157">
        <v>1023</v>
      </c>
      <c r="J242" s="158" t="s">
        <v>723</v>
      </c>
      <c r="K242" s="159">
        <v>192.5</v>
      </c>
      <c r="L242" s="160">
        <v>0.22647058823529401</v>
      </c>
      <c r="M242" s="155" t="s">
        <v>581</v>
      </c>
      <c r="N242" s="161">
        <v>42830</v>
      </c>
      <c r="O242" s="1"/>
      <c r="P242" s="1"/>
      <c r="Q242" s="231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2">
        <v>86</v>
      </c>
      <c r="B243" s="153">
        <v>42830</v>
      </c>
      <c r="C243" s="153"/>
      <c r="D243" s="154" t="s">
        <v>487</v>
      </c>
      <c r="E243" s="155" t="s">
        <v>578</v>
      </c>
      <c r="F243" s="156">
        <v>785</v>
      </c>
      <c r="G243" s="155"/>
      <c r="H243" s="155">
        <v>930</v>
      </c>
      <c r="I243" s="157">
        <v>920</v>
      </c>
      <c r="J243" s="158" t="s">
        <v>724</v>
      </c>
      <c r="K243" s="159">
        <f>H243-F243</f>
        <v>145</v>
      </c>
      <c r="L243" s="160">
        <f>K243/F243</f>
        <v>0.18471337579617833</v>
      </c>
      <c r="M243" s="155" t="s">
        <v>581</v>
      </c>
      <c r="N243" s="161">
        <v>42976</v>
      </c>
      <c r="O243" s="1"/>
      <c r="P243" s="1"/>
      <c r="Q243" s="231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62">
        <v>87</v>
      </c>
      <c r="B244" s="163">
        <v>42831</v>
      </c>
      <c r="C244" s="163"/>
      <c r="D244" s="164" t="s">
        <v>725</v>
      </c>
      <c r="E244" s="165" t="s">
        <v>578</v>
      </c>
      <c r="F244" s="166">
        <v>40</v>
      </c>
      <c r="G244" s="166"/>
      <c r="H244" s="167">
        <v>13.1</v>
      </c>
      <c r="I244" s="167">
        <v>60</v>
      </c>
      <c r="J244" s="168" t="s">
        <v>726</v>
      </c>
      <c r="K244" s="169">
        <v>-26.9</v>
      </c>
      <c r="L244" s="170">
        <v>-0.67249999999999999</v>
      </c>
      <c r="M244" s="166" t="s">
        <v>591</v>
      </c>
      <c r="N244" s="163">
        <v>43138</v>
      </c>
      <c r="O244" s="1"/>
      <c r="P244" s="1"/>
      <c r="Q244" s="231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2">
        <v>88</v>
      </c>
      <c r="B245" s="153">
        <v>42837</v>
      </c>
      <c r="C245" s="153"/>
      <c r="D245" s="154" t="s">
        <v>102</v>
      </c>
      <c r="E245" s="155" t="s">
        <v>578</v>
      </c>
      <c r="F245" s="156">
        <v>289.5</v>
      </c>
      <c r="G245" s="155"/>
      <c r="H245" s="155">
        <v>354</v>
      </c>
      <c r="I245" s="157">
        <v>360</v>
      </c>
      <c r="J245" s="158" t="s">
        <v>727</v>
      </c>
      <c r="K245" s="159">
        <f t="shared" ref="K245:K253" si="82">H245-F245</f>
        <v>64.5</v>
      </c>
      <c r="L245" s="160">
        <f t="shared" ref="L245:L253" si="83">K245/F245</f>
        <v>0.22279792746113988</v>
      </c>
      <c r="M245" s="155" t="s">
        <v>581</v>
      </c>
      <c r="N245" s="161">
        <v>43040</v>
      </c>
      <c r="O245" s="1"/>
      <c r="P245" s="1"/>
      <c r="Q245" s="231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2">
        <v>89</v>
      </c>
      <c r="B246" s="153">
        <v>42845</v>
      </c>
      <c r="C246" s="153"/>
      <c r="D246" s="154" t="s">
        <v>428</v>
      </c>
      <c r="E246" s="155" t="s">
        <v>578</v>
      </c>
      <c r="F246" s="156">
        <v>700</v>
      </c>
      <c r="G246" s="155"/>
      <c r="H246" s="155">
        <v>840</v>
      </c>
      <c r="I246" s="157">
        <v>840</v>
      </c>
      <c r="J246" s="158" t="s">
        <v>728</v>
      </c>
      <c r="K246" s="159">
        <f t="shared" si="82"/>
        <v>140</v>
      </c>
      <c r="L246" s="160">
        <f t="shared" si="83"/>
        <v>0.2</v>
      </c>
      <c r="M246" s="155" t="s">
        <v>581</v>
      </c>
      <c r="N246" s="161">
        <v>42893</v>
      </c>
      <c r="O246" s="1"/>
      <c r="P246" s="1"/>
      <c r="Q246" s="231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2">
        <v>90</v>
      </c>
      <c r="B247" s="153">
        <v>42887</v>
      </c>
      <c r="C247" s="153"/>
      <c r="D247" s="154" t="s">
        <v>729</v>
      </c>
      <c r="E247" s="155" t="s">
        <v>578</v>
      </c>
      <c r="F247" s="156">
        <v>130</v>
      </c>
      <c r="G247" s="155"/>
      <c r="H247" s="155">
        <v>144.25</v>
      </c>
      <c r="I247" s="157">
        <v>170</v>
      </c>
      <c r="J247" s="158" t="s">
        <v>730</v>
      </c>
      <c r="K247" s="159">
        <f t="shared" si="82"/>
        <v>14.25</v>
      </c>
      <c r="L247" s="160">
        <f t="shared" si="83"/>
        <v>0.10961538461538461</v>
      </c>
      <c r="M247" s="155" t="s">
        <v>581</v>
      </c>
      <c r="N247" s="161">
        <v>43675</v>
      </c>
      <c r="O247" s="1"/>
      <c r="P247" s="1"/>
      <c r="Q247" s="231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2">
        <v>91</v>
      </c>
      <c r="B248" s="153">
        <v>42901</v>
      </c>
      <c r="C248" s="153"/>
      <c r="D248" s="154" t="s">
        <v>731</v>
      </c>
      <c r="E248" s="155" t="s">
        <v>578</v>
      </c>
      <c r="F248" s="156">
        <v>214.5</v>
      </c>
      <c r="G248" s="155"/>
      <c r="H248" s="155">
        <v>262</v>
      </c>
      <c r="I248" s="157">
        <v>262</v>
      </c>
      <c r="J248" s="158" t="s">
        <v>600</v>
      </c>
      <c r="K248" s="159">
        <f t="shared" si="82"/>
        <v>47.5</v>
      </c>
      <c r="L248" s="160">
        <f t="shared" si="83"/>
        <v>0.22144522144522144</v>
      </c>
      <c r="M248" s="155" t="s">
        <v>581</v>
      </c>
      <c r="N248" s="161">
        <v>42977</v>
      </c>
      <c r="O248" s="1"/>
      <c r="P248" s="1"/>
      <c r="Q248" s="231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3">
        <v>92</v>
      </c>
      <c r="B249" s="184">
        <v>42933</v>
      </c>
      <c r="C249" s="184"/>
      <c r="D249" s="185" t="s">
        <v>732</v>
      </c>
      <c r="E249" s="186" t="s">
        <v>578</v>
      </c>
      <c r="F249" s="187">
        <v>370</v>
      </c>
      <c r="G249" s="186"/>
      <c r="H249" s="186">
        <v>447.5</v>
      </c>
      <c r="I249" s="188">
        <v>450</v>
      </c>
      <c r="J249" s="189" t="s">
        <v>665</v>
      </c>
      <c r="K249" s="159">
        <f t="shared" si="82"/>
        <v>77.5</v>
      </c>
      <c r="L249" s="190">
        <f t="shared" si="83"/>
        <v>0.20945945945945946</v>
      </c>
      <c r="M249" s="186" t="s">
        <v>581</v>
      </c>
      <c r="N249" s="191">
        <v>43035</v>
      </c>
      <c r="O249" s="1"/>
      <c r="P249" s="1"/>
      <c r="Q249" s="231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3">
        <v>93</v>
      </c>
      <c r="B250" s="184">
        <v>42943</v>
      </c>
      <c r="C250" s="184"/>
      <c r="D250" s="185" t="s">
        <v>208</v>
      </c>
      <c r="E250" s="186" t="s">
        <v>578</v>
      </c>
      <c r="F250" s="187">
        <v>657.5</v>
      </c>
      <c r="G250" s="186"/>
      <c r="H250" s="186">
        <v>825</v>
      </c>
      <c r="I250" s="188">
        <v>820</v>
      </c>
      <c r="J250" s="189" t="s">
        <v>665</v>
      </c>
      <c r="K250" s="159">
        <f t="shared" si="82"/>
        <v>167.5</v>
      </c>
      <c r="L250" s="190">
        <f t="shared" si="83"/>
        <v>0.25475285171102663</v>
      </c>
      <c r="M250" s="186" t="s">
        <v>581</v>
      </c>
      <c r="N250" s="191">
        <v>43090</v>
      </c>
      <c r="O250" s="1"/>
      <c r="P250" s="1"/>
      <c r="Q250" s="231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2">
        <v>94</v>
      </c>
      <c r="B251" s="153">
        <v>42964</v>
      </c>
      <c r="C251" s="153"/>
      <c r="D251" s="154" t="s">
        <v>382</v>
      </c>
      <c r="E251" s="155" t="s">
        <v>578</v>
      </c>
      <c r="F251" s="156">
        <v>605</v>
      </c>
      <c r="G251" s="155"/>
      <c r="H251" s="155">
        <v>750</v>
      </c>
      <c r="I251" s="157">
        <v>750</v>
      </c>
      <c r="J251" s="158" t="s">
        <v>724</v>
      </c>
      <c r="K251" s="159">
        <f t="shared" si="82"/>
        <v>145</v>
      </c>
      <c r="L251" s="160">
        <f t="shared" si="83"/>
        <v>0.23966942148760331</v>
      </c>
      <c r="M251" s="155" t="s">
        <v>581</v>
      </c>
      <c r="N251" s="161">
        <v>43027</v>
      </c>
      <c r="O251" s="1"/>
      <c r="P251" s="1"/>
      <c r="Q251" s="231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62">
        <v>95</v>
      </c>
      <c r="B252" s="163">
        <v>42979</v>
      </c>
      <c r="C252" s="163"/>
      <c r="D252" s="171" t="s">
        <v>733</v>
      </c>
      <c r="E252" s="166" t="s">
        <v>578</v>
      </c>
      <c r="F252" s="166">
        <v>255</v>
      </c>
      <c r="G252" s="167"/>
      <c r="H252" s="167">
        <v>217.25</v>
      </c>
      <c r="I252" s="167">
        <v>320</v>
      </c>
      <c r="J252" s="168" t="s">
        <v>734</v>
      </c>
      <c r="K252" s="169">
        <f t="shared" si="82"/>
        <v>-37.75</v>
      </c>
      <c r="L252" s="172">
        <f t="shared" si="83"/>
        <v>-0.14803921568627451</v>
      </c>
      <c r="M252" s="166" t="s">
        <v>591</v>
      </c>
      <c r="N252" s="163">
        <v>43661</v>
      </c>
      <c r="O252" s="1"/>
      <c r="P252" s="1"/>
      <c r="Q252" s="231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2">
        <v>96</v>
      </c>
      <c r="B253" s="153">
        <v>42997</v>
      </c>
      <c r="C253" s="153"/>
      <c r="D253" s="154" t="s">
        <v>735</v>
      </c>
      <c r="E253" s="155" t="s">
        <v>578</v>
      </c>
      <c r="F253" s="156">
        <v>215</v>
      </c>
      <c r="G253" s="155"/>
      <c r="H253" s="155">
        <v>258</v>
      </c>
      <c r="I253" s="157">
        <v>258</v>
      </c>
      <c r="J253" s="158" t="s">
        <v>665</v>
      </c>
      <c r="K253" s="159">
        <f t="shared" si="82"/>
        <v>43</v>
      </c>
      <c r="L253" s="160">
        <f t="shared" si="83"/>
        <v>0.2</v>
      </c>
      <c r="M253" s="155" t="s">
        <v>581</v>
      </c>
      <c r="N253" s="161">
        <v>43040</v>
      </c>
      <c r="O253" s="1"/>
      <c r="P253" s="1"/>
      <c r="Q253" s="231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52">
        <v>97</v>
      </c>
      <c r="B254" s="153">
        <v>42997</v>
      </c>
      <c r="C254" s="153"/>
      <c r="D254" s="154" t="s">
        <v>735</v>
      </c>
      <c r="E254" s="155" t="s">
        <v>578</v>
      </c>
      <c r="F254" s="156">
        <v>215</v>
      </c>
      <c r="G254" s="155"/>
      <c r="H254" s="155">
        <v>258</v>
      </c>
      <c r="I254" s="157">
        <v>258</v>
      </c>
      <c r="J254" s="189" t="s">
        <v>665</v>
      </c>
      <c r="K254" s="159">
        <v>43</v>
      </c>
      <c r="L254" s="160">
        <v>0.2</v>
      </c>
      <c r="M254" s="155" t="s">
        <v>581</v>
      </c>
      <c r="N254" s="161">
        <v>43040</v>
      </c>
      <c r="O254" s="1"/>
      <c r="P254" s="1"/>
      <c r="Q254" s="231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3">
        <v>98</v>
      </c>
      <c r="B255" s="184">
        <v>42998</v>
      </c>
      <c r="C255" s="184"/>
      <c r="D255" s="185" t="s">
        <v>736</v>
      </c>
      <c r="E255" s="186" t="s">
        <v>578</v>
      </c>
      <c r="F255" s="156">
        <v>75</v>
      </c>
      <c r="G255" s="186"/>
      <c r="H255" s="186">
        <v>90</v>
      </c>
      <c r="I255" s="188">
        <v>90</v>
      </c>
      <c r="J255" s="158" t="s">
        <v>737</v>
      </c>
      <c r="K255" s="159">
        <f t="shared" ref="K255:K260" si="84">H255-F255</f>
        <v>15</v>
      </c>
      <c r="L255" s="160">
        <f t="shared" ref="L255:L260" si="85">K255/F255</f>
        <v>0.2</v>
      </c>
      <c r="M255" s="155" t="s">
        <v>581</v>
      </c>
      <c r="N255" s="161">
        <v>43019</v>
      </c>
      <c r="O255" s="1"/>
      <c r="P255" s="1"/>
      <c r="Q255" s="231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3">
        <v>99</v>
      </c>
      <c r="B256" s="184">
        <v>43011</v>
      </c>
      <c r="C256" s="184"/>
      <c r="D256" s="185" t="s">
        <v>738</v>
      </c>
      <c r="E256" s="186" t="s">
        <v>578</v>
      </c>
      <c r="F256" s="187">
        <v>315</v>
      </c>
      <c r="G256" s="186"/>
      <c r="H256" s="186">
        <v>392</v>
      </c>
      <c r="I256" s="188">
        <v>384</v>
      </c>
      <c r="J256" s="189" t="s">
        <v>739</v>
      </c>
      <c r="K256" s="159">
        <f t="shared" si="84"/>
        <v>77</v>
      </c>
      <c r="L256" s="190">
        <f t="shared" si="85"/>
        <v>0.24444444444444444</v>
      </c>
      <c r="M256" s="186" t="s">
        <v>581</v>
      </c>
      <c r="N256" s="191">
        <v>43017</v>
      </c>
      <c r="O256" s="1"/>
      <c r="P256" s="1"/>
      <c r="Q256" s="231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3">
        <v>100</v>
      </c>
      <c r="B257" s="184">
        <v>43013</v>
      </c>
      <c r="C257" s="184"/>
      <c r="D257" s="185" t="s">
        <v>460</v>
      </c>
      <c r="E257" s="186" t="s">
        <v>578</v>
      </c>
      <c r="F257" s="187">
        <v>145</v>
      </c>
      <c r="G257" s="186"/>
      <c r="H257" s="186">
        <v>179</v>
      </c>
      <c r="I257" s="188">
        <v>180</v>
      </c>
      <c r="J257" s="189" t="s">
        <v>740</v>
      </c>
      <c r="K257" s="159">
        <f t="shared" si="84"/>
        <v>34</v>
      </c>
      <c r="L257" s="190">
        <f t="shared" si="85"/>
        <v>0.23448275862068965</v>
      </c>
      <c r="M257" s="186" t="s">
        <v>581</v>
      </c>
      <c r="N257" s="191">
        <v>43025</v>
      </c>
      <c r="O257" s="1"/>
      <c r="P257" s="1"/>
      <c r="Q257" s="231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3">
        <v>101</v>
      </c>
      <c r="B258" s="184">
        <v>43014</v>
      </c>
      <c r="C258" s="184"/>
      <c r="D258" s="185" t="s">
        <v>357</v>
      </c>
      <c r="E258" s="186" t="s">
        <v>578</v>
      </c>
      <c r="F258" s="187">
        <v>256</v>
      </c>
      <c r="G258" s="186"/>
      <c r="H258" s="186">
        <v>323</v>
      </c>
      <c r="I258" s="188">
        <v>320</v>
      </c>
      <c r="J258" s="189" t="s">
        <v>665</v>
      </c>
      <c r="K258" s="159">
        <f t="shared" si="84"/>
        <v>67</v>
      </c>
      <c r="L258" s="190">
        <f t="shared" si="85"/>
        <v>0.26171875</v>
      </c>
      <c r="M258" s="186" t="s">
        <v>581</v>
      </c>
      <c r="N258" s="191">
        <v>43067</v>
      </c>
      <c r="O258" s="1"/>
      <c r="P258" s="1"/>
      <c r="Q258" s="231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3">
        <v>102</v>
      </c>
      <c r="B259" s="184">
        <v>43017</v>
      </c>
      <c r="C259" s="184"/>
      <c r="D259" s="185" t="s">
        <v>371</v>
      </c>
      <c r="E259" s="186" t="s">
        <v>578</v>
      </c>
      <c r="F259" s="187">
        <v>137.5</v>
      </c>
      <c r="G259" s="186"/>
      <c r="H259" s="186">
        <v>184</v>
      </c>
      <c r="I259" s="188">
        <v>183</v>
      </c>
      <c r="J259" s="189" t="s">
        <v>741</v>
      </c>
      <c r="K259" s="159">
        <f t="shared" si="84"/>
        <v>46.5</v>
      </c>
      <c r="L259" s="190">
        <f t="shared" si="85"/>
        <v>0.33818181818181819</v>
      </c>
      <c r="M259" s="186" t="s">
        <v>581</v>
      </c>
      <c r="N259" s="191">
        <v>43108</v>
      </c>
      <c r="O259" s="1"/>
      <c r="P259" s="1"/>
      <c r="Q259" s="231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3">
        <v>103</v>
      </c>
      <c r="B260" s="184">
        <v>43018</v>
      </c>
      <c r="C260" s="184"/>
      <c r="D260" s="185" t="s">
        <v>742</v>
      </c>
      <c r="E260" s="186" t="s">
        <v>578</v>
      </c>
      <c r="F260" s="187">
        <v>125.5</v>
      </c>
      <c r="G260" s="186"/>
      <c r="H260" s="186">
        <v>158</v>
      </c>
      <c r="I260" s="188">
        <v>155</v>
      </c>
      <c r="J260" s="189" t="s">
        <v>743</v>
      </c>
      <c r="K260" s="159">
        <f t="shared" si="84"/>
        <v>32.5</v>
      </c>
      <c r="L260" s="190">
        <f t="shared" si="85"/>
        <v>0.25896414342629481</v>
      </c>
      <c r="M260" s="186" t="s">
        <v>581</v>
      </c>
      <c r="N260" s="191">
        <v>43067</v>
      </c>
      <c r="O260" s="1"/>
      <c r="P260" s="1"/>
      <c r="Q260" s="231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3">
        <v>104</v>
      </c>
      <c r="B261" s="184">
        <v>43018</v>
      </c>
      <c r="C261" s="184"/>
      <c r="D261" s="185" t="s">
        <v>744</v>
      </c>
      <c r="E261" s="186" t="s">
        <v>578</v>
      </c>
      <c r="F261" s="187">
        <v>895</v>
      </c>
      <c r="G261" s="186"/>
      <c r="H261" s="186">
        <v>1122.5</v>
      </c>
      <c r="I261" s="188">
        <v>1078</v>
      </c>
      <c r="J261" s="189" t="s">
        <v>745</v>
      </c>
      <c r="K261" s="159">
        <v>227.5</v>
      </c>
      <c r="L261" s="190">
        <v>0.25418994413407803</v>
      </c>
      <c r="M261" s="186" t="s">
        <v>581</v>
      </c>
      <c r="N261" s="191">
        <v>43117</v>
      </c>
      <c r="O261" s="1"/>
      <c r="P261" s="1"/>
      <c r="Q261" s="231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3">
        <v>105</v>
      </c>
      <c r="B262" s="184">
        <v>43020</v>
      </c>
      <c r="C262" s="184"/>
      <c r="D262" s="185" t="s">
        <v>366</v>
      </c>
      <c r="E262" s="186" t="s">
        <v>578</v>
      </c>
      <c r="F262" s="187">
        <v>525</v>
      </c>
      <c r="G262" s="186"/>
      <c r="H262" s="186">
        <v>629</v>
      </c>
      <c r="I262" s="188">
        <v>629</v>
      </c>
      <c r="J262" s="189" t="s">
        <v>665</v>
      </c>
      <c r="K262" s="159">
        <v>104</v>
      </c>
      <c r="L262" s="190">
        <v>0.19809523809523799</v>
      </c>
      <c r="M262" s="186" t="s">
        <v>581</v>
      </c>
      <c r="N262" s="191">
        <v>43119</v>
      </c>
      <c r="O262" s="1"/>
      <c r="P262" s="1"/>
      <c r="Q262" s="231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3">
        <v>106</v>
      </c>
      <c r="B263" s="184">
        <v>43046</v>
      </c>
      <c r="C263" s="184"/>
      <c r="D263" s="185" t="s">
        <v>404</v>
      </c>
      <c r="E263" s="186" t="s">
        <v>578</v>
      </c>
      <c r="F263" s="187">
        <v>740</v>
      </c>
      <c r="G263" s="186"/>
      <c r="H263" s="186">
        <v>892.5</v>
      </c>
      <c r="I263" s="188">
        <v>900</v>
      </c>
      <c r="J263" s="189" t="s">
        <v>746</v>
      </c>
      <c r="K263" s="159">
        <f t="shared" ref="K263:K265" si="86">H263-F263</f>
        <v>152.5</v>
      </c>
      <c r="L263" s="190">
        <f t="shared" ref="L263:L265" si="87">K263/F263</f>
        <v>0.20608108108108109</v>
      </c>
      <c r="M263" s="186" t="s">
        <v>581</v>
      </c>
      <c r="N263" s="191">
        <v>43052</v>
      </c>
      <c r="O263" s="1"/>
      <c r="P263" s="1"/>
      <c r="Q263" s="231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52">
        <v>107</v>
      </c>
      <c r="B264" s="153">
        <v>43073</v>
      </c>
      <c r="C264" s="153"/>
      <c r="D264" s="154" t="s">
        <v>747</v>
      </c>
      <c r="E264" s="155" t="s">
        <v>578</v>
      </c>
      <c r="F264" s="156">
        <v>118.5</v>
      </c>
      <c r="G264" s="155"/>
      <c r="H264" s="155">
        <v>143.5</v>
      </c>
      <c r="I264" s="157">
        <v>145</v>
      </c>
      <c r="J264" s="158" t="s">
        <v>748</v>
      </c>
      <c r="K264" s="159">
        <f t="shared" si="86"/>
        <v>25</v>
      </c>
      <c r="L264" s="160">
        <f t="shared" si="87"/>
        <v>0.2109704641350211</v>
      </c>
      <c r="M264" s="155" t="s">
        <v>581</v>
      </c>
      <c r="N264" s="161">
        <v>43097</v>
      </c>
      <c r="O264" s="1"/>
      <c r="P264" s="1"/>
      <c r="Q264" s="231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62">
        <v>108</v>
      </c>
      <c r="B265" s="163">
        <v>43090</v>
      </c>
      <c r="C265" s="163"/>
      <c r="D265" s="164" t="s">
        <v>433</v>
      </c>
      <c r="E265" s="165" t="s">
        <v>578</v>
      </c>
      <c r="F265" s="166">
        <v>715</v>
      </c>
      <c r="G265" s="166"/>
      <c r="H265" s="167">
        <v>500</v>
      </c>
      <c r="I265" s="167">
        <v>872</v>
      </c>
      <c r="J265" s="168" t="s">
        <v>749</v>
      </c>
      <c r="K265" s="169">
        <f t="shared" si="86"/>
        <v>-215</v>
      </c>
      <c r="L265" s="170">
        <f t="shared" si="87"/>
        <v>-0.30069930069930068</v>
      </c>
      <c r="M265" s="166" t="s">
        <v>591</v>
      </c>
      <c r="N265" s="163">
        <v>43670</v>
      </c>
      <c r="O265" s="1"/>
      <c r="P265" s="1"/>
      <c r="Q265" s="231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52">
        <v>109</v>
      </c>
      <c r="B266" s="153">
        <v>43098</v>
      </c>
      <c r="C266" s="153"/>
      <c r="D266" s="154" t="s">
        <v>738</v>
      </c>
      <c r="E266" s="155" t="s">
        <v>578</v>
      </c>
      <c r="F266" s="156">
        <v>435</v>
      </c>
      <c r="G266" s="155"/>
      <c r="H266" s="155">
        <v>542.5</v>
      </c>
      <c r="I266" s="157">
        <v>539</v>
      </c>
      <c r="J266" s="158" t="s">
        <v>665</v>
      </c>
      <c r="K266" s="159">
        <v>107.5</v>
      </c>
      <c r="L266" s="160">
        <v>0.247126436781609</v>
      </c>
      <c r="M266" s="155" t="s">
        <v>581</v>
      </c>
      <c r="N266" s="161">
        <v>43206</v>
      </c>
      <c r="O266" s="1"/>
      <c r="P266" s="1"/>
      <c r="Q266" s="231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52">
        <v>110</v>
      </c>
      <c r="B267" s="153">
        <v>43098</v>
      </c>
      <c r="C267" s="153"/>
      <c r="D267" s="154" t="s">
        <v>548</v>
      </c>
      <c r="E267" s="155" t="s">
        <v>578</v>
      </c>
      <c r="F267" s="156">
        <v>885</v>
      </c>
      <c r="G267" s="155"/>
      <c r="H267" s="155">
        <v>1090</v>
      </c>
      <c r="I267" s="157">
        <v>1084</v>
      </c>
      <c r="J267" s="158" t="s">
        <v>665</v>
      </c>
      <c r="K267" s="159">
        <v>205</v>
      </c>
      <c r="L267" s="160">
        <v>0.23163841807909599</v>
      </c>
      <c r="M267" s="155" t="s">
        <v>581</v>
      </c>
      <c r="N267" s="161">
        <v>43213</v>
      </c>
      <c r="O267" s="1"/>
      <c r="P267" s="1"/>
      <c r="Q267" s="231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92">
        <v>111</v>
      </c>
      <c r="B268" s="193">
        <v>43192</v>
      </c>
      <c r="C268" s="193"/>
      <c r="D268" s="171" t="s">
        <v>750</v>
      </c>
      <c r="E268" s="166" t="s">
        <v>578</v>
      </c>
      <c r="F268" s="194">
        <v>478.5</v>
      </c>
      <c r="G268" s="166"/>
      <c r="H268" s="166">
        <v>442</v>
      </c>
      <c r="I268" s="167">
        <v>613</v>
      </c>
      <c r="J268" s="168" t="s">
        <v>751</v>
      </c>
      <c r="K268" s="169">
        <f t="shared" ref="K268:K271" si="88">H268-F268</f>
        <v>-36.5</v>
      </c>
      <c r="L268" s="170">
        <f t="shared" ref="L268:L271" si="89">K268/F268</f>
        <v>-7.6280041797283177E-2</v>
      </c>
      <c r="M268" s="166" t="s">
        <v>591</v>
      </c>
      <c r="N268" s="163">
        <v>43762</v>
      </c>
      <c r="O268" s="1"/>
      <c r="P268" s="1"/>
      <c r="Q268" s="231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62">
        <v>112</v>
      </c>
      <c r="B269" s="163">
        <v>43194</v>
      </c>
      <c r="C269" s="163"/>
      <c r="D269" s="164" t="s">
        <v>752</v>
      </c>
      <c r="E269" s="165" t="s">
        <v>578</v>
      </c>
      <c r="F269" s="166">
        <f>141.5-7.3</f>
        <v>134.19999999999999</v>
      </c>
      <c r="G269" s="166"/>
      <c r="H269" s="167">
        <v>77</v>
      </c>
      <c r="I269" s="167">
        <v>180</v>
      </c>
      <c r="J269" s="168" t="s">
        <v>753</v>
      </c>
      <c r="K269" s="169">
        <f t="shared" si="88"/>
        <v>-57.199999999999989</v>
      </c>
      <c r="L269" s="170">
        <f t="shared" si="89"/>
        <v>-0.42622950819672129</v>
      </c>
      <c r="M269" s="166" t="s">
        <v>591</v>
      </c>
      <c r="N269" s="163">
        <v>43522</v>
      </c>
      <c r="O269" s="1"/>
      <c r="P269" s="1"/>
      <c r="Q269" s="231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62">
        <v>113</v>
      </c>
      <c r="B270" s="163">
        <v>43209</v>
      </c>
      <c r="C270" s="163"/>
      <c r="D270" s="164" t="s">
        <v>754</v>
      </c>
      <c r="E270" s="165" t="s">
        <v>578</v>
      </c>
      <c r="F270" s="166">
        <v>430</v>
      </c>
      <c r="G270" s="166"/>
      <c r="H270" s="167">
        <v>220</v>
      </c>
      <c r="I270" s="167">
        <v>537</v>
      </c>
      <c r="J270" s="168" t="s">
        <v>755</v>
      </c>
      <c r="K270" s="169">
        <f t="shared" si="88"/>
        <v>-210</v>
      </c>
      <c r="L270" s="170">
        <f t="shared" si="89"/>
        <v>-0.48837209302325579</v>
      </c>
      <c r="M270" s="166" t="s">
        <v>591</v>
      </c>
      <c r="N270" s="163">
        <v>43252</v>
      </c>
      <c r="O270" s="1"/>
      <c r="P270" s="1"/>
      <c r="Q270" s="231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3">
        <v>114</v>
      </c>
      <c r="B271" s="184">
        <v>43220</v>
      </c>
      <c r="C271" s="184"/>
      <c r="D271" s="185" t="s">
        <v>756</v>
      </c>
      <c r="E271" s="186" t="s">
        <v>578</v>
      </c>
      <c r="F271" s="186">
        <v>153.5</v>
      </c>
      <c r="G271" s="186"/>
      <c r="H271" s="186">
        <v>196</v>
      </c>
      <c r="I271" s="188">
        <v>196</v>
      </c>
      <c r="J271" s="158" t="s">
        <v>757</v>
      </c>
      <c r="K271" s="159">
        <f t="shared" si="88"/>
        <v>42.5</v>
      </c>
      <c r="L271" s="160">
        <f t="shared" si="89"/>
        <v>0.27687296416938112</v>
      </c>
      <c r="M271" s="155" t="s">
        <v>581</v>
      </c>
      <c r="N271" s="161">
        <v>43605</v>
      </c>
      <c r="O271" s="1"/>
      <c r="P271" s="1"/>
      <c r="Q271" s="231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62">
        <v>115</v>
      </c>
      <c r="B272" s="163">
        <v>43306</v>
      </c>
      <c r="C272" s="163"/>
      <c r="D272" s="164" t="s">
        <v>725</v>
      </c>
      <c r="E272" s="165" t="s">
        <v>578</v>
      </c>
      <c r="F272" s="166">
        <v>27.5</v>
      </c>
      <c r="G272" s="166"/>
      <c r="H272" s="167">
        <v>13.1</v>
      </c>
      <c r="I272" s="167">
        <v>60</v>
      </c>
      <c r="J272" s="168" t="s">
        <v>758</v>
      </c>
      <c r="K272" s="169">
        <v>-14.4</v>
      </c>
      <c r="L272" s="170">
        <v>-0.52363636363636401</v>
      </c>
      <c r="M272" s="166" t="s">
        <v>591</v>
      </c>
      <c r="N272" s="163">
        <v>43138</v>
      </c>
      <c r="O272" s="1"/>
      <c r="P272" s="1"/>
      <c r="Q272" s="231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92">
        <v>116</v>
      </c>
      <c r="B273" s="193">
        <v>43318</v>
      </c>
      <c r="C273" s="193"/>
      <c r="D273" s="171" t="s">
        <v>759</v>
      </c>
      <c r="E273" s="166" t="s">
        <v>578</v>
      </c>
      <c r="F273" s="166">
        <v>148.5</v>
      </c>
      <c r="G273" s="166"/>
      <c r="H273" s="166">
        <v>102</v>
      </c>
      <c r="I273" s="167">
        <v>182</v>
      </c>
      <c r="J273" s="168" t="s">
        <v>760</v>
      </c>
      <c r="K273" s="169">
        <f>H273-F273</f>
        <v>-46.5</v>
      </c>
      <c r="L273" s="170">
        <f>K273/F273</f>
        <v>-0.31313131313131315</v>
      </c>
      <c r="M273" s="166" t="s">
        <v>591</v>
      </c>
      <c r="N273" s="163">
        <v>43661</v>
      </c>
      <c r="O273" s="1"/>
      <c r="P273" s="1"/>
      <c r="Q273" s="231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52">
        <v>117</v>
      </c>
      <c r="B274" s="153">
        <v>43335</v>
      </c>
      <c r="C274" s="153"/>
      <c r="D274" s="154" t="s">
        <v>761</v>
      </c>
      <c r="E274" s="155" t="s">
        <v>578</v>
      </c>
      <c r="F274" s="186">
        <v>285</v>
      </c>
      <c r="G274" s="155"/>
      <c r="H274" s="155">
        <v>355</v>
      </c>
      <c r="I274" s="157">
        <v>364</v>
      </c>
      <c r="J274" s="158" t="s">
        <v>762</v>
      </c>
      <c r="K274" s="159">
        <v>70</v>
      </c>
      <c r="L274" s="160">
        <v>0.24561403508771901</v>
      </c>
      <c r="M274" s="155" t="s">
        <v>581</v>
      </c>
      <c r="N274" s="161">
        <v>43455</v>
      </c>
      <c r="O274" s="1"/>
      <c r="P274" s="1"/>
      <c r="Q274" s="231"/>
      <c r="R274" s="1"/>
      <c r="S274" s="6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52">
        <v>118</v>
      </c>
      <c r="B275" s="153">
        <v>43341</v>
      </c>
      <c r="C275" s="153"/>
      <c r="D275" s="154" t="s">
        <v>394</v>
      </c>
      <c r="E275" s="155" t="s">
        <v>578</v>
      </c>
      <c r="F275" s="186">
        <v>525</v>
      </c>
      <c r="G275" s="155"/>
      <c r="H275" s="155">
        <v>585</v>
      </c>
      <c r="I275" s="157">
        <v>635</v>
      </c>
      <c r="J275" s="158" t="s">
        <v>763</v>
      </c>
      <c r="K275" s="159">
        <f t="shared" ref="K275:K326" si="90">H275-F275</f>
        <v>60</v>
      </c>
      <c r="L275" s="160">
        <f t="shared" ref="L275:L326" si="91">K275/F275</f>
        <v>0.11428571428571428</v>
      </c>
      <c r="M275" s="155" t="s">
        <v>581</v>
      </c>
      <c r="N275" s="161">
        <v>43662</v>
      </c>
      <c r="O275" s="1"/>
      <c r="P275" s="1"/>
      <c r="Q275" s="231"/>
      <c r="R275" s="1"/>
      <c r="S275" s="6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52">
        <v>119</v>
      </c>
      <c r="B276" s="153">
        <v>43395</v>
      </c>
      <c r="C276" s="153"/>
      <c r="D276" s="154" t="s">
        <v>382</v>
      </c>
      <c r="E276" s="155" t="s">
        <v>578</v>
      </c>
      <c r="F276" s="186">
        <v>475</v>
      </c>
      <c r="G276" s="155"/>
      <c r="H276" s="155">
        <v>574</v>
      </c>
      <c r="I276" s="157">
        <v>570</v>
      </c>
      <c r="J276" s="158" t="s">
        <v>665</v>
      </c>
      <c r="K276" s="159">
        <f t="shared" si="90"/>
        <v>99</v>
      </c>
      <c r="L276" s="160">
        <f t="shared" si="91"/>
        <v>0.20842105263157895</v>
      </c>
      <c r="M276" s="155" t="s">
        <v>581</v>
      </c>
      <c r="N276" s="161">
        <v>43403</v>
      </c>
      <c r="O276" s="1"/>
      <c r="P276" s="1"/>
      <c r="Q276" s="231"/>
      <c r="R276" s="1"/>
      <c r="S276" s="6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3">
        <v>120</v>
      </c>
      <c r="B277" s="184">
        <v>43397</v>
      </c>
      <c r="C277" s="184"/>
      <c r="D277" s="185" t="s">
        <v>764</v>
      </c>
      <c r="E277" s="186" t="s">
        <v>578</v>
      </c>
      <c r="F277" s="186">
        <v>707.5</v>
      </c>
      <c r="G277" s="186"/>
      <c r="H277" s="186">
        <v>872</v>
      </c>
      <c r="I277" s="188">
        <v>872</v>
      </c>
      <c r="J277" s="189" t="s">
        <v>665</v>
      </c>
      <c r="K277" s="159">
        <f t="shared" si="90"/>
        <v>164.5</v>
      </c>
      <c r="L277" s="190">
        <f t="shared" si="91"/>
        <v>0.23250883392226149</v>
      </c>
      <c r="M277" s="186" t="s">
        <v>581</v>
      </c>
      <c r="N277" s="191">
        <v>43482</v>
      </c>
      <c r="O277" s="1"/>
      <c r="P277" s="1"/>
      <c r="Q277" s="231"/>
      <c r="R277" s="1"/>
      <c r="S277" s="6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3">
        <v>121</v>
      </c>
      <c r="B278" s="184">
        <v>43398</v>
      </c>
      <c r="C278" s="184"/>
      <c r="D278" s="185" t="s">
        <v>765</v>
      </c>
      <c r="E278" s="186" t="s">
        <v>578</v>
      </c>
      <c r="F278" s="186">
        <v>162</v>
      </c>
      <c r="G278" s="186"/>
      <c r="H278" s="186">
        <v>204</v>
      </c>
      <c r="I278" s="188">
        <v>209</v>
      </c>
      <c r="J278" s="189" t="s">
        <v>766</v>
      </c>
      <c r="K278" s="159">
        <f t="shared" si="90"/>
        <v>42</v>
      </c>
      <c r="L278" s="190">
        <f t="shared" si="91"/>
        <v>0.25925925925925924</v>
      </c>
      <c r="M278" s="186" t="s">
        <v>581</v>
      </c>
      <c r="N278" s="191">
        <v>43539</v>
      </c>
      <c r="O278" s="1"/>
      <c r="P278" s="1"/>
      <c r="Q278" s="231"/>
      <c r="R278" s="1"/>
      <c r="S278" s="6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3">
        <v>122</v>
      </c>
      <c r="B279" s="184">
        <v>43399</v>
      </c>
      <c r="C279" s="184"/>
      <c r="D279" s="185" t="s">
        <v>480</v>
      </c>
      <c r="E279" s="186" t="s">
        <v>578</v>
      </c>
      <c r="F279" s="186">
        <v>240</v>
      </c>
      <c r="G279" s="186"/>
      <c r="H279" s="186">
        <v>297</v>
      </c>
      <c r="I279" s="188">
        <v>297</v>
      </c>
      <c r="J279" s="189" t="s">
        <v>665</v>
      </c>
      <c r="K279" s="195">
        <f t="shared" si="90"/>
        <v>57</v>
      </c>
      <c r="L279" s="190">
        <f t="shared" si="91"/>
        <v>0.23749999999999999</v>
      </c>
      <c r="M279" s="186" t="s">
        <v>581</v>
      </c>
      <c r="N279" s="191">
        <v>43417</v>
      </c>
      <c r="O279" s="1"/>
      <c r="P279" s="1"/>
      <c r="Q279" s="231"/>
      <c r="R279" s="1"/>
      <c r="S279" s="6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52">
        <v>123</v>
      </c>
      <c r="B280" s="153">
        <v>43439</v>
      </c>
      <c r="C280" s="153"/>
      <c r="D280" s="154" t="s">
        <v>767</v>
      </c>
      <c r="E280" s="155" t="s">
        <v>578</v>
      </c>
      <c r="F280" s="155">
        <v>202.5</v>
      </c>
      <c r="G280" s="155"/>
      <c r="H280" s="155">
        <v>255</v>
      </c>
      <c r="I280" s="157">
        <v>252</v>
      </c>
      <c r="J280" s="158" t="s">
        <v>665</v>
      </c>
      <c r="K280" s="159">
        <f t="shared" si="90"/>
        <v>52.5</v>
      </c>
      <c r="L280" s="160">
        <f t="shared" si="91"/>
        <v>0.25925925925925924</v>
      </c>
      <c r="M280" s="155" t="s">
        <v>581</v>
      </c>
      <c r="N280" s="161">
        <v>43542</v>
      </c>
      <c r="O280" s="1"/>
      <c r="P280" s="1"/>
      <c r="Q280" s="231"/>
      <c r="R280" s="1"/>
      <c r="S280" s="6" t="s">
        <v>768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3">
        <v>124</v>
      </c>
      <c r="B281" s="184">
        <v>43465</v>
      </c>
      <c r="C281" s="153"/>
      <c r="D281" s="185" t="s">
        <v>159</v>
      </c>
      <c r="E281" s="186" t="s">
        <v>578</v>
      </c>
      <c r="F281" s="186">
        <v>710</v>
      </c>
      <c r="G281" s="186"/>
      <c r="H281" s="186">
        <v>866</v>
      </c>
      <c r="I281" s="188">
        <v>866</v>
      </c>
      <c r="J281" s="189" t="s">
        <v>665</v>
      </c>
      <c r="K281" s="159">
        <f t="shared" si="90"/>
        <v>156</v>
      </c>
      <c r="L281" s="160">
        <f t="shared" si="91"/>
        <v>0.21971830985915494</v>
      </c>
      <c r="M281" s="155" t="s">
        <v>581</v>
      </c>
      <c r="N281" s="161">
        <v>43553</v>
      </c>
      <c r="O281" s="1"/>
      <c r="P281" s="1"/>
      <c r="Q281" s="231"/>
      <c r="R281" s="1"/>
      <c r="S281" s="6" t="s">
        <v>768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3">
        <v>125</v>
      </c>
      <c r="B282" s="184">
        <v>43522</v>
      </c>
      <c r="C282" s="184"/>
      <c r="D282" s="185" t="s">
        <v>174</v>
      </c>
      <c r="E282" s="186" t="s">
        <v>578</v>
      </c>
      <c r="F282" s="186">
        <v>337.25</v>
      </c>
      <c r="G282" s="186"/>
      <c r="H282" s="186">
        <v>398.5</v>
      </c>
      <c r="I282" s="188">
        <v>411</v>
      </c>
      <c r="J282" s="158" t="s">
        <v>769</v>
      </c>
      <c r="K282" s="159">
        <f t="shared" si="90"/>
        <v>61.25</v>
      </c>
      <c r="L282" s="160">
        <f t="shared" si="91"/>
        <v>0.1816160118606375</v>
      </c>
      <c r="M282" s="155" t="s">
        <v>581</v>
      </c>
      <c r="N282" s="161">
        <v>43760</v>
      </c>
      <c r="O282" s="1"/>
      <c r="P282" s="1"/>
      <c r="Q282" s="231"/>
      <c r="R282" s="1"/>
      <c r="S282" s="6" t="s">
        <v>768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96">
        <v>126</v>
      </c>
      <c r="B283" s="197">
        <v>43559</v>
      </c>
      <c r="C283" s="197"/>
      <c r="D283" s="198" t="s">
        <v>770</v>
      </c>
      <c r="E283" s="199" t="s">
        <v>578</v>
      </c>
      <c r="F283" s="199">
        <v>130</v>
      </c>
      <c r="G283" s="199"/>
      <c r="H283" s="199">
        <v>65</v>
      </c>
      <c r="I283" s="200">
        <v>158</v>
      </c>
      <c r="J283" s="168" t="s">
        <v>771</v>
      </c>
      <c r="K283" s="169">
        <f t="shared" si="90"/>
        <v>-65</v>
      </c>
      <c r="L283" s="170">
        <f t="shared" si="91"/>
        <v>-0.5</v>
      </c>
      <c r="M283" s="166" t="s">
        <v>591</v>
      </c>
      <c r="N283" s="163">
        <v>43726</v>
      </c>
      <c r="O283" s="1"/>
      <c r="P283" s="1"/>
      <c r="Q283" s="231"/>
      <c r="R283" s="1"/>
      <c r="S283" s="6" t="s">
        <v>772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3">
        <v>127</v>
      </c>
      <c r="B284" s="184">
        <v>43017</v>
      </c>
      <c r="C284" s="184"/>
      <c r="D284" s="185" t="s">
        <v>210</v>
      </c>
      <c r="E284" s="186" t="s">
        <v>578</v>
      </c>
      <c r="F284" s="186">
        <v>141.5</v>
      </c>
      <c r="G284" s="186"/>
      <c r="H284" s="186">
        <v>183.5</v>
      </c>
      <c r="I284" s="188">
        <v>210</v>
      </c>
      <c r="J284" s="158" t="s">
        <v>766</v>
      </c>
      <c r="K284" s="159">
        <f t="shared" si="90"/>
        <v>42</v>
      </c>
      <c r="L284" s="160">
        <f t="shared" si="91"/>
        <v>0.29681978798586572</v>
      </c>
      <c r="M284" s="155" t="s">
        <v>581</v>
      </c>
      <c r="N284" s="161">
        <v>43042</v>
      </c>
      <c r="O284" s="1"/>
      <c r="P284" s="1"/>
      <c r="Q284" s="231"/>
      <c r="R284" s="1"/>
      <c r="S284" s="6" t="s">
        <v>772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96">
        <v>128</v>
      </c>
      <c r="B285" s="197">
        <v>43074</v>
      </c>
      <c r="C285" s="197"/>
      <c r="D285" s="198" t="s">
        <v>773</v>
      </c>
      <c r="E285" s="199" t="s">
        <v>578</v>
      </c>
      <c r="F285" s="194">
        <v>172</v>
      </c>
      <c r="G285" s="199"/>
      <c r="H285" s="199">
        <v>155.25</v>
      </c>
      <c r="I285" s="200">
        <v>230</v>
      </c>
      <c r="J285" s="168" t="s">
        <v>774</v>
      </c>
      <c r="K285" s="169">
        <f t="shared" si="90"/>
        <v>-16.75</v>
      </c>
      <c r="L285" s="170">
        <f t="shared" si="91"/>
        <v>-9.7383720930232565E-2</v>
      </c>
      <c r="M285" s="166" t="s">
        <v>591</v>
      </c>
      <c r="N285" s="163">
        <v>43787</v>
      </c>
      <c r="O285" s="1"/>
      <c r="P285" s="1"/>
      <c r="Q285" s="231"/>
      <c r="R285" s="1"/>
      <c r="S285" s="6" t="s">
        <v>772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3">
        <v>129</v>
      </c>
      <c r="B286" s="184">
        <v>43398</v>
      </c>
      <c r="C286" s="184"/>
      <c r="D286" s="185" t="s">
        <v>120</v>
      </c>
      <c r="E286" s="186" t="s">
        <v>578</v>
      </c>
      <c r="F286" s="186">
        <v>698.5</v>
      </c>
      <c r="G286" s="186"/>
      <c r="H286" s="186">
        <v>890</v>
      </c>
      <c r="I286" s="188">
        <v>890</v>
      </c>
      <c r="J286" s="158" t="s">
        <v>775</v>
      </c>
      <c r="K286" s="159">
        <f t="shared" si="90"/>
        <v>191.5</v>
      </c>
      <c r="L286" s="160">
        <f t="shared" si="91"/>
        <v>0.27415891195418757</v>
      </c>
      <c r="M286" s="155" t="s">
        <v>581</v>
      </c>
      <c r="N286" s="161">
        <v>44328</v>
      </c>
      <c r="O286" s="1"/>
      <c r="P286" s="1"/>
      <c r="Q286" s="231"/>
      <c r="R286" s="1"/>
      <c r="S286" s="6" t="s">
        <v>768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3">
        <v>130</v>
      </c>
      <c r="B287" s="184">
        <v>42877</v>
      </c>
      <c r="C287" s="184"/>
      <c r="D287" s="185" t="s">
        <v>776</v>
      </c>
      <c r="E287" s="186" t="s">
        <v>578</v>
      </c>
      <c r="F287" s="186">
        <v>127.6</v>
      </c>
      <c r="G287" s="186"/>
      <c r="H287" s="186">
        <v>138</v>
      </c>
      <c r="I287" s="188">
        <v>190</v>
      </c>
      <c r="J287" s="158" t="s">
        <v>777</v>
      </c>
      <c r="K287" s="159">
        <f t="shared" si="90"/>
        <v>10.400000000000006</v>
      </c>
      <c r="L287" s="160">
        <f t="shared" si="91"/>
        <v>8.1504702194357417E-2</v>
      </c>
      <c r="M287" s="155" t="s">
        <v>581</v>
      </c>
      <c r="N287" s="161">
        <v>43774</v>
      </c>
      <c r="O287" s="1"/>
      <c r="P287" s="1"/>
      <c r="Q287" s="231"/>
      <c r="R287" s="1"/>
      <c r="S287" s="6" t="s">
        <v>772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3">
        <v>131</v>
      </c>
      <c r="B288" s="184">
        <v>43158</v>
      </c>
      <c r="C288" s="184"/>
      <c r="D288" s="185" t="s">
        <v>778</v>
      </c>
      <c r="E288" s="186" t="s">
        <v>578</v>
      </c>
      <c r="F288" s="186">
        <v>317</v>
      </c>
      <c r="G288" s="186"/>
      <c r="H288" s="186">
        <v>382.5</v>
      </c>
      <c r="I288" s="188">
        <v>398</v>
      </c>
      <c r="J288" s="158" t="s">
        <v>779</v>
      </c>
      <c r="K288" s="159">
        <f t="shared" si="90"/>
        <v>65.5</v>
      </c>
      <c r="L288" s="160">
        <f t="shared" si="91"/>
        <v>0.20662460567823343</v>
      </c>
      <c r="M288" s="155" t="s">
        <v>581</v>
      </c>
      <c r="N288" s="161">
        <v>44238</v>
      </c>
      <c r="O288" s="1"/>
      <c r="P288" s="1"/>
      <c r="Q288" s="231"/>
      <c r="R288" s="1"/>
      <c r="S288" s="6" t="s">
        <v>772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96">
        <v>132</v>
      </c>
      <c r="B289" s="197">
        <v>43164</v>
      </c>
      <c r="C289" s="197"/>
      <c r="D289" s="198" t="s">
        <v>166</v>
      </c>
      <c r="E289" s="199" t="s">
        <v>578</v>
      </c>
      <c r="F289" s="194">
        <f>510-14.4</f>
        <v>495.6</v>
      </c>
      <c r="G289" s="199"/>
      <c r="H289" s="199">
        <v>350</v>
      </c>
      <c r="I289" s="200">
        <v>672</v>
      </c>
      <c r="J289" s="168" t="s">
        <v>780</v>
      </c>
      <c r="K289" s="169">
        <f t="shared" si="90"/>
        <v>-145.60000000000002</v>
      </c>
      <c r="L289" s="170">
        <f t="shared" si="91"/>
        <v>-0.29378531073446329</v>
      </c>
      <c r="M289" s="166" t="s">
        <v>591</v>
      </c>
      <c r="N289" s="163">
        <v>43887</v>
      </c>
      <c r="O289" s="1"/>
      <c r="P289" s="1"/>
      <c r="Q289" s="231"/>
      <c r="R289" s="1"/>
      <c r="S289" s="6" t="s">
        <v>768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96">
        <v>133</v>
      </c>
      <c r="B290" s="197">
        <v>43237</v>
      </c>
      <c r="C290" s="197"/>
      <c r="D290" s="198" t="s">
        <v>781</v>
      </c>
      <c r="E290" s="199" t="s">
        <v>578</v>
      </c>
      <c r="F290" s="194">
        <v>230.3</v>
      </c>
      <c r="G290" s="199"/>
      <c r="H290" s="199">
        <v>102.5</v>
      </c>
      <c r="I290" s="200">
        <v>348</v>
      </c>
      <c r="J290" s="168" t="s">
        <v>782</v>
      </c>
      <c r="K290" s="169">
        <f t="shared" si="90"/>
        <v>-127.80000000000001</v>
      </c>
      <c r="L290" s="170">
        <f t="shared" si="91"/>
        <v>-0.55492835432045162</v>
      </c>
      <c r="M290" s="166" t="s">
        <v>591</v>
      </c>
      <c r="N290" s="163">
        <v>43896</v>
      </c>
      <c r="O290" s="1"/>
      <c r="P290" s="1"/>
      <c r="Q290" s="231"/>
      <c r="R290" s="1"/>
      <c r="S290" s="6" t="s">
        <v>768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3">
        <v>134</v>
      </c>
      <c r="B291" s="184">
        <v>43258</v>
      </c>
      <c r="C291" s="184"/>
      <c r="D291" s="185" t="s">
        <v>437</v>
      </c>
      <c r="E291" s="186" t="s">
        <v>578</v>
      </c>
      <c r="F291" s="186">
        <f>342.5-5.1</f>
        <v>337.4</v>
      </c>
      <c r="G291" s="186"/>
      <c r="H291" s="186">
        <v>412.5</v>
      </c>
      <c r="I291" s="188">
        <v>439</v>
      </c>
      <c r="J291" s="158" t="s">
        <v>783</v>
      </c>
      <c r="K291" s="159">
        <f t="shared" si="90"/>
        <v>75.100000000000023</v>
      </c>
      <c r="L291" s="160">
        <f t="shared" si="91"/>
        <v>0.22258446947243635</v>
      </c>
      <c r="M291" s="155" t="s">
        <v>581</v>
      </c>
      <c r="N291" s="161">
        <v>44230</v>
      </c>
      <c r="O291" s="1"/>
      <c r="P291" s="1"/>
      <c r="Q291" s="231"/>
      <c r="R291" s="1"/>
      <c r="S291" s="6" t="s">
        <v>772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77">
        <v>135</v>
      </c>
      <c r="B292" s="176">
        <v>43285</v>
      </c>
      <c r="C292" s="176"/>
      <c r="D292" s="177" t="s">
        <v>58</v>
      </c>
      <c r="E292" s="178" t="s">
        <v>578</v>
      </c>
      <c r="F292" s="178">
        <f>127.5-5.53</f>
        <v>121.97</v>
      </c>
      <c r="G292" s="179"/>
      <c r="H292" s="179">
        <v>122.5</v>
      </c>
      <c r="I292" s="179">
        <v>170</v>
      </c>
      <c r="J292" s="180" t="s">
        <v>784</v>
      </c>
      <c r="K292" s="181">
        <f t="shared" si="90"/>
        <v>0.53000000000000114</v>
      </c>
      <c r="L292" s="182">
        <f t="shared" si="91"/>
        <v>4.3453308190538747E-3</v>
      </c>
      <c r="M292" s="178" t="s">
        <v>598</v>
      </c>
      <c r="N292" s="176">
        <v>44431</v>
      </c>
      <c r="O292" s="1"/>
      <c r="P292" s="1"/>
      <c r="Q292" s="231"/>
      <c r="R292" s="1"/>
      <c r="S292" s="6" t="s">
        <v>768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96">
        <v>136</v>
      </c>
      <c r="B293" s="197">
        <v>43294</v>
      </c>
      <c r="C293" s="197"/>
      <c r="D293" s="198" t="s">
        <v>785</v>
      </c>
      <c r="E293" s="199" t="s">
        <v>578</v>
      </c>
      <c r="F293" s="194">
        <v>46.5</v>
      </c>
      <c r="G293" s="199"/>
      <c r="H293" s="199">
        <v>17</v>
      </c>
      <c r="I293" s="200">
        <v>59</v>
      </c>
      <c r="J293" s="168" t="s">
        <v>786</v>
      </c>
      <c r="K293" s="169">
        <f t="shared" si="90"/>
        <v>-29.5</v>
      </c>
      <c r="L293" s="170">
        <f t="shared" si="91"/>
        <v>-0.63440860215053763</v>
      </c>
      <c r="M293" s="166" t="s">
        <v>591</v>
      </c>
      <c r="N293" s="163">
        <v>43887</v>
      </c>
      <c r="O293" s="1"/>
      <c r="P293" s="1"/>
      <c r="Q293" s="231"/>
      <c r="R293" s="1"/>
      <c r="S293" s="6" t="s">
        <v>768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3">
        <v>137</v>
      </c>
      <c r="B294" s="184">
        <v>43396</v>
      </c>
      <c r="C294" s="184"/>
      <c r="D294" s="185" t="s">
        <v>420</v>
      </c>
      <c r="E294" s="186" t="s">
        <v>578</v>
      </c>
      <c r="F294" s="186">
        <v>156.5</v>
      </c>
      <c r="G294" s="186"/>
      <c r="H294" s="186">
        <v>207.5</v>
      </c>
      <c r="I294" s="188">
        <v>191</v>
      </c>
      <c r="J294" s="158" t="s">
        <v>665</v>
      </c>
      <c r="K294" s="159">
        <f t="shared" si="90"/>
        <v>51</v>
      </c>
      <c r="L294" s="160">
        <f t="shared" si="91"/>
        <v>0.32587859424920129</v>
      </c>
      <c r="M294" s="155" t="s">
        <v>581</v>
      </c>
      <c r="N294" s="161">
        <v>44369</v>
      </c>
      <c r="O294" s="1"/>
      <c r="P294" s="1"/>
      <c r="Q294" s="231"/>
      <c r="R294" s="1"/>
      <c r="S294" s="6" t="s">
        <v>768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3">
        <v>138</v>
      </c>
      <c r="B295" s="184">
        <v>43439</v>
      </c>
      <c r="C295" s="184"/>
      <c r="D295" s="185" t="s">
        <v>345</v>
      </c>
      <c r="E295" s="186" t="s">
        <v>578</v>
      </c>
      <c r="F295" s="186">
        <v>259.5</v>
      </c>
      <c r="G295" s="186"/>
      <c r="H295" s="186">
        <v>320</v>
      </c>
      <c r="I295" s="188">
        <v>320</v>
      </c>
      <c r="J295" s="158" t="s">
        <v>665</v>
      </c>
      <c r="K295" s="159">
        <f t="shared" si="90"/>
        <v>60.5</v>
      </c>
      <c r="L295" s="160">
        <f t="shared" si="91"/>
        <v>0.23314065510597304</v>
      </c>
      <c r="M295" s="155" t="s">
        <v>581</v>
      </c>
      <c r="N295" s="161">
        <v>44323</v>
      </c>
      <c r="O295" s="1"/>
      <c r="P295" s="1"/>
      <c r="Q295" s="231"/>
      <c r="R295" s="1"/>
      <c r="S295" s="6" t="s">
        <v>768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96">
        <v>139</v>
      </c>
      <c r="B296" s="197">
        <v>43439</v>
      </c>
      <c r="C296" s="197"/>
      <c r="D296" s="198" t="s">
        <v>787</v>
      </c>
      <c r="E296" s="199" t="s">
        <v>578</v>
      </c>
      <c r="F296" s="199">
        <v>715</v>
      </c>
      <c r="G296" s="199"/>
      <c r="H296" s="199">
        <v>445</v>
      </c>
      <c r="I296" s="200">
        <v>840</v>
      </c>
      <c r="J296" s="168" t="s">
        <v>788</v>
      </c>
      <c r="K296" s="169">
        <f t="shared" si="90"/>
        <v>-270</v>
      </c>
      <c r="L296" s="170">
        <f t="shared" si="91"/>
        <v>-0.3776223776223776</v>
      </c>
      <c r="M296" s="166" t="s">
        <v>591</v>
      </c>
      <c r="N296" s="163">
        <v>43800</v>
      </c>
      <c r="O296" s="1"/>
      <c r="P296" s="1"/>
      <c r="Q296" s="231"/>
      <c r="R296" s="1"/>
      <c r="S296" s="6" t="s">
        <v>768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3">
        <v>140</v>
      </c>
      <c r="B297" s="184">
        <v>43469</v>
      </c>
      <c r="C297" s="184"/>
      <c r="D297" s="185" t="s">
        <v>180</v>
      </c>
      <c r="E297" s="186" t="s">
        <v>578</v>
      </c>
      <c r="F297" s="186">
        <v>875</v>
      </c>
      <c r="G297" s="186"/>
      <c r="H297" s="186">
        <v>1165</v>
      </c>
      <c r="I297" s="188">
        <v>1185</v>
      </c>
      <c r="J297" s="158" t="s">
        <v>789</v>
      </c>
      <c r="K297" s="159">
        <f t="shared" si="90"/>
        <v>290</v>
      </c>
      <c r="L297" s="160">
        <f t="shared" si="91"/>
        <v>0.33142857142857141</v>
      </c>
      <c r="M297" s="155" t="s">
        <v>581</v>
      </c>
      <c r="N297" s="161">
        <v>43847</v>
      </c>
      <c r="O297" s="1"/>
      <c r="P297" s="1"/>
      <c r="Q297" s="231"/>
      <c r="R297" s="1"/>
      <c r="S297" s="6" t="s">
        <v>768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3">
        <v>141</v>
      </c>
      <c r="B298" s="184">
        <v>43559</v>
      </c>
      <c r="C298" s="184"/>
      <c r="D298" s="185" t="s">
        <v>363</v>
      </c>
      <c r="E298" s="186" t="s">
        <v>578</v>
      </c>
      <c r="F298" s="186">
        <f>387-14.63</f>
        <v>372.37</v>
      </c>
      <c r="G298" s="186"/>
      <c r="H298" s="186">
        <v>490</v>
      </c>
      <c r="I298" s="188">
        <v>490</v>
      </c>
      <c r="J298" s="158" t="s">
        <v>665</v>
      </c>
      <c r="K298" s="159">
        <f t="shared" si="90"/>
        <v>117.63</v>
      </c>
      <c r="L298" s="160">
        <f t="shared" si="91"/>
        <v>0.31589548030185027</v>
      </c>
      <c r="M298" s="155" t="s">
        <v>581</v>
      </c>
      <c r="N298" s="161">
        <v>43850</v>
      </c>
      <c r="O298" s="1"/>
      <c r="P298" s="1"/>
      <c r="Q298" s="231"/>
      <c r="R298" s="1"/>
      <c r="S298" s="6" t="s">
        <v>768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96">
        <v>142</v>
      </c>
      <c r="B299" s="197">
        <v>43578</v>
      </c>
      <c r="C299" s="197"/>
      <c r="D299" s="198" t="s">
        <v>790</v>
      </c>
      <c r="E299" s="199" t="s">
        <v>590</v>
      </c>
      <c r="F299" s="199">
        <v>220</v>
      </c>
      <c r="G299" s="199"/>
      <c r="H299" s="199">
        <v>127.5</v>
      </c>
      <c r="I299" s="200">
        <v>284</v>
      </c>
      <c r="J299" s="168" t="s">
        <v>791</v>
      </c>
      <c r="K299" s="169">
        <f t="shared" si="90"/>
        <v>-92.5</v>
      </c>
      <c r="L299" s="170">
        <f t="shared" si="91"/>
        <v>-0.42045454545454547</v>
      </c>
      <c r="M299" s="166" t="s">
        <v>591</v>
      </c>
      <c r="N299" s="163">
        <v>43896</v>
      </c>
      <c r="O299" s="1"/>
      <c r="P299" s="1"/>
      <c r="Q299" s="231"/>
      <c r="R299" s="1"/>
      <c r="S299" s="6" t="s">
        <v>768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3">
        <v>143</v>
      </c>
      <c r="B300" s="184">
        <v>43622</v>
      </c>
      <c r="C300" s="184"/>
      <c r="D300" s="185" t="s">
        <v>481</v>
      </c>
      <c r="E300" s="186" t="s">
        <v>590</v>
      </c>
      <c r="F300" s="186">
        <v>332.8</v>
      </c>
      <c r="G300" s="186"/>
      <c r="H300" s="186">
        <v>405</v>
      </c>
      <c r="I300" s="188">
        <v>419</v>
      </c>
      <c r="J300" s="158" t="s">
        <v>792</v>
      </c>
      <c r="K300" s="159">
        <f t="shared" si="90"/>
        <v>72.199999999999989</v>
      </c>
      <c r="L300" s="160">
        <f t="shared" si="91"/>
        <v>0.21694711538461534</v>
      </c>
      <c r="M300" s="155" t="s">
        <v>581</v>
      </c>
      <c r="N300" s="161">
        <v>43860</v>
      </c>
      <c r="O300" s="1"/>
      <c r="P300" s="1"/>
      <c r="Q300" s="231"/>
      <c r="R300" s="1"/>
      <c r="S300" s="6" t="s">
        <v>772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77">
        <v>144</v>
      </c>
      <c r="B301" s="176">
        <v>43641</v>
      </c>
      <c r="C301" s="176"/>
      <c r="D301" s="177" t="s">
        <v>172</v>
      </c>
      <c r="E301" s="178" t="s">
        <v>578</v>
      </c>
      <c r="F301" s="178">
        <v>386</v>
      </c>
      <c r="G301" s="179"/>
      <c r="H301" s="179">
        <v>395</v>
      </c>
      <c r="I301" s="179">
        <v>452</v>
      </c>
      <c r="J301" s="180" t="s">
        <v>793</v>
      </c>
      <c r="K301" s="181">
        <f t="shared" si="90"/>
        <v>9</v>
      </c>
      <c r="L301" s="182">
        <f t="shared" si="91"/>
        <v>2.3316062176165803E-2</v>
      </c>
      <c r="M301" s="178" t="s">
        <v>598</v>
      </c>
      <c r="N301" s="176">
        <v>43868</v>
      </c>
      <c r="O301" s="1"/>
      <c r="P301" s="1"/>
      <c r="Q301" s="231"/>
      <c r="R301" s="1"/>
      <c r="S301" s="6" t="s">
        <v>772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77">
        <v>145</v>
      </c>
      <c r="B302" s="176">
        <v>43707</v>
      </c>
      <c r="C302" s="176"/>
      <c r="D302" s="177" t="s">
        <v>146</v>
      </c>
      <c r="E302" s="178" t="s">
        <v>578</v>
      </c>
      <c r="F302" s="178">
        <v>137.5</v>
      </c>
      <c r="G302" s="179"/>
      <c r="H302" s="179">
        <v>138.5</v>
      </c>
      <c r="I302" s="179">
        <v>190</v>
      </c>
      <c r="J302" s="180" t="s">
        <v>794</v>
      </c>
      <c r="K302" s="181">
        <f t="shared" si="90"/>
        <v>1</v>
      </c>
      <c r="L302" s="182">
        <f t="shared" si="91"/>
        <v>7.2727272727272727E-3</v>
      </c>
      <c r="M302" s="178" t="s">
        <v>598</v>
      </c>
      <c r="N302" s="176">
        <v>44432</v>
      </c>
      <c r="O302" s="1"/>
      <c r="P302" s="1"/>
      <c r="Q302" s="231"/>
      <c r="R302" s="1"/>
      <c r="S302" s="6" t="s">
        <v>768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3">
        <v>146</v>
      </c>
      <c r="B303" s="184">
        <v>43731</v>
      </c>
      <c r="C303" s="184"/>
      <c r="D303" s="185" t="s">
        <v>430</v>
      </c>
      <c r="E303" s="186" t="s">
        <v>578</v>
      </c>
      <c r="F303" s="186">
        <v>235</v>
      </c>
      <c r="G303" s="186"/>
      <c r="H303" s="186">
        <v>295</v>
      </c>
      <c r="I303" s="188">
        <v>296</v>
      </c>
      <c r="J303" s="158" t="s">
        <v>795</v>
      </c>
      <c r="K303" s="159">
        <f t="shared" si="90"/>
        <v>60</v>
      </c>
      <c r="L303" s="160">
        <f t="shared" si="91"/>
        <v>0.25531914893617019</v>
      </c>
      <c r="M303" s="155" t="s">
        <v>581</v>
      </c>
      <c r="N303" s="161">
        <v>43844</v>
      </c>
      <c r="O303" s="1"/>
      <c r="P303" s="1"/>
      <c r="Q303" s="231"/>
      <c r="R303" s="1"/>
      <c r="S303" s="6" t="s">
        <v>772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3">
        <v>147</v>
      </c>
      <c r="B304" s="184">
        <v>43752</v>
      </c>
      <c r="C304" s="184"/>
      <c r="D304" s="185" t="s">
        <v>796</v>
      </c>
      <c r="E304" s="186" t="s">
        <v>578</v>
      </c>
      <c r="F304" s="186">
        <v>277.5</v>
      </c>
      <c r="G304" s="186"/>
      <c r="H304" s="186">
        <v>333</v>
      </c>
      <c r="I304" s="188">
        <v>333</v>
      </c>
      <c r="J304" s="158" t="s">
        <v>797</v>
      </c>
      <c r="K304" s="159">
        <f t="shared" si="90"/>
        <v>55.5</v>
      </c>
      <c r="L304" s="160">
        <f t="shared" si="91"/>
        <v>0.2</v>
      </c>
      <c r="M304" s="155" t="s">
        <v>581</v>
      </c>
      <c r="N304" s="161">
        <v>43846</v>
      </c>
      <c r="O304" s="1"/>
      <c r="P304" s="1"/>
      <c r="Q304" s="231"/>
      <c r="R304" s="1"/>
      <c r="S304" s="6" t="s">
        <v>768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3">
        <v>148</v>
      </c>
      <c r="B305" s="184">
        <v>43752</v>
      </c>
      <c r="C305" s="184"/>
      <c r="D305" s="185" t="s">
        <v>798</v>
      </c>
      <c r="E305" s="186" t="s">
        <v>578</v>
      </c>
      <c r="F305" s="186">
        <v>930</v>
      </c>
      <c r="G305" s="186"/>
      <c r="H305" s="186">
        <v>1165</v>
      </c>
      <c r="I305" s="188">
        <v>1200</v>
      </c>
      <c r="J305" s="158" t="s">
        <v>799</v>
      </c>
      <c r="K305" s="159">
        <f t="shared" si="90"/>
        <v>235</v>
      </c>
      <c r="L305" s="160">
        <f t="shared" si="91"/>
        <v>0.25268817204301075</v>
      </c>
      <c r="M305" s="155" t="s">
        <v>581</v>
      </c>
      <c r="N305" s="161">
        <v>43847</v>
      </c>
      <c r="O305" s="1"/>
      <c r="P305" s="1"/>
      <c r="Q305" s="231"/>
      <c r="R305" s="1"/>
      <c r="S305" s="6" t="s">
        <v>772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3">
        <v>149</v>
      </c>
      <c r="B306" s="184">
        <v>43753</v>
      </c>
      <c r="C306" s="184"/>
      <c r="D306" s="185" t="s">
        <v>800</v>
      </c>
      <c r="E306" s="186" t="s">
        <v>578</v>
      </c>
      <c r="F306" s="156">
        <v>111</v>
      </c>
      <c r="G306" s="186"/>
      <c r="H306" s="186">
        <v>141</v>
      </c>
      <c r="I306" s="188">
        <v>141</v>
      </c>
      <c r="J306" s="158" t="s">
        <v>801</v>
      </c>
      <c r="K306" s="159">
        <f t="shared" si="90"/>
        <v>30</v>
      </c>
      <c r="L306" s="160">
        <f t="shared" si="91"/>
        <v>0.27027027027027029</v>
      </c>
      <c r="M306" s="155" t="s">
        <v>581</v>
      </c>
      <c r="N306" s="161">
        <v>44328</v>
      </c>
      <c r="O306" s="1"/>
      <c r="P306" s="1"/>
      <c r="Q306" s="231"/>
      <c r="R306" s="1"/>
      <c r="S306" s="6" t="s">
        <v>772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3">
        <v>150</v>
      </c>
      <c r="B307" s="184">
        <v>43753</v>
      </c>
      <c r="C307" s="184"/>
      <c r="D307" s="185" t="s">
        <v>802</v>
      </c>
      <c r="E307" s="186" t="s">
        <v>578</v>
      </c>
      <c r="F307" s="156">
        <v>296</v>
      </c>
      <c r="G307" s="186"/>
      <c r="H307" s="186">
        <v>370</v>
      </c>
      <c r="I307" s="188">
        <v>370</v>
      </c>
      <c r="J307" s="158" t="s">
        <v>665</v>
      </c>
      <c r="K307" s="159">
        <f t="shared" si="90"/>
        <v>74</v>
      </c>
      <c r="L307" s="160">
        <f t="shared" si="91"/>
        <v>0.25</v>
      </c>
      <c r="M307" s="155" t="s">
        <v>581</v>
      </c>
      <c r="N307" s="161">
        <v>43853</v>
      </c>
      <c r="O307" s="1"/>
      <c r="P307" s="1"/>
      <c r="Q307" s="231"/>
      <c r="R307" s="1"/>
      <c r="S307" s="6" t="s">
        <v>772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3">
        <v>151</v>
      </c>
      <c r="B308" s="184">
        <v>43754</v>
      </c>
      <c r="C308" s="184"/>
      <c r="D308" s="185" t="s">
        <v>803</v>
      </c>
      <c r="E308" s="186" t="s">
        <v>578</v>
      </c>
      <c r="F308" s="156">
        <v>300</v>
      </c>
      <c r="G308" s="186"/>
      <c r="H308" s="186">
        <v>382.5</v>
      </c>
      <c r="I308" s="188">
        <v>344</v>
      </c>
      <c r="J308" s="158" t="s">
        <v>804</v>
      </c>
      <c r="K308" s="159">
        <f t="shared" si="90"/>
        <v>82.5</v>
      </c>
      <c r="L308" s="160">
        <f t="shared" si="91"/>
        <v>0.27500000000000002</v>
      </c>
      <c r="M308" s="155" t="s">
        <v>581</v>
      </c>
      <c r="N308" s="161">
        <v>44238</v>
      </c>
      <c r="O308" s="1"/>
      <c r="P308" s="1"/>
      <c r="Q308" s="231"/>
      <c r="R308" s="1"/>
      <c r="S308" s="6" t="s">
        <v>772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3">
        <v>152</v>
      </c>
      <c r="B309" s="184">
        <v>43832</v>
      </c>
      <c r="C309" s="184"/>
      <c r="D309" s="185" t="s">
        <v>805</v>
      </c>
      <c r="E309" s="186" t="s">
        <v>578</v>
      </c>
      <c r="F309" s="156">
        <v>495</v>
      </c>
      <c r="G309" s="186"/>
      <c r="H309" s="186">
        <v>595</v>
      </c>
      <c r="I309" s="188">
        <v>590</v>
      </c>
      <c r="J309" s="158" t="s">
        <v>601</v>
      </c>
      <c r="K309" s="159">
        <f t="shared" si="90"/>
        <v>100</v>
      </c>
      <c r="L309" s="160">
        <f t="shared" si="91"/>
        <v>0.20202020202020202</v>
      </c>
      <c r="M309" s="155" t="s">
        <v>581</v>
      </c>
      <c r="N309" s="161">
        <v>44589</v>
      </c>
      <c r="O309" s="1"/>
      <c r="P309" s="1"/>
      <c r="Q309" s="231"/>
      <c r="R309" s="1"/>
      <c r="S309" s="6" t="s">
        <v>772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83">
        <v>153</v>
      </c>
      <c r="B310" s="184">
        <v>43966</v>
      </c>
      <c r="C310" s="184"/>
      <c r="D310" s="185" t="s">
        <v>76</v>
      </c>
      <c r="E310" s="186" t="s">
        <v>578</v>
      </c>
      <c r="F310" s="156">
        <v>67.5</v>
      </c>
      <c r="G310" s="186"/>
      <c r="H310" s="186">
        <v>86</v>
      </c>
      <c r="I310" s="188">
        <v>86</v>
      </c>
      <c r="J310" s="158" t="s">
        <v>806</v>
      </c>
      <c r="K310" s="159">
        <f t="shared" si="90"/>
        <v>18.5</v>
      </c>
      <c r="L310" s="160">
        <f t="shared" si="91"/>
        <v>0.27407407407407408</v>
      </c>
      <c r="M310" s="155" t="s">
        <v>581</v>
      </c>
      <c r="N310" s="161">
        <v>44008</v>
      </c>
      <c r="O310" s="1"/>
      <c r="P310" s="1"/>
      <c r="Q310" s="231"/>
      <c r="R310" s="1"/>
      <c r="S310" s="6" t="s">
        <v>772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3">
        <v>154</v>
      </c>
      <c r="B311" s="184">
        <v>44035</v>
      </c>
      <c r="C311" s="184"/>
      <c r="D311" s="185" t="s">
        <v>480</v>
      </c>
      <c r="E311" s="186" t="s">
        <v>578</v>
      </c>
      <c r="F311" s="156">
        <v>231</v>
      </c>
      <c r="G311" s="186"/>
      <c r="H311" s="186">
        <v>281</v>
      </c>
      <c r="I311" s="188">
        <v>281</v>
      </c>
      <c r="J311" s="158" t="s">
        <v>665</v>
      </c>
      <c r="K311" s="159">
        <f t="shared" si="90"/>
        <v>50</v>
      </c>
      <c r="L311" s="160">
        <f t="shared" si="91"/>
        <v>0.21645021645021645</v>
      </c>
      <c r="M311" s="155" t="s">
        <v>581</v>
      </c>
      <c r="N311" s="161">
        <v>44358</v>
      </c>
      <c r="O311" s="1"/>
      <c r="P311" s="1"/>
      <c r="Q311" s="231"/>
      <c r="R311" s="1"/>
      <c r="S311" s="6" t="s">
        <v>772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3">
        <v>155</v>
      </c>
      <c r="B312" s="184">
        <v>44092</v>
      </c>
      <c r="C312" s="184"/>
      <c r="D312" s="185" t="s">
        <v>144</v>
      </c>
      <c r="E312" s="186" t="s">
        <v>578</v>
      </c>
      <c r="F312" s="186">
        <v>206</v>
      </c>
      <c r="G312" s="186"/>
      <c r="H312" s="186">
        <v>248</v>
      </c>
      <c r="I312" s="188">
        <v>248</v>
      </c>
      <c r="J312" s="158" t="s">
        <v>665</v>
      </c>
      <c r="K312" s="159">
        <f t="shared" si="90"/>
        <v>42</v>
      </c>
      <c r="L312" s="160">
        <f t="shared" si="91"/>
        <v>0.20388349514563106</v>
      </c>
      <c r="M312" s="155" t="s">
        <v>581</v>
      </c>
      <c r="N312" s="161">
        <v>44214</v>
      </c>
      <c r="O312" s="1"/>
      <c r="P312" s="1"/>
      <c r="Q312" s="231"/>
      <c r="R312" s="1"/>
      <c r="S312" s="6" t="s">
        <v>772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3">
        <v>156</v>
      </c>
      <c r="B313" s="184">
        <v>44140</v>
      </c>
      <c r="C313" s="184"/>
      <c r="D313" s="185" t="s">
        <v>144</v>
      </c>
      <c r="E313" s="186" t="s">
        <v>578</v>
      </c>
      <c r="F313" s="186">
        <v>182.5</v>
      </c>
      <c r="G313" s="186"/>
      <c r="H313" s="186">
        <v>248</v>
      </c>
      <c r="I313" s="188">
        <v>248</v>
      </c>
      <c r="J313" s="158" t="s">
        <v>665</v>
      </c>
      <c r="K313" s="159">
        <f t="shared" si="90"/>
        <v>65.5</v>
      </c>
      <c r="L313" s="160">
        <f t="shared" si="91"/>
        <v>0.35890410958904112</v>
      </c>
      <c r="M313" s="155" t="s">
        <v>581</v>
      </c>
      <c r="N313" s="161">
        <v>44214</v>
      </c>
      <c r="O313" s="1"/>
      <c r="P313" s="1"/>
      <c r="Q313" s="231"/>
      <c r="R313" s="1"/>
      <c r="S313" s="6" t="s">
        <v>772</v>
      </c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83">
        <v>157</v>
      </c>
      <c r="B314" s="184">
        <v>44140</v>
      </c>
      <c r="C314" s="184"/>
      <c r="D314" s="185" t="s">
        <v>345</v>
      </c>
      <c r="E314" s="186" t="s">
        <v>578</v>
      </c>
      <c r="F314" s="186">
        <v>247.5</v>
      </c>
      <c r="G314" s="186"/>
      <c r="H314" s="186">
        <v>320</v>
      </c>
      <c r="I314" s="188">
        <v>320</v>
      </c>
      <c r="J314" s="158" t="s">
        <v>665</v>
      </c>
      <c r="K314" s="159">
        <f t="shared" si="90"/>
        <v>72.5</v>
      </c>
      <c r="L314" s="160">
        <f t="shared" si="91"/>
        <v>0.29292929292929293</v>
      </c>
      <c r="M314" s="155" t="s">
        <v>581</v>
      </c>
      <c r="N314" s="161">
        <v>44323</v>
      </c>
      <c r="O314" s="1"/>
      <c r="P314" s="1"/>
      <c r="Q314" s="231"/>
      <c r="R314" s="1"/>
      <c r="S314" s="6" t="s">
        <v>772</v>
      </c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83">
        <v>158</v>
      </c>
      <c r="B315" s="184">
        <v>44140</v>
      </c>
      <c r="C315" s="184"/>
      <c r="D315" s="185" t="s">
        <v>203</v>
      </c>
      <c r="E315" s="186" t="s">
        <v>578</v>
      </c>
      <c r="F315" s="156">
        <v>925</v>
      </c>
      <c r="G315" s="186"/>
      <c r="H315" s="186">
        <v>1095</v>
      </c>
      <c r="I315" s="188">
        <v>1093</v>
      </c>
      <c r="J315" s="158" t="s">
        <v>807</v>
      </c>
      <c r="K315" s="159">
        <f t="shared" si="90"/>
        <v>170</v>
      </c>
      <c r="L315" s="160">
        <f t="shared" si="91"/>
        <v>0.18378378378378379</v>
      </c>
      <c r="M315" s="155" t="s">
        <v>581</v>
      </c>
      <c r="N315" s="161">
        <v>44201</v>
      </c>
      <c r="O315" s="1"/>
      <c r="P315" s="1"/>
      <c r="Q315" s="231"/>
      <c r="R315" s="1"/>
      <c r="S315" s="6" t="s">
        <v>772</v>
      </c>
      <c r="T315" s="1"/>
      <c r="U315" s="1"/>
      <c r="V315" s="1"/>
      <c r="W315" s="1"/>
      <c r="X315" s="1"/>
      <c r="Y315" s="1"/>
      <c r="Z315" s="1"/>
      <c r="AA315" s="1"/>
    </row>
    <row r="316" spans="1:27" ht="12.75" customHeight="1">
      <c r="A316" s="183">
        <v>159</v>
      </c>
      <c r="B316" s="184">
        <v>44140</v>
      </c>
      <c r="C316" s="184"/>
      <c r="D316" s="185" t="s">
        <v>363</v>
      </c>
      <c r="E316" s="186" t="s">
        <v>578</v>
      </c>
      <c r="F316" s="156">
        <v>332.5</v>
      </c>
      <c r="G316" s="186"/>
      <c r="H316" s="186">
        <v>393</v>
      </c>
      <c r="I316" s="188">
        <v>406</v>
      </c>
      <c r="J316" s="158" t="s">
        <v>808</v>
      </c>
      <c r="K316" s="159">
        <f t="shared" si="90"/>
        <v>60.5</v>
      </c>
      <c r="L316" s="160">
        <f t="shared" si="91"/>
        <v>0.18195488721804512</v>
      </c>
      <c r="M316" s="155" t="s">
        <v>581</v>
      </c>
      <c r="N316" s="161">
        <v>44256</v>
      </c>
      <c r="O316" s="1"/>
      <c r="P316" s="1"/>
      <c r="Q316" s="231"/>
      <c r="R316" s="1"/>
      <c r="S316" s="6" t="s">
        <v>772</v>
      </c>
      <c r="T316" s="1"/>
      <c r="U316" s="1"/>
      <c r="V316" s="1"/>
      <c r="W316" s="1"/>
      <c r="X316" s="1"/>
      <c r="Y316" s="1"/>
      <c r="Z316" s="1"/>
      <c r="AA316" s="1"/>
    </row>
    <row r="317" spans="1:27" ht="12.75" customHeight="1">
      <c r="A317" s="183">
        <v>160</v>
      </c>
      <c r="B317" s="184">
        <v>44141</v>
      </c>
      <c r="C317" s="184"/>
      <c r="D317" s="185" t="s">
        <v>480</v>
      </c>
      <c r="E317" s="186" t="s">
        <v>578</v>
      </c>
      <c r="F317" s="156">
        <v>231</v>
      </c>
      <c r="G317" s="186"/>
      <c r="H317" s="186">
        <v>281</v>
      </c>
      <c r="I317" s="188">
        <v>281</v>
      </c>
      <c r="J317" s="158" t="s">
        <v>665</v>
      </c>
      <c r="K317" s="159">
        <f t="shared" si="90"/>
        <v>50</v>
      </c>
      <c r="L317" s="160">
        <f t="shared" si="91"/>
        <v>0.21645021645021645</v>
      </c>
      <c r="M317" s="155" t="s">
        <v>581</v>
      </c>
      <c r="N317" s="161">
        <v>44358</v>
      </c>
      <c r="O317" s="1"/>
      <c r="P317" s="1"/>
      <c r="Q317" s="231"/>
      <c r="R317" s="1"/>
      <c r="S317" s="6" t="s">
        <v>772</v>
      </c>
      <c r="T317" s="1"/>
      <c r="U317" s="1"/>
      <c r="V317" s="1"/>
      <c r="W317" s="1"/>
      <c r="X317" s="1"/>
      <c r="Y317" s="1"/>
      <c r="Z317" s="1"/>
      <c r="AA317" s="1"/>
    </row>
    <row r="318" spans="1:27" ht="12.75" customHeight="1">
      <c r="A318" s="183">
        <v>161</v>
      </c>
      <c r="B318" s="184">
        <v>44187</v>
      </c>
      <c r="C318" s="184"/>
      <c r="D318" s="185" t="s">
        <v>809</v>
      </c>
      <c r="E318" s="186" t="s">
        <v>578</v>
      </c>
      <c r="F318" s="156">
        <v>190</v>
      </c>
      <c r="G318" s="186"/>
      <c r="H318" s="186">
        <v>239</v>
      </c>
      <c r="I318" s="188">
        <v>239</v>
      </c>
      <c r="J318" s="158" t="s">
        <v>810</v>
      </c>
      <c r="K318" s="159">
        <f t="shared" si="90"/>
        <v>49</v>
      </c>
      <c r="L318" s="160">
        <f t="shared" si="91"/>
        <v>0.25789473684210529</v>
      </c>
      <c r="M318" s="155" t="s">
        <v>581</v>
      </c>
      <c r="N318" s="161">
        <v>44844</v>
      </c>
      <c r="O318" s="1"/>
      <c r="P318" s="1"/>
      <c r="Q318" s="231"/>
      <c r="R318" s="1"/>
      <c r="S318" s="6" t="s">
        <v>772</v>
      </c>
    </row>
    <row r="319" spans="1:27" ht="12.75" customHeight="1">
      <c r="A319" s="183">
        <v>162</v>
      </c>
      <c r="B319" s="184">
        <v>44258</v>
      </c>
      <c r="C319" s="184"/>
      <c r="D319" s="185" t="s">
        <v>805</v>
      </c>
      <c r="E319" s="186" t="s">
        <v>578</v>
      </c>
      <c r="F319" s="156">
        <v>495</v>
      </c>
      <c r="G319" s="186"/>
      <c r="H319" s="186">
        <v>595</v>
      </c>
      <c r="I319" s="188">
        <v>590</v>
      </c>
      <c r="J319" s="158" t="s">
        <v>601</v>
      </c>
      <c r="K319" s="159">
        <f t="shared" si="90"/>
        <v>100</v>
      </c>
      <c r="L319" s="160">
        <f t="shared" si="91"/>
        <v>0.20202020202020202</v>
      </c>
      <c r="M319" s="155" t="s">
        <v>581</v>
      </c>
      <c r="N319" s="161">
        <v>44589</v>
      </c>
      <c r="O319" s="1"/>
      <c r="P319" s="1"/>
      <c r="Q319" s="231"/>
      <c r="S319" s="6" t="s">
        <v>772</v>
      </c>
    </row>
    <row r="320" spans="1:27" ht="12.75" customHeight="1">
      <c r="A320" s="183">
        <v>163</v>
      </c>
      <c r="B320" s="184">
        <v>44274</v>
      </c>
      <c r="C320" s="184"/>
      <c r="D320" s="185" t="s">
        <v>363</v>
      </c>
      <c r="E320" s="186" t="s">
        <v>578</v>
      </c>
      <c r="F320" s="156">
        <v>355</v>
      </c>
      <c r="G320" s="186"/>
      <c r="H320" s="186">
        <v>422.5</v>
      </c>
      <c r="I320" s="188">
        <v>420</v>
      </c>
      <c r="J320" s="158" t="s">
        <v>811</v>
      </c>
      <c r="K320" s="159">
        <f t="shared" si="90"/>
        <v>67.5</v>
      </c>
      <c r="L320" s="160">
        <f t="shared" si="91"/>
        <v>0.19014084507042253</v>
      </c>
      <c r="M320" s="155" t="s">
        <v>581</v>
      </c>
      <c r="N320" s="161">
        <v>44361</v>
      </c>
      <c r="O320" s="1"/>
      <c r="S320" s="201" t="s">
        <v>772</v>
      </c>
      <c r="T320" s="1"/>
      <c r="U320" s="1"/>
      <c r="V320" s="1"/>
      <c r="W320" s="1"/>
      <c r="X320" s="1"/>
      <c r="Y320" s="1"/>
      <c r="Z320" s="1"/>
      <c r="AA320" s="1"/>
    </row>
    <row r="321" spans="1:19" ht="12.75" customHeight="1">
      <c r="A321" s="183">
        <v>164</v>
      </c>
      <c r="B321" s="184">
        <v>44295</v>
      </c>
      <c r="C321" s="184"/>
      <c r="D321" s="185" t="s">
        <v>326</v>
      </c>
      <c r="E321" s="186" t="s">
        <v>578</v>
      </c>
      <c r="F321" s="156">
        <v>555</v>
      </c>
      <c r="G321" s="186"/>
      <c r="H321" s="186">
        <v>663</v>
      </c>
      <c r="I321" s="188">
        <v>663</v>
      </c>
      <c r="J321" s="158" t="s">
        <v>812</v>
      </c>
      <c r="K321" s="159">
        <f t="shared" si="90"/>
        <v>108</v>
      </c>
      <c r="L321" s="160">
        <f t="shared" si="91"/>
        <v>0.19459459459459461</v>
      </c>
      <c r="M321" s="155" t="s">
        <v>581</v>
      </c>
      <c r="N321" s="161">
        <v>44321</v>
      </c>
      <c r="O321" s="1"/>
      <c r="P321" s="1"/>
      <c r="Q321" s="231"/>
      <c r="R321" s="1"/>
      <c r="S321" s="201" t="s">
        <v>772</v>
      </c>
    </row>
    <row r="322" spans="1:19" ht="12.75" customHeight="1">
      <c r="A322" s="183">
        <v>165</v>
      </c>
      <c r="B322" s="184">
        <v>44308</v>
      </c>
      <c r="C322" s="184"/>
      <c r="D322" s="185" t="s">
        <v>776</v>
      </c>
      <c r="E322" s="186" t="s">
        <v>578</v>
      </c>
      <c r="F322" s="156">
        <v>126.5</v>
      </c>
      <c r="G322" s="186"/>
      <c r="H322" s="186">
        <v>155</v>
      </c>
      <c r="I322" s="188">
        <v>155</v>
      </c>
      <c r="J322" s="158" t="s">
        <v>665</v>
      </c>
      <c r="K322" s="159">
        <f t="shared" si="90"/>
        <v>28.5</v>
      </c>
      <c r="L322" s="160">
        <f t="shared" si="91"/>
        <v>0.22529644268774704</v>
      </c>
      <c r="M322" s="155" t="s">
        <v>581</v>
      </c>
      <c r="N322" s="161">
        <v>44362</v>
      </c>
      <c r="O322" s="1"/>
      <c r="S322" s="201" t="s">
        <v>772</v>
      </c>
    </row>
    <row r="323" spans="1:19" ht="12.75" customHeight="1">
      <c r="A323" s="162">
        <v>166</v>
      </c>
      <c r="B323" s="193">
        <v>44368</v>
      </c>
      <c r="C323" s="193"/>
      <c r="D323" s="164" t="s">
        <v>813</v>
      </c>
      <c r="E323" s="166" t="s">
        <v>578</v>
      </c>
      <c r="F323" s="194">
        <v>287.5</v>
      </c>
      <c r="G323" s="166"/>
      <c r="H323" s="166">
        <v>245</v>
      </c>
      <c r="I323" s="167">
        <v>344</v>
      </c>
      <c r="J323" s="168" t="s">
        <v>814</v>
      </c>
      <c r="K323" s="169">
        <f t="shared" si="90"/>
        <v>-42.5</v>
      </c>
      <c r="L323" s="170">
        <f t="shared" si="91"/>
        <v>-0.14782608695652175</v>
      </c>
      <c r="M323" s="166" t="s">
        <v>591</v>
      </c>
      <c r="N323" s="163">
        <v>44508</v>
      </c>
      <c r="O323" s="1"/>
      <c r="S323" s="201" t="s">
        <v>772</v>
      </c>
    </row>
    <row r="324" spans="1:19" ht="12.75" customHeight="1">
      <c r="A324" s="183">
        <v>167</v>
      </c>
      <c r="B324" s="184">
        <v>44368</v>
      </c>
      <c r="C324" s="184"/>
      <c r="D324" s="185" t="s">
        <v>480</v>
      </c>
      <c r="E324" s="186" t="s">
        <v>578</v>
      </c>
      <c r="F324" s="156">
        <v>241</v>
      </c>
      <c r="G324" s="186"/>
      <c r="H324" s="186">
        <v>298</v>
      </c>
      <c r="I324" s="188">
        <v>320</v>
      </c>
      <c r="J324" s="158" t="s">
        <v>665</v>
      </c>
      <c r="K324" s="159">
        <f t="shared" si="90"/>
        <v>57</v>
      </c>
      <c r="L324" s="160">
        <f t="shared" si="91"/>
        <v>0.23651452282157676</v>
      </c>
      <c r="M324" s="155" t="s">
        <v>581</v>
      </c>
      <c r="N324" s="161">
        <v>44802</v>
      </c>
      <c r="O324" s="37"/>
      <c r="S324" s="201" t="s">
        <v>772</v>
      </c>
    </row>
    <row r="325" spans="1:19" ht="12.75" customHeight="1">
      <c r="A325" s="183">
        <v>168</v>
      </c>
      <c r="B325" s="184">
        <v>44406</v>
      </c>
      <c r="C325" s="184"/>
      <c r="D325" s="185" t="s">
        <v>776</v>
      </c>
      <c r="E325" s="186" t="s">
        <v>578</v>
      </c>
      <c r="F325" s="156">
        <v>162.5</v>
      </c>
      <c r="G325" s="186"/>
      <c r="H325" s="186">
        <v>200</v>
      </c>
      <c r="I325" s="188">
        <v>200</v>
      </c>
      <c r="J325" s="158" t="s">
        <v>665</v>
      </c>
      <c r="K325" s="159">
        <f t="shared" si="90"/>
        <v>37.5</v>
      </c>
      <c r="L325" s="160">
        <f t="shared" si="91"/>
        <v>0.23076923076923078</v>
      </c>
      <c r="M325" s="155" t="s">
        <v>581</v>
      </c>
      <c r="N325" s="161">
        <v>44802</v>
      </c>
      <c r="O325" s="1"/>
      <c r="S325" s="201" t="s">
        <v>772</v>
      </c>
    </row>
    <row r="326" spans="1:19" ht="12.75" customHeight="1">
      <c r="A326" s="183">
        <v>169</v>
      </c>
      <c r="B326" s="184">
        <v>44462</v>
      </c>
      <c r="C326" s="184"/>
      <c r="D326" s="185" t="s">
        <v>438</v>
      </c>
      <c r="E326" s="186" t="s">
        <v>578</v>
      </c>
      <c r="F326" s="156">
        <v>1235</v>
      </c>
      <c r="G326" s="186"/>
      <c r="H326" s="186">
        <v>1505</v>
      </c>
      <c r="I326" s="188">
        <v>1500</v>
      </c>
      <c r="J326" s="158" t="s">
        <v>665</v>
      </c>
      <c r="K326" s="159">
        <f t="shared" si="90"/>
        <v>270</v>
      </c>
      <c r="L326" s="160">
        <f t="shared" si="91"/>
        <v>0.21862348178137653</v>
      </c>
      <c r="M326" s="155" t="s">
        <v>581</v>
      </c>
      <c r="N326" s="161">
        <v>44564</v>
      </c>
      <c r="O326" s="1"/>
      <c r="S326" s="201" t="s">
        <v>772</v>
      </c>
    </row>
    <row r="327" spans="1:19" ht="12.75" customHeight="1">
      <c r="A327" s="183">
        <v>170</v>
      </c>
      <c r="B327" s="184">
        <v>44480</v>
      </c>
      <c r="C327" s="184"/>
      <c r="D327" s="185" t="s">
        <v>815</v>
      </c>
      <c r="E327" s="186" t="s">
        <v>578</v>
      </c>
      <c r="F327" s="156">
        <v>58.75</v>
      </c>
      <c r="G327" s="186"/>
      <c r="H327" s="186">
        <v>64.25</v>
      </c>
      <c r="I327" s="188"/>
      <c r="J327" s="158" t="s">
        <v>665</v>
      </c>
      <c r="K327" s="159">
        <f t="shared" ref="K327" si="92">H327-F327</f>
        <v>5.5</v>
      </c>
      <c r="L327" s="160">
        <f t="shared" ref="L327" si="93">K327/F327</f>
        <v>9.3617021276595741E-2</v>
      </c>
      <c r="M327" s="155" t="s">
        <v>581</v>
      </c>
      <c r="N327" s="161">
        <v>45322</v>
      </c>
      <c r="O327" s="37"/>
      <c r="S327" s="201" t="s">
        <v>772</v>
      </c>
    </row>
    <row r="328" spans="1:19" ht="12.75" customHeight="1">
      <c r="A328" s="152">
        <v>171</v>
      </c>
      <c r="B328" s="153">
        <v>44481</v>
      </c>
      <c r="C328" s="153"/>
      <c r="D328" s="154" t="s">
        <v>278</v>
      </c>
      <c r="E328" s="155" t="s">
        <v>578</v>
      </c>
      <c r="F328" s="156">
        <v>315</v>
      </c>
      <c r="G328" s="155"/>
      <c r="H328" s="155">
        <v>335</v>
      </c>
      <c r="I328" s="157">
        <v>380</v>
      </c>
      <c r="J328" s="158" t="s">
        <v>876</v>
      </c>
      <c r="K328" s="159">
        <f t="shared" ref="K328" si="94">H328-F328</f>
        <v>20</v>
      </c>
      <c r="L328" s="160">
        <f t="shared" ref="L328" si="95">K328/F328</f>
        <v>6.3492063492063489E-2</v>
      </c>
      <c r="M328" s="155" t="s">
        <v>581</v>
      </c>
      <c r="N328" s="161">
        <v>45297</v>
      </c>
      <c r="O328" s="37"/>
      <c r="S328" s="201" t="s">
        <v>772</v>
      </c>
    </row>
    <row r="329" spans="1:19" ht="12.75" customHeight="1">
      <c r="A329" s="152">
        <v>172</v>
      </c>
      <c r="B329" s="153">
        <v>44481</v>
      </c>
      <c r="C329" s="153"/>
      <c r="D329" s="154" t="s">
        <v>816</v>
      </c>
      <c r="E329" s="155" t="s">
        <v>578</v>
      </c>
      <c r="F329" s="156">
        <v>45.5</v>
      </c>
      <c r="G329" s="155"/>
      <c r="H329" s="155">
        <v>56.5</v>
      </c>
      <c r="I329" s="157">
        <v>56</v>
      </c>
      <c r="J329" s="158" t="s">
        <v>665</v>
      </c>
      <c r="K329" s="159">
        <f t="shared" ref="K329:K330" si="96">H329-F329</f>
        <v>11</v>
      </c>
      <c r="L329" s="160">
        <f t="shared" ref="L329:L330" si="97">K329/F329</f>
        <v>0.24175824175824176</v>
      </c>
      <c r="M329" s="155" t="s">
        <v>581</v>
      </c>
      <c r="N329" s="161">
        <v>44881</v>
      </c>
      <c r="O329" s="37"/>
      <c r="S329" s="201"/>
    </row>
    <row r="330" spans="1:19" ht="12.75" customHeight="1">
      <c r="A330" s="152">
        <v>173</v>
      </c>
      <c r="B330" s="153">
        <v>44551</v>
      </c>
      <c r="C330" s="153"/>
      <c r="D330" s="154" t="s">
        <v>131</v>
      </c>
      <c r="E330" s="155" t="s">
        <v>578</v>
      </c>
      <c r="F330" s="156">
        <v>2300</v>
      </c>
      <c r="G330" s="155"/>
      <c r="H330" s="155">
        <f>(2820+2200)/2</f>
        <v>2510</v>
      </c>
      <c r="I330" s="157">
        <v>3000</v>
      </c>
      <c r="J330" s="158" t="s">
        <v>817</v>
      </c>
      <c r="K330" s="159">
        <f t="shared" si="96"/>
        <v>210</v>
      </c>
      <c r="L330" s="160">
        <f t="shared" si="97"/>
        <v>9.1304347826086957E-2</v>
      </c>
      <c r="M330" s="155" t="s">
        <v>581</v>
      </c>
      <c r="N330" s="161">
        <v>44649</v>
      </c>
      <c r="O330" s="1"/>
      <c r="S330" s="201"/>
    </row>
    <row r="331" spans="1:19" ht="12.75" customHeight="1">
      <c r="A331" s="152">
        <v>174</v>
      </c>
      <c r="B331" s="153">
        <v>44606</v>
      </c>
      <c r="C331" s="153"/>
      <c r="D331" s="154" t="s">
        <v>428</v>
      </c>
      <c r="E331" s="155" t="s">
        <v>578</v>
      </c>
      <c r="F331" s="156">
        <v>635</v>
      </c>
      <c r="G331" s="155"/>
      <c r="H331" s="155">
        <v>700</v>
      </c>
      <c r="I331" s="157">
        <v>764</v>
      </c>
      <c r="J331" s="158" t="s">
        <v>847</v>
      </c>
      <c r="K331" s="159">
        <f t="shared" ref="K331" si="98">H331-F331</f>
        <v>65</v>
      </c>
      <c r="L331" s="160">
        <f t="shared" ref="L331" si="99">K331/F331</f>
        <v>0.10236220472440945</v>
      </c>
      <c r="M331" s="155" t="s">
        <v>581</v>
      </c>
      <c r="N331" s="161">
        <v>45159</v>
      </c>
      <c r="O331" s="37"/>
      <c r="S331" s="201"/>
    </row>
    <row r="332" spans="1:19" ht="12.75" customHeight="1">
      <c r="A332" s="152">
        <v>175</v>
      </c>
      <c r="B332" s="153">
        <v>44613</v>
      </c>
      <c r="C332" s="153"/>
      <c r="D332" s="154" t="s">
        <v>438</v>
      </c>
      <c r="E332" s="155" t="s">
        <v>578</v>
      </c>
      <c r="F332" s="156">
        <v>1255</v>
      </c>
      <c r="G332" s="155"/>
      <c r="H332" s="155">
        <v>1515</v>
      </c>
      <c r="I332" s="157">
        <v>1510</v>
      </c>
      <c r="J332" s="158" t="s">
        <v>665</v>
      </c>
      <c r="K332" s="159">
        <f>H332-F332</f>
        <v>260</v>
      </c>
      <c r="L332" s="160">
        <f>K332/F332</f>
        <v>0.20717131474103587</v>
      </c>
      <c r="M332" s="155" t="s">
        <v>581</v>
      </c>
      <c r="N332" s="161">
        <v>44834</v>
      </c>
      <c r="O332" s="37"/>
      <c r="S332" s="201"/>
    </row>
    <row r="333" spans="1:19" ht="12.75" customHeight="1">
      <c r="A333">
        <v>176</v>
      </c>
      <c r="B333" s="203">
        <v>44670</v>
      </c>
      <c r="C333" s="203"/>
      <c r="D333" s="53" t="s">
        <v>540</v>
      </c>
      <c r="E333" s="204" t="s">
        <v>578</v>
      </c>
      <c r="F333" s="51" t="s">
        <v>818</v>
      </c>
      <c r="G333" s="51"/>
      <c r="H333" s="51"/>
      <c r="I333" s="51">
        <v>553</v>
      </c>
      <c r="J333" s="51" t="s">
        <v>579</v>
      </c>
      <c r="K333" s="51"/>
      <c r="L333" s="51"/>
      <c r="M333" s="51"/>
      <c r="N333" s="51"/>
      <c r="O333" s="37"/>
      <c r="S333" s="201"/>
    </row>
    <row r="334" spans="1:19" ht="12.75" customHeight="1">
      <c r="A334" s="183">
        <v>177</v>
      </c>
      <c r="B334" s="184">
        <v>44746</v>
      </c>
      <c r="C334" s="184"/>
      <c r="D334" s="185" t="s">
        <v>819</v>
      </c>
      <c r="E334" s="186" t="s">
        <v>578</v>
      </c>
      <c r="F334" s="186">
        <v>207.5</v>
      </c>
      <c r="G334" s="186"/>
      <c r="H334" s="186">
        <v>254</v>
      </c>
      <c r="I334" s="188">
        <v>254</v>
      </c>
      <c r="J334" s="158" t="s">
        <v>665</v>
      </c>
      <c r="K334" s="159">
        <f t="shared" ref="K334:K336" si="100">H334-F334</f>
        <v>46.5</v>
      </c>
      <c r="L334" s="160">
        <f t="shared" ref="L334:L336" si="101">K334/F334</f>
        <v>0.22409638554216868</v>
      </c>
      <c r="M334" s="155" t="s">
        <v>581</v>
      </c>
      <c r="N334" s="161">
        <v>44792</v>
      </c>
      <c r="O334" s="1"/>
      <c r="S334" s="201"/>
    </row>
    <row r="335" spans="1:19" ht="12.75" customHeight="1">
      <c r="A335" s="183">
        <v>178</v>
      </c>
      <c r="B335" s="184">
        <v>44775</v>
      </c>
      <c r="C335" s="184"/>
      <c r="D335" s="185" t="s">
        <v>482</v>
      </c>
      <c r="E335" s="186" t="s">
        <v>578</v>
      </c>
      <c r="F335" s="186">
        <v>31.25</v>
      </c>
      <c r="G335" s="186"/>
      <c r="H335" s="186">
        <v>38.75</v>
      </c>
      <c r="I335" s="188">
        <v>38</v>
      </c>
      <c r="J335" s="158" t="s">
        <v>665</v>
      </c>
      <c r="K335" s="159">
        <f t="shared" si="100"/>
        <v>7.5</v>
      </c>
      <c r="L335" s="160">
        <f t="shared" si="101"/>
        <v>0.24</v>
      </c>
      <c r="M335" s="155" t="s">
        <v>581</v>
      </c>
      <c r="N335" s="161">
        <v>44844</v>
      </c>
      <c r="O335" s="37"/>
      <c r="S335" s="54"/>
    </row>
    <row r="336" spans="1:19" ht="12.75" customHeight="1">
      <c r="A336" s="183">
        <v>179</v>
      </c>
      <c r="B336" s="184">
        <v>44841</v>
      </c>
      <c r="C336" s="184"/>
      <c r="D336" s="185" t="s">
        <v>820</v>
      </c>
      <c r="E336" s="186" t="s">
        <v>578</v>
      </c>
      <c r="F336" s="156">
        <v>665</v>
      </c>
      <c r="G336" s="186"/>
      <c r="H336" s="186">
        <v>807.5</v>
      </c>
      <c r="I336" s="188">
        <v>840</v>
      </c>
      <c r="J336" s="158" t="s">
        <v>817</v>
      </c>
      <c r="K336" s="159">
        <f t="shared" si="100"/>
        <v>142.5</v>
      </c>
      <c r="L336" s="160">
        <f t="shared" si="101"/>
        <v>0.21428571428571427</v>
      </c>
      <c r="M336" s="155" t="s">
        <v>581</v>
      </c>
      <c r="N336" s="161">
        <v>45097</v>
      </c>
      <c r="O336" s="37"/>
      <c r="S336" s="54"/>
    </row>
    <row r="337" spans="1:39" ht="12.75" customHeight="1">
      <c r="A337" s="183">
        <v>180</v>
      </c>
      <c r="B337" s="184">
        <v>44844</v>
      </c>
      <c r="C337" s="184"/>
      <c r="D337" s="185" t="s">
        <v>430</v>
      </c>
      <c r="E337" s="186" t="s">
        <v>578</v>
      </c>
      <c r="F337" s="156">
        <v>227.5</v>
      </c>
      <c r="G337" s="186"/>
      <c r="H337" s="186">
        <v>270</v>
      </c>
      <c r="I337" s="188">
        <v>291</v>
      </c>
      <c r="J337" s="158" t="s">
        <v>849</v>
      </c>
      <c r="K337" s="159">
        <f t="shared" ref="K337" si="102">H337-F337</f>
        <v>42.5</v>
      </c>
      <c r="L337" s="160">
        <f t="shared" ref="L337" si="103">K337/F337</f>
        <v>0.18681318681318682</v>
      </c>
      <c r="M337" s="155" t="s">
        <v>581</v>
      </c>
      <c r="N337" s="161">
        <v>45160</v>
      </c>
      <c r="O337" s="37"/>
      <c r="R337" s="37"/>
      <c r="S337" s="54"/>
    </row>
    <row r="338" spans="1:39" ht="12.75" customHeight="1">
      <c r="A338" s="183">
        <v>181</v>
      </c>
      <c r="B338" s="184">
        <v>44845</v>
      </c>
      <c r="C338" s="184"/>
      <c r="D338" s="185" t="s">
        <v>428</v>
      </c>
      <c r="E338" s="186" t="s">
        <v>578</v>
      </c>
      <c r="F338" s="156">
        <v>555</v>
      </c>
      <c r="G338" s="186"/>
      <c r="H338" s="186">
        <v>700</v>
      </c>
      <c r="I338" s="188">
        <v>765</v>
      </c>
      <c r="J338" s="158" t="s">
        <v>848</v>
      </c>
      <c r="K338" s="159">
        <f t="shared" ref="K338" si="104">H338-F338</f>
        <v>145</v>
      </c>
      <c r="L338" s="160">
        <f t="shared" ref="L338" si="105">K338/F338</f>
        <v>0.26126126126126126</v>
      </c>
      <c r="M338" s="155" t="s">
        <v>581</v>
      </c>
      <c r="N338" s="161">
        <v>45159</v>
      </c>
      <c r="O338" s="37"/>
      <c r="R338" s="37"/>
      <c r="S338" s="54"/>
    </row>
    <row r="339" spans="1:39" ht="12.75" customHeight="1">
      <c r="A339" s="183">
        <v>182</v>
      </c>
      <c r="B339" s="184">
        <v>44981</v>
      </c>
      <c r="C339" s="184"/>
      <c r="D339" s="185" t="s">
        <v>445</v>
      </c>
      <c r="E339" s="186" t="s">
        <v>578</v>
      </c>
      <c r="F339" s="156">
        <v>1675</v>
      </c>
      <c r="G339" s="186"/>
      <c r="H339" s="186">
        <v>2080</v>
      </c>
      <c r="I339" s="188">
        <v>2080</v>
      </c>
      <c r="J339" s="158" t="s">
        <v>665</v>
      </c>
      <c r="K339" s="159">
        <f t="shared" ref="K339:K344" si="106">H339-F339</f>
        <v>405</v>
      </c>
      <c r="L339" s="160">
        <f t="shared" ref="L339:L344" si="107">K339/F339</f>
        <v>0.2417910447761194</v>
      </c>
      <c r="M339" s="155" t="s">
        <v>581</v>
      </c>
      <c r="N339" s="161">
        <v>45119</v>
      </c>
      <c r="O339" s="37"/>
      <c r="S339" s="54" t="s">
        <v>845</v>
      </c>
    </row>
    <row r="340" spans="1:39" ht="12.75" customHeight="1">
      <c r="A340" s="183">
        <v>183</v>
      </c>
      <c r="B340" s="184">
        <v>44986</v>
      </c>
      <c r="C340" s="184"/>
      <c r="D340" s="185" t="s">
        <v>482</v>
      </c>
      <c r="E340" s="186" t="s">
        <v>578</v>
      </c>
      <c r="F340" s="156">
        <v>57.5</v>
      </c>
      <c r="G340" s="186"/>
      <c r="H340" s="186">
        <v>120</v>
      </c>
      <c r="I340" s="188">
        <v>120</v>
      </c>
      <c r="J340" s="158" t="s">
        <v>665</v>
      </c>
      <c r="K340" s="159">
        <f t="shared" si="106"/>
        <v>62.5</v>
      </c>
      <c r="L340" s="160">
        <f t="shared" si="107"/>
        <v>1.0869565217391304</v>
      </c>
      <c r="M340" s="155" t="s">
        <v>581</v>
      </c>
      <c r="N340" s="161">
        <v>45049</v>
      </c>
      <c r="O340" s="37"/>
      <c r="S340" s="54" t="s">
        <v>845</v>
      </c>
    </row>
    <row r="341" spans="1:39" ht="12.75" customHeight="1">
      <c r="A341" s="183">
        <v>184</v>
      </c>
      <c r="B341" s="184">
        <v>45008</v>
      </c>
      <c r="C341" s="184"/>
      <c r="D341" s="185" t="s">
        <v>499</v>
      </c>
      <c r="E341" s="186" t="s">
        <v>578</v>
      </c>
      <c r="F341" s="156">
        <v>2765</v>
      </c>
      <c r="G341" s="186"/>
      <c r="H341" s="186">
        <v>3547.5</v>
      </c>
      <c r="I341" s="188">
        <v>3523</v>
      </c>
      <c r="J341" s="158" t="s">
        <v>665</v>
      </c>
      <c r="K341" s="159">
        <f t="shared" si="106"/>
        <v>782.5</v>
      </c>
      <c r="L341" s="160">
        <f t="shared" si="107"/>
        <v>0.28300180831826399</v>
      </c>
      <c r="M341" s="155" t="s">
        <v>581</v>
      </c>
      <c r="N341" s="161">
        <v>45177</v>
      </c>
      <c r="O341" s="37"/>
      <c r="S341" s="54" t="s">
        <v>845</v>
      </c>
    </row>
    <row r="342" spans="1:39" ht="12.75" customHeight="1">
      <c r="A342" s="183">
        <v>185</v>
      </c>
      <c r="B342" s="184">
        <v>45027</v>
      </c>
      <c r="C342" s="184"/>
      <c r="D342" s="185" t="s">
        <v>821</v>
      </c>
      <c r="E342" s="186" t="s">
        <v>578</v>
      </c>
      <c r="F342" s="186">
        <v>460</v>
      </c>
      <c r="G342" s="186"/>
      <c r="H342" s="186">
        <v>825</v>
      </c>
      <c r="I342" s="188">
        <v>810</v>
      </c>
      <c r="J342" s="158" t="s">
        <v>665</v>
      </c>
      <c r="K342" s="159">
        <f t="shared" si="106"/>
        <v>365</v>
      </c>
      <c r="L342" s="160">
        <f t="shared" si="107"/>
        <v>0.79347826086956519</v>
      </c>
      <c r="M342" s="155" t="s">
        <v>581</v>
      </c>
      <c r="N342" s="161">
        <v>45155</v>
      </c>
      <c r="O342" s="37"/>
      <c r="S342" s="54" t="s">
        <v>845</v>
      </c>
    </row>
    <row r="343" spans="1:39" ht="12.75" customHeight="1">
      <c r="A343" s="183">
        <v>186</v>
      </c>
      <c r="B343" s="184">
        <v>45050</v>
      </c>
      <c r="C343" s="184"/>
      <c r="D343" s="185" t="s">
        <v>42</v>
      </c>
      <c r="E343" s="186" t="s">
        <v>578</v>
      </c>
      <c r="F343" s="186">
        <v>3630</v>
      </c>
      <c r="G343" s="186"/>
      <c r="H343" s="186">
        <v>5150</v>
      </c>
      <c r="I343" s="188">
        <v>5040</v>
      </c>
      <c r="J343" s="158" t="s">
        <v>665</v>
      </c>
      <c r="K343" s="159">
        <f t="shared" si="106"/>
        <v>1520</v>
      </c>
      <c r="L343" s="160">
        <f t="shared" si="107"/>
        <v>0.41873278236914602</v>
      </c>
      <c r="M343" s="155" t="s">
        <v>581</v>
      </c>
      <c r="N343" s="161">
        <v>45344</v>
      </c>
      <c r="O343" s="37"/>
      <c r="S343" s="54" t="s">
        <v>845</v>
      </c>
    </row>
    <row r="344" spans="1:39" ht="12.75" customHeight="1">
      <c r="A344" s="183">
        <v>187</v>
      </c>
      <c r="B344" s="184">
        <v>45075</v>
      </c>
      <c r="C344" s="184"/>
      <c r="D344" s="185" t="s">
        <v>822</v>
      </c>
      <c r="E344" s="186" t="s">
        <v>578</v>
      </c>
      <c r="F344" s="156">
        <v>585</v>
      </c>
      <c r="G344" s="186"/>
      <c r="H344" s="186">
        <v>732</v>
      </c>
      <c r="I344" s="188">
        <v>732</v>
      </c>
      <c r="J344" s="158" t="s">
        <v>665</v>
      </c>
      <c r="K344" s="159">
        <f t="shared" si="106"/>
        <v>147</v>
      </c>
      <c r="L344" s="160">
        <f t="shared" si="107"/>
        <v>0.25128205128205128</v>
      </c>
      <c r="M344" s="155" t="s">
        <v>581</v>
      </c>
      <c r="N344" s="161">
        <v>45152</v>
      </c>
      <c r="O344" s="37"/>
      <c r="R344" s="37"/>
      <c r="S344" s="54" t="s">
        <v>845</v>
      </c>
      <c r="U344" s="37"/>
      <c r="W344" s="37"/>
      <c r="X344" s="54"/>
      <c r="Z344" s="37"/>
      <c r="AB344" s="37"/>
      <c r="AC344" s="54"/>
      <c r="AE344" s="37"/>
      <c r="AG344" s="37"/>
      <c r="AH344" s="54"/>
      <c r="AJ344" s="37"/>
      <c r="AL344" s="37"/>
      <c r="AM344" s="54"/>
    </row>
    <row r="345" spans="1:39" ht="12.75" customHeight="1">
      <c r="A345" s="202">
        <v>188</v>
      </c>
      <c r="B345" s="203">
        <v>45078</v>
      </c>
      <c r="C345" s="53"/>
      <c r="D345" s="53" t="s">
        <v>529</v>
      </c>
      <c r="E345" s="204" t="s">
        <v>578</v>
      </c>
      <c r="F345" s="51" t="s">
        <v>823</v>
      </c>
      <c r="G345" s="51"/>
      <c r="H345" s="51"/>
      <c r="I345" s="51">
        <v>4300</v>
      </c>
      <c r="J345" s="51" t="s">
        <v>579</v>
      </c>
      <c r="K345" s="51"/>
      <c r="L345" s="51"/>
      <c r="M345" s="51"/>
      <c r="N345" s="51"/>
      <c r="O345" s="37"/>
      <c r="R345" s="37"/>
      <c r="S345" s="54" t="s">
        <v>845</v>
      </c>
      <c r="U345" s="37"/>
      <c r="W345" s="37"/>
      <c r="X345" s="54"/>
      <c r="Z345" s="37"/>
      <c r="AB345" s="37"/>
      <c r="AC345" s="54"/>
      <c r="AE345" s="37"/>
      <c r="AG345" s="37"/>
      <c r="AH345" s="54"/>
      <c r="AJ345" s="37"/>
      <c r="AL345" s="37"/>
      <c r="AM345" s="54"/>
    </row>
    <row r="346" spans="1:39" ht="12.75" customHeight="1">
      <c r="A346" s="183">
        <v>189</v>
      </c>
      <c r="B346" s="184">
        <v>45103</v>
      </c>
      <c r="C346" s="184"/>
      <c r="D346" s="185" t="s">
        <v>842</v>
      </c>
      <c r="E346" s="186" t="s">
        <v>578</v>
      </c>
      <c r="F346" s="156">
        <v>282.5</v>
      </c>
      <c r="G346" s="186"/>
      <c r="H346" s="186">
        <v>383</v>
      </c>
      <c r="I346" s="188">
        <v>383</v>
      </c>
      <c r="J346" s="158" t="s">
        <v>665</v>
      </c>
      <c r="K346" s="159">
        <f>H346-F346</f>
        <v>100.5</v>
      </c>
      <c r="L346" s="160">
        <f>K346/F346</f>
        <v>0.35575221238938054</v>
      </c>
      <c r="M346" s="155" t="s">
        <v>581</v>
      </c>
      <c r="N346" s="161">
        <v>45265</v>
      </c>
      <c r="O346" s="37"/>
      <c r="R346" s="37"/>
      <c r="S346" s="54" t="s">
        <v>845</v>
      </c>
      <c r="U346" s="37"/>
      <c r="W346" s="37"/>
      <c r="X346" s="54"/>
      <c r="Z346" s="37"/>
      <c r="AB346" s="37"/>
      <c r="AC346" s="54"/>
      <c r="AE346" s="37"/>
      <c r="AG346" s="37"/>
      <c r="AH346" s="54"/>
      <c r="AJ346" s="37"/>
      <c r="AL346" s="37"/>
      <c r="AM346" s="54"/>
    </row>
    <row r="347" spans="1:39" ht="12.75" customHeight="1">
      <c r="A347" s="183">
        <v>190</v>
      </c>
      <c r="B347" s="184">
        <v>45120</v>
      </c>
      <c r="C347" s="184"/>
      <c r="D347" s="185" t="s">
        <v>528</v>
      </c>
      <c r="E347" s="186" t="s">
        <v>578</v>
      </c>
      <c r="F347" s="156">
        <v>2312.5</v>
      </c>
      <c r="G347" s="186"/>
      <c r="H347" s="186">
        <v>2935</v>
      </c>
      <c r="I347" s="188">
        <v>2935</v>
      </c>
      <c r="J347" s="158" t="s">
        <v>665</v>
      </c>
      <c r="K347" s="159">
        <f>H347-F347</f>
        <v>622.5</v>
      </c>
      <c r="L347" s="160">
        <f>K347/F347</f>
        <v>0.26918918918918922</v>
      </c>
      <c r="M347" s="155" t="s">
        <v>581</v>
      </c>
      <c r="N347" s="161">
        <v>45177</v>
      </c>
      <c r="O347" s="37"/>
      <c r="R347" s="37"/>
      <c r="S347" s="54" t="s">
        <v>845</v>
      </c>
      <c r="U347" s="37"/>
      <c r="W347" s="37"/>
      <c r="X347" s="54"/>
      <c r="Z347" s="37"/>
      <c r="AB347" s="37"/>
      <c r="AC347" s="54"/>
      <c r="AE347" s="37"/>
      <c r="AG347" s="37"/>
      <c r="AH347" s="54"/>
      <c r="AJ347" s="37"/>
      <c r="AL347" s="37"/>
      <c r="AM347" s="54"/>
    </row>
    <row r="348" spans="1:39" ht="12.75" customHeight="1">
      <c r="A348" s="183">
        <v>191</v>
      </c>
      <c r="B348" s="184">
        <v>45125</v>
      </c>
      <c r="C348" s="184"/>
      <c r="D348" s="185" t="s">
        <v>203</v>
      </c>
      <c r="E348" s="186" t="s">
        <v>578</v>
      </c>
      <c r="F348" s="156">
        <v>3980</v>
      </c>
      <c r="G348" s="186"/>
      <c r="H348" s="186">
        <v>4895</v>
      </c>
      <c r="I348" s="188">
        <v>4895</v>
      </c>
      <c r="J348" s="158" t="s">
        <v>665</v>
      </c>
      <c r="K348" s="159">
        <f>H348-F348</f>
        <v>915</v>
      </c>
      <c r="L348" s="160">
        <f>K348/F348</f>
        <v>0.22989949748743718</v>
      </c>
      <c r="M348" s="155" t="s">
        <v>581</v>
      </c>
      <c r="N348" s="161">
        <v>45155</v>
      </c>
      <c r="O348" s="37"/>
      <c r="S348" s="54" t="s">
        <v>845</v>
      </c>
      <c r="U348" s="37"/>
      <c r="X348" s="54"/>
      <c r="Z348" s="37"/>
      <c r="AC348" s="54"/>
      <c r="AE348" s="37"/>
      <c r="AH348" s="54"/>
      <c r="AJ348" s="37"/>
      <c r="AM348" s="54"/>
    </row>
    <row r="349" spans="1:39" ht="12.75" customHeight="1">
      <c r="A349" s="183">
        <v>192</v>
      </c>
      <c r="B349" s="184">
        <v>45145</v>
      </c>
      <c r="C349" s="184"/>
      <c r="D349" s="185" t="s">
        <v>846</v>
      </c>
      <c r="E349" s="186" t="s">
        <v>578</v>
      </c>
      <c r="F349" s="156">
        <v>565</v>
      </c>
      <c r="G349" s="186"/>
      <c r="H349" s="186">
        <v>725</v>
      </c>
      <c r="I349" s="188">
        <v>725</v>
      </c>
      <c r="J349" s="158" t="s">
        <v>665</v>
      </c>
      <c r="K349" s="159">
        <f>H349-F349</f>
        <v>160</v>
      </c>
      <c r="L349" s="160">
        <f>K349/F349</f>
        <v>0.2831858407079646</v>
      </c>
      <c r="M349" s="155" t="s">
        <v>581</v>
      </c>
      <c r="N349" s="161">
        <v>45169</v>
      </c>
      <c r="O349" s="37"/>
      <c r="S349" s="54" t="s">
        <v>845</v>
      </c>
      <c r="U349" s="37"/>
      <c r="X349" s="54"/>
      <c r="Z349" s="37"/>
      <c r="AC349" s="54"/>
      <c r="AE349" s="37"/>
      <c r="AH349" s="54"/>
      <c r="AJ349" s="37"/>
      <c r="AM349" s="54"/>
    </row>
    <row r="350" spans="1:39" ht="12.75" customHeight="1">
      <c r="A350" s="273">
        <v>193</v>
      </c>
      <c r="B350" s="274">
        <v>45167</v>
      </c>
      <c r="C350" s="274"/>
      <c r="D350" s="275" t="s">
        <v>850</v>
      </c>
      <c r="E350" s="276" t="s">
        <v>578</v>
      </c>
      <c r="F350" s="156">
        <v>700</v>
      </c>
      <c r="G350" s="276"/>
      <c r="H350" s="276">
        <v>950</v>
      </c>
      <c r="I350" s="277">
        <v>950</v>
      </c>
      <c r="J350" s="278" t="s">
        <v>665</v>
      </c>
      <c r="K350" s="159">
        <f>H350-F350</f>
        <v>250</v>
      </c>
      <c r="L350" s="160">
        <f>K350/F350</f>
        <v>0.35714285714285715</v>
      </c>
      <c r="M350" s="155" t="s">
        <v>581</v>
      </c>
      <c r="N350" s="161">
        <v>45261</v>
      </c>
      <c r="O350" s="37"/>
      <c r="S350" s="54" t="s">
        <v>845</v>
      </c>
      <c r="U350" s="37"/>
      <c r="X350" s="54"/>
      <c r="Z350" s="37"/>
      <c r="AC350" s="54"/>
      <c r="AE350" s="37"/>
      <c r="AH350" s="54"/>
      <c r="AJ350" s="37"/>
      <c r="AM350" s="54"/>
    </row>
    <row r="351" spans="1:39" ht="12.75" customHeight="1">
      <c r="A351" s="202">
        <v>194</v>
      </c>
      <c r="B351" s="203">
        <v>45184</v>
      </c>
      <c r="C351" s="53"/>
      <c r="D351" s="53" t="s">
        <v>531</v>
      </c>
      <c r="E351" s="204" t="s">
        <v>578</v>
      </c>
      <c r="F351" s="51" t="s">
        <v>852</v>
      </c>
      <c r="G351" s="51"/>
      <c r="H351" s="51"/>
      <c r="I351" s="51">
        <v>480</v>
      </c>
      <c r="J351" s="51" t="s">
        <v>579</v>
      </c>
      <c r="K351" s="51"/>
      <c r="L351" s="51"/>
      <c r="M351" s="51"/>
      <c r="N351" s="51"/>
      <c r="O351" s="37"/>
      <c r="S351" s="54" t="s">
        <v>845</v>
      </c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02">
        <v>195</v>
      </c>
      <c r="B352" s="203">
        <v>45203</v>
      </c>
      <c r="C352" s="53"/>
      <c r="D352" s="53" t="s">
        <v>176</v>
      </c>
      <c r="E352" s="204" t="s">
        <v>578</v>
      </c>
      <c r="F352" s="51" t="s">
        <v>853</v>
      </c>
      <c r="G352" s="51"/>
      <c r="H352" s="51"/>
      <c r="I352" s="51">
        <v>1198</v>
      </c>
      <c r="J352" s="51" t="s">
        <v>579</v>
      </c>
      <c r="K352" s="51"/>
      <c r="L352" s="51"/>
      <c r="M352" s="51"/>
      <c r="N352" s="51"/>
      <c r="O352" s="37"/>
      <c r="S352" s="54" t="s">
        <v>857</v>
      </c>
      <c r="U352" s="37"/>
      <c r="X352" s="54"/>
      <c r="Z352" s="37"/>
      <c r="AC352" s="54"/>
      <c r="AE352" s="37"/>
      <c r="AH352" s="54"/>
      <c r="AJ352" s="37"/>
      <c r="AM352" s="54"/>
    </row>
    <row r="353" spans="1:39" ht="12.75" customHeight="1">
      <c r="A353" s="273">
        <v>196</v>
      </c>
      <c r="B353" s="274">
        <v>45216</v>
      </c>
      <c r="C353" s="274"/>
      <c r="D353" s="275" t="s">
        <v>107</v>
      </c>
      <c r="E353" s="276" t="s">
        <v>578</v>
      </c>
      <c r="F353" s="156">
        <v>5425</v>
      </c>
      <c r="G353" s="276"/>
      <c r="H353" s="276">
        <v>6880</v>
      </c>
      <c r="I353" s="277">
        <v>6870</v>
      </c>
      <c r="J353" s="278" t="s">
        <v>665</v>
      </c>
      <c r="K353" s="159">
        <f>H353-F353</f>
        <v>1455</v>
      </c>
      <c r="L353" s="160">
        <f>K353/F353</f>
        <v>0.26820276497695855</v>
      </c>
      <c r="M353" s="155" t="s">
        <v>581</v>
      </c>
      <c r="N353" s="161">
        <v>45342</v>
      </c>
      <c r="O353" s="37"/>
      <c r="S353" s="54" t="s">
        <v>857</v>
      </c>
      <c r="U353" s="37"/>
      <c r="X353" s="54"/>
      <c r="Z353" s="37"/>
      <c r="AC353" s="54"/>
      <c r="AE353" s="37"/>
      <c r="AH353" s="54"/>
      <c r="AJ353" s="37"/>
      <c r="AM353" s="54"/>
    </row>
    <row r="354" spans="1:39" ht="12.75" customHeight="1">
      <c r="A354" s="273">
        <v>197</v>
      </c>
      <c r="B354" s="274">
        <v>45216</v>
      </c>
      <c r="C354" s="274"/>
      <c r="D354" s="275" t="s">
        <v>854</v>
      </c>
      <c r="E354" s="276" t="s">
        <v>578</v>
      </c>
      <c r="F354" s="156">
        <v>1090</v>
      </c>
      <c r="G354" s="276"/>
      <c r="H354" s="276">
        <v>1415</v>
      </c>
      <c r="I354" s="277">
        <v>1415</v>
      </c>
      <c r="J354" s="278" t="s">
        <v>665</v>
      </c>
      <c r="K354" s="159">
        <f>H354-F354</f>
        <v>325</v>
      </c>
      <c r="L354" s="160">
        <f>K354/F354</f>
        <v>0.29816513761467889</v>
      </c>
      <c r="M354" s="155" t="s">
        <v>581</v>
      </c>
      <c r="N354" s="161">
        <v>45282</v>
      </c>
      <c r="O354" s="37"/>
      <c r="S354" s="54" t="s">
        <v>845</v>
      </c>
      <c r="U354" s="37"/>
      <c r="X354" s="54"/>
      <c r="Z354" s="37"/>
      <c r="AC354" s="54"/>
      <c r="AE354" s="37"/>
      <c r="AH354" s="54"/>
      <c r="AJ354" s="37"/>
      <c r="AM354" s="54"/>
    </row>
    <row r="355" spans="1:39" ht="12.75" customHeight="1">
      <c r="A355" s="273">
        <v>198</v>
      </c>
      <c r="B355" s="274">
        <v>45236</v>
      </c>
      <c r="C355" s="274"/>
      <c r="D355" s="275" t="s">
        <v>859</v>
      </c>
      <c r="E355" s="276" t="s">
        <v>578</v>
      </c>
      <c r="F355" s="156">
        <v>1270</v>
      </c>
      <c r="G355" s="276"/>
      <c r="H355" s="276">
        <v>1613</v>
      </c>
      <c r="I355" s="277">
        <v>1613</v>
      </c>
      <c r="J355" s="278" t="s">
        <v>665</v>
      </c>
      <c r="K355" s="159">
        <f>H355-F355</f>
        <v>343</v>
      </c>
      <c r="L355" s="160">
        <f>K355/F355</f>
        <v>0.27007874015748029</v>
      </c>
      <c r="M355" s="155" t="s">
        <v>581</v>
      </c>
      <c r="N355" s="161">
        <v>45246</v>
      </c>
      <c r="O355" s="37"/>
      <c r="S355" s="54" t="s">
        <v>857</v>
      </c>
      <c r="U355" s="37"/>
      <c r="X355" s="54"/>
      <c r="Z355" s="37"/>
      <c r="AC355" s="54"/>
      <c r="AE355" s="37"/>
      <c r="AH355" s="54"/>
      <c r="AJ355" s="37"/>
      <c r="AM355" s="54"/>
    </row>
    <row r="356" spans="1:39" ht="12.75" customHeight="1">
      <c r="A356" s="202">
        <v>199</v>
      </c>
      <c r="B356" s="203">
        <v>45251</v>
      </c>
      <c r="C356" s="53"/>
      <c r="D356" s="53" t="s">
        <v>861</v>
      </c>
      <c r="E356" s="204" t="s">
        <v>578</v>
      </c>
      <c r="F356" s="51" t="s">
        <v>862</v>
      </c>
      <c r="G356" s="51"/>
      <c r="H356" s="51"/>
      <c r="I356" s="51">
        <v>1490</v>
      </c>
      <c r="J356" s="51" t="s">
        <v>579</v>
      </c>
      <c r="K356" s="51"/>
      <c r="L356" s="51"/>
      <c r="M356" s="51"/>
      <c r="N356" s="51"/>
      <c r="O356" s="37"/>
      <c r="S356" s="54" t="s">
        <v>845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202">
        <v>200</v>
      </c>
      <c r="B357" s="203">
        <v>45254</v>
      </c>
      <c r="C357" s="53"/>
      <c r="D357" s="53" t="s">
        <v>859</v>
      </c>
      <c r="E357" s="204" t="s">
        <v>578</v>
      </c>
      <c r="F357" s="51" t="s">
        <v>864</v>
      </c>
      <c r="G357" s="51"/>
      <c r="H357" s="51"/>
      <c r="I357" s="51">
        <v>1806</v>
      </c>
      <c r="J357" s="51" t="s">
        <v>579</v>
      </c>
      <c r="K357" s="51"/>
      <c r="L357" s="51"/>
      <c r="M357" s="51"/>
      <c r="N357" s="51"/>
      <c r="O357" s="37"/>
      <c r="S357" s="54" t="s">
        <v>857</v>
      </c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202">
        <v>201</v>
      </c>
      <c r="B358" s="203">
        <v>45265</v>
      </c>
      <c r="C358" s="53"/>
      <c r="D358" s="219" t="s">
        <v>532</v>
      </c>
      <c r="E358" s="204" t="s">
        <v>578</v>
      </c>
      <c r="F358" s="51" t="s">
        <v>867</v>
      </c>
      <c r="G358" s="51"/>
      <c r="I358" s="51">
        <v>558</v>
      </c>
      <c r="J358" s="51" t="s">
        <v>579</v>
      </c>
      <c r="K358" s="51"/>
      <c r="L358" s="51"/>
      <c r="M358" s="51"/>
      <c r="N358" s="51"/>
      <c r="O358" s="37"/>
      <c r="S358" s="54" t="s">
        <v>845</v>
      </c>
      <c r="U358" s="37"/>
      <c r="X358" s="54"/>
      <c r="Z358" s="37"/>
      <c r="AC358" s="54"/>
      <c r="AE358" s="37"/>
      <c r="AH358" s="54"/>
      <c r="AJ358" s="37"/>
      <c r="AM358" s="54"/>
    </row>
    <row r="359" spans="1:39" ht="12.75" customHeight="1">
      <c r="A359" s="273">
        <v>202</v>
      </c>
      <c r="B359" s="274">
        <v>45272</v>
      </c>
      <c r="C359" s="274"/>
      <c r="D359" s="275" t="s">
        <v>869</v>
      </c>
      <c r="E359" s="276" t="s">
        <v>578</v>
      </c>
      <c r="F359" s="156">
        <v>4225</v>
      </c>
      <c r="G359" s="276"/>
      <c r="H359" s="276">
        <v>5512</v>
      </c>
      <c r="I359" s="277">
        <v>5512</v>
      </c>
      <c r="J359" s="278" t="s">
        <v>665</v>
      </c>
      <c r="K359" s="159">
        <f>H359-F359</f>
        <v>1287</v>
      </c>
      <c r="L359" s="160">
        <f>K359/F359</f>
        <v>0.30461538461538462</v>
      </c>
      <c r="M359" s="155" t="s">
        <v>581</v>
      </c>
      <c r="N359" s="161">
        <v>45329</v>
      </c>
      <c r="O359" s="37"/>
      <c r="S359" s="54" t="s">
        <v>857</v>
      </c>
      <c r="U359" s="37"/>
      <c r="X359" s="54"/>
      <c r="Z359" s="37"/>
      <c r="AC359" s="54"/>
      <c r="AE359" s="37"/>
      <c r="AH359" s="54"/>
      <c r="AJ359" s="37"/>
      <c r="AM359" s="54"/>
    </row>
    <row r="360" spans="1:39" ht="12.75" customHeight="1">
      <c r="A360" s="202">
        <v>203</v>
      </c>
      <c r="B360" s="203">
        <v>45292</v>
      </c>
      <c r="C360" s="53"/>
      <c r="D360" s="53" t="s">
        <v>314</v>
      </c>
      <c r="E360" s="204" t="s">
        <v>578</v>
      </c>
      <c r="F360" s="51" t="s">
        <v>873</v>
      </c>
      <c r="G360" s="51"/>
      <c r="H360" s="51"/>
      <c r="I360" s="51">
        <v>4909</v>
      </c>
      <c r="J360" s="51" t="s">
        <v>579</v>
      </c>
      <c r="K360" s="51"/>
      <c r="L360" s="51"/>
      <c r="M360" s="51"/>
      <c r="N360" s="51"/>
      <c r="O360" s="37"/>
      <c r="S360" s="54" t="s">
        <v>857</v>
      </c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202">
        <v>204</v>
      </c>
      <c r="B361" s="203">
        <v>45294</v>
      </c>
      <c r="C361" s="53"/>
      <c r="D361" s="53" t="s">
        <v>530</v>
      </c>
      <c r="E361" s="204" t="s">
        <v>578</v>
      </c>
      <c r="F361" s="51" t="s">
        <v>875</v>
      </c>
      <c r="G361" s="51"/>
      <c r="H361" s="51"/>
      <c r="I361" s="51">
        <v>1080</v>
      </c>
      <c r="J361" s="51" t="s">
        <v>579</v>
      </c>
      <c r="K361" s="51"/>
      <c r="L361" s="51"/>
      <c r="M361" s="51"/>
      <c r="N361" s="51"/>
      <c r="O361" s="37"/>
      <c r="S361" s="54" t="s">
        <v>845</v>
      </c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A362" s="202">
        <v>205</v>
      </c>
      <c r="B362" s="203">
        <v>45315</v>
      </c>
      <c r="C362" s="53"/>
      <c r="D362" s="53" t="s">
        <v>315</v>
      </c>
      <c r="E362" s="204" t="s">
        <v>578</v>
      </c>
      <c r="F362" s="51" t="s">
        <v>879</v>
      </c>
      <c r="G362" s="51"/>
      <c r="H362" s="51"/>
      <c r="I362" s="51">
        <v>2077</v>
      </c>
      <c r="J362" s="51" t="s">
        <v>579</v>
      </c>
      <c r="K362" s="51"/>
      <c r="L362" s="51"/>
      <c r="M362" s="51"/>
      <c r="N362" s="51"/>
      <c r="O362" s="37"/>
      <c r="S362" s="54" t="s">
        <v>857</v>
      </c>
      <c r="U362" s="37"/>
      <c r="X362" s="54"/>
      <c r="Z362" s="37"/>
      <c r="AC362" s="54"/>
      <c r="AE362" s="37"/>
      <c r="AH362" s="54"/>
      <c r="AJ362" s="37"/>
      <c r="AM362" s="54"/>
    </row>
    <row r="363" spans="1:39" ht="12.75" customHeight="1">
      <c r="A363" s="202">
        <v>206</v>
      </c>
      <c r="B363" s="203">
        <v>45320</v>
      </c>
      <c r="C363" s="53"/>
      <c r="D363" s="53" t="s">
        <v>883</v>
      </c>
      <c r="E363" s="204" t="s">
        <v>578</v>
      </c>
      <c r="F363" s="51" t="s">
        <v>884</v>
      </c>
      <c r="G363" s="51"/>
      <c r="H363" s="51"/>
      <c r="I363" s="51">
        <v>2906</v>
      </c>
      <c r="J363" s="51" t="s">
        <v>579</v>
      </c>
      <c r="K363" s="51"/>
      <c r="L363" s="51"/>
      <c r="M363" s="51"/>
      <c r="N363" s="51"/>
      <c r="O363" s="37"/>
      <c r="S363" s="54" t="s">
        <v>845</v>
      </c>
      <c r="U363" s="37"/>
      <c r="X363" s="54"/>
      <c r="Z363" s="37"/>
      <c r="AC363" s="54"/>
      <c r="AE363" s="37"/>
      <c r="AH363" s="54"/>
      <c r="AJ363" s="37"/>
      <c r="AM363" s="54"/>
    </row>
    <row r="364" spans="1:39" ht="12.75" customHeight="1">
      <c r="A364" s="202">
        <v>207</v>
      </c>
      <c r="B364" s="203">
        <v>45331</v>
      </c>
      <c r="C364" s="53"/>
      <c r="D364" s="53" t="s">
        <v>528</v>
      </c>
      <c r="E364" s="204" t="s">
        <v>578</v>
      </c>
      <c r="F364" s="51" t="s">
        <v>953</v>
      </c>
      <c r="G364" s="51"/>
      <c r="H364" s="51"/>
      <c r="I364" s="51">
        <v>4096</v>
      </c>
      <c r="J364" s="51" t="s">
        <v>579</v>
      </c>
      <c r="K364" s="51"/>
      <c r="L364" s="51"/>
      <c r="M364" s="51"/>
      <c r="N364" s="51"/>
      <c r="O364" s="37"/>
      <c r="S364" s="54"/>
      <c r="U364" s="37"/>
      <c r="X364" s="54"/>
      <c r="Z364" s="37"/>
      <c r="AC364" s="54"/>
      <c r="AE364" s="37"/>
      <c r="AH364" s="54"/>
      <c r="AJ364" s="37"/>
      <c r="AM364" s="54"/>
    </row>
    <row r="365" spans="1:39" ht="12.75" customHeight="1">
      <c r="A365" s="53">
        <v>208</v>
      </c>
      <c r="B365" s="203">
        <v>45345</v>
      </c>
      <c r="C365" s="53"/>
      <c r="D365" s="53" t="s">
        <v>61</v>
      </c>
      <c r="E365" s="53" t="s">
        <v>578</v>
      </c>
      <c r="F365" s="51" t="s">
        <v>1106</v>
      </c>
      <c r="G365" s="51"/>
      <c r="H365" s="51"/>
      <c r="I365" s="51">
        <v>2627</v>
      </c>
      <c r="J365" s="51" t="s">
        <v>579</v>
      </c>
      <c r="K365" s="51"/>
      <c r="L365" s="51"/>
      <c r="M365" s="51"/>
      <c r="N365" s="53"/>
      <c r="O365" s="37"/>
      <c r="S365" s="54"/>
      <c r="U365" s="37"/>
      <c r="X365" s="54"/>
      <c r="Z365" s="37"/>
      <c r="AC365" s="54"/>
      <c r="AE365" s="37"/>
      <c r="AH365" s="54"/>
      <c r="AJ365" s="37"/>
      <c r="AM365" s="54"/>
    </row>
    <row r="366" spans="1:39" ht="12.75" customHeight="1">
      <c r="B366" s="205" t="s">
        <v>824</v>
      </c>
      <c r="F366" s="54"/>
      <c r="G366" s="54"/>
      <c r="H366" s="54"/>
      <c r="I366" s="54"/>
      <c r="J366" s="37"/>
      <c r="K366" s="54"/>
      <c r="L366" s="54"/>
      <c r="M366" s="54"/>
      <c r="O366" s="37"/>
      <c r="S366" s="54"/>
      <c r="U366" s="37"/>
      <c r="X366" s="54"/>
      <c r="Z366" s="37"/>
      <c r="AC366" s="54"/>
      <c r="AE366" s="37"/>
      <c r="AH366" s="54"/>
      <c r="AJ366" s="37"/>
      <c r="AM366" s="54"/>
    </row>
    <row r="367" spans="1:39" ht="12.75" customHeight="1">
      <c r="A367" s="206"/>
      <c r="F367" s="54"/>
      <c r="G367" s="54"/>
      <c r="H367" s="54"/>
      <c r="I367" s="54"/>
      <c r="J367" s="37"/>
      <c r="K367" s="54"/>
      <c r="L367" s="54"/>
      <c r="M367" s="54"/>
      <c r="O367" s="37"/>
      <c r="S367" s="54"/>
      <c r="U367" s="37"/>
      <c r="X367" s="54"/>
      <c r="Z367" s="37"/>
      <c r="AC367" s="54"/>
      <c r="AE367" s="37"/>
      <c r="AH367" s="54"/>
      <c r="AJ367" s="37"/>
      <c r="AM367" s="54"/>
    </row>
    <row r="368" spans="1:39" ht="12.75" customHeight="1">
      <c r="A368" s="206"/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1:19" ht="12.75" customHeight="1">
      <c r="A369" s="51"/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1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1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1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1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1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1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1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1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1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1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1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1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1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1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1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2.7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  <row r="540" spans="6:19" ht="12.75" customHeight="1">
      <c r="F540" s="54"/>
      <c r="G540" s="54"/>
      <c r="H540" s="54"/>
      <c r="I540" s="54"/>
      <c r="J540" s="37"/>
      <c r="K540" s="54"/>
      <c r="L540" s="54"/>
      <c r="M540" s="54"/>
      <c r="O540" s="37"/>
      <c r="S540" s="54"/>
    </row>
    <row r="541" spans="6:19" ht="12.75" customHeight="1">
      <c r="F541" s="54"/>
      <c r="G541" s="54"/>
      <c r="H541" s="54"/>
      <c r="I541" s="54"/>
      <c r="J541" s="37"/>
      <c r="K541" s="54"/>
      <c r="L541" s="54"/>
      <c r="M541" s="54"/>
      <c r="O541" s="37"/>
      <c r="S541" s="54"/>
    </row>
    <row r="542" spans="6:19" ht="15" customHeight="1">
      <c r="F542" s="54"/>
      <c r="G542" s="54"/>
      <c r="H542" s="54"/>
      <c r="I542" s="54"/>
      <c r="J542" s="37"/>
      <c r="K542" s="54"/>
      <c r="L542" s="54"/>
      <c r="M542" s="54"/>
      <c r="O542" s="37"/>
      <c r="S542" s="54"/>
    </row>
  </sheetData>
  <autoFilter ref="S1:S365" xr:uid="{00000000-0009-0000-0000-000005000000}"/>
  <mergeCells count="132">
    <mergeCell ref="M128:M129"/>
    <mergeCell ref="O128:O129"/>
    <mergeCell ref="P128:P129"/>
    <mergeCell ref="O126:O127"/>
    <mergeCell ref="P126:P127"/>
    <mergeCell ref="M126:M127"/>
    <mergeCell ref="J132:J133"/>
    <mergeCell ref="P132:P133"/>
    <mergeCell ref="A132:A133"/>
    <mergeCell ref="B132:B133"/>
    <mergeCell ref="A126:A127"/>
    <mergeCell ref="B126:B127"/>
    <mergeCell ref="J126:J127"/>
    <mergeCell ref="A128:A129"/>
    <mergeCell ref="B128:B129"/>
    <mergeCell ref="J128:J129"/>
    <mergeCell ref="M132:M133"/>
    <mergeCell ref="O132:O133"/>
    <mergeCell ref="A115:A116"/>
    <mergeCell ref="B115:B116"/>
    <mergeCell ref="J115:J116"/>
    <mergeCell ref="P115:P116"/>
    <mergeCell ref="A113:A114"/>
    <mergeCell ref="B113:B114"/>
    <mergeCell ref="O113:O114"/>
    <mergeCell ref="P113:P114"/>
    <mergeCell ref="J113:J114"/>
    <mergeCell ref="M113:M114"/>
    <mergeCell ref="M115:M116"/>
    <mergeCell ref="O115:O116"/>
    <mergeCell ref="A110:A111"/>
    <mergeCell ref="B110:B111"/>
    <mergeCell ref="O108:O109"/>
    <mergeCell ref="M108:M109"/>
    <mergeCell ref="P108:P109"/>
    <mergeCell ref="A108:A109"/>
    <mergeCell ref="B108:B109"/>
    <mergeCell ref="J108:J109"/>
    <mergeCell ref="O110:O111"/>
    <mergeCell ref="M110:M111"/>
    <mergeCell ref="P50:P51"/>
    <mergeCell ref="O103:O104"/>
    <mergeCell ref="M103:M104"/>
    <mergeCell ref="P101:P102"/>
    <mergeCell ref="P99:P100"/>
    <mergeCell ref="M101:M102"/>
    <mergeCell ref="O101:O102"/>
    <mergeCell ref="O99:O100"/>
    <mergeCell ref="M99:M100"/>
    <mergeCell ref="P93:P94"/>
    <mergeCell ref="O95:O96"/>
    <mergeCell ref="P95:P96"/>
    <mergeCell ref="P91:P92"/>
    <mergeCell ref="O97:O98"/>
    <mergeCell ref="P97:P98"/>
    <mergeCell ref="M50:M51"/>
    <mergeCell ref="O50:O51"/>
    <mergeCell ref="M80:M81"/>
    <mergeCell ref="O80:O81"/>
    <mergeCell ref="P80:P81"/>
    <mergeCell ref="M86:M87"/>
    <mergeCell ref="O86:O87"/>
    <mergeCell ref="P86:P87"/>
    <mergeCell ref="O93:O94"/>
    <mergeCell ref="G50:G51"/>
    <mergeCell ref="J95:J96"/>
    <mergeCell ref="J93:J94"/>
    <mergeCell ref="A50:A51"/>
    <mergeCell ref="B50:B51"/>
    <mergeCell ref="J50:J51"/>
    <mergeCell ref="M93:M94"/>
    <mergeCell ref="M97:M98"/>
    <mergeCell ref="A99:A100"/>
    <mergeCell ref="B99:B100"/>
    <mergeCell ref="J99:J100"/>
    <mergeCell ref="A76:A77"/>
    <mergeCell ref="B76:B77"/>
    <mergeCell ref="M91:M92"/>
    <mergeCell ref="J91:J92"/>
    <mergeCell ref="A103:A104"/>
    <mergeCell ref="B103:B104"/>
    <mergeCell ref="J103:J104"/>
    <mergeCell ref="P105:P106"/>
    <mergeCell ref="M105:M106"/>
    <mergeCell ref="O105:O106"/>
    <mergeCell ref="A105:A106"/>
    <mergeCell ref="B105:B106"/>
    <mergeCell ref="J105:J106"/>
    <mergeCell ref="A86:A87"/>
    <mergeCell ref="B86:B87"/>
    <mergeCell ref="J86:J87"/>
    <mergeCell ref="A80:A81"/>
    <mergeCell ref="B80:B81"/>
    <mergeCell ref="J80:J81"/>
    <mergeCell ref="A101:A102"/>
    <mergeCell ref="B101:B102"/>
    <mergeCell ref="J101:J102"/>
    <mergeCell ref="B120:B121"/>
    <mergeCell ref="P120:P121"/>
    <mergeCell ref="B91:B92"/>
    <mergeCell ref="B93:B94"/>
    <mergeCell ref="B95:B96"/>
    <mergeCell ref="B97:B98"/>
    <mergeCell ref="O76:O77"/>
    <mergeCell ref="P76:P77"/>
    <mergeCell ref="J76:J77"/>
    <mergeCell ref="J110:J111"/>
    <mergeCell ref="P110:P111"/>
    <mergeCell ref="J134:J135"/>
    <mergeCell ref="O134:O135"/>
    <mergeCell ref="P134:P135"/>
    <mergeCell ref="M134:M135"/>
    <mergeCell ref="A134:A135"/>
    <mergeCell ref="B134:B135"/>
    <mergeCell ref="O91:O92"/>
    <mergeCell ref="J97:J98"/>
    <mergeCell ref="P103:P104"/>
    <mergeCell ref="M95:M96"/>
    <mergeCell ref="A93:A94"/>
    <mergeCell ref="A95:A96"/>
    <mergeCell ref="A97:A98"/>
    <mergeCell ref="A91:A92"/>
    <mergeCell ref="P122:P123"/>
    <mergeCell ref="A122:A123"/>
    <mergeCell ref="B122:B123"/>
    <mergeCell ref="J122:J123"/>
    <mergeCell ref="M122:M123"/>
    <mergeCell ref="O122:O123"/>
    <mergeCell ref="A120:A121"/>
    <mergeCell ref="J120:J121"/>
    <mergeCell ref="M120:M121"/>
    <mergeCell ref="O120:O12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3 K45 K105:K107 K51 K93:K94 K95 K115:K116 K122:K123 K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2024-02-27T14:06:12Z</dcterms:modified>
</cp:coreProperties>
</file>