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58" i="7"/>
  <c r="M158" s="1"/>
  <c r="K157"/>
  <c r="M157" s="1"/>
  <c r="L119"/>
  <c r="M119" s="1"/>
  <c r="L117"/>
  <c r="K119"/>
  <c r="L116"/>
  <c r="K116"/>
  <c r="K117"/>
  <c r="M117" s="1"/>
  <c r="L85"/>
  <c r="K85"/>
  <c r="N186"/>
  <c r="K186"/>
  <c r="O186" s="1"/>
  <c r="N185"/>
  <c r="K185"/>
  <c r="O185" s="1"/>
  <c r="L16"/>
  <c r="K16"/>
  <c r="L84"/>
  <c r="K84"/>
  <c r="L115"/>
  <c r="K115"/>
  <c r="L114"/>
  <c r="K114"/>
  <c r="L112"/>
  <c r="L113"/>
  <c r="K113"/>
  <c r="K112"/>
  <c r="K156"/>
  <c r="M156" s="1"/>
  <c r="K155"/>
  <c r="M155" s="1"/>
  <c r="K154"/>
  <c r="M154" s="1"/>
  <c r="N184"/>
  <c r="K184"/>
  <c r="N183"/>
  <c r="K183"/>
  <c r="N182"/>
  <c r="K182"/>
  <c r="K109"/>
  <c r="L109"/>
  <c r="N177"/>
  <c r="N172"/>
  <c r="L172" s="1"/>
  <c r="N175"/>
  <c r="L111"/>
  <c r="L110"/>
  <c r="L108"/>
  <c r="L105"/>
  <c r="L106"/>
  <c r="L104"/>
  <c r="L102"/>
  <c r="L100"/>
  <c r="L99"/>
  <c r="L98"/>
  <c r="L97"/>
  <c r="L96"/>
  <c r="L29"/>
  <c r="K29"/>
  <c r="K111"/>
  <c r="K153"/>
  <c r="M153" s="1"/>
  <c r="K152"/>
  <c r="M152" s="1"/>
  <c r="K151"/>
  <c r="M151" s="1"/>
  <c r="K150"/>
  <c r="M150" s="1"/>
  <c r="K149"/>
  <c r="M149" s="1"/>
  <c r="N181"/>
  <c r="K181"/>
  <c r="N180"/>
  <c r="K180"/>
  <c r="N179"/>
  <c r="K179"/>
  <c r="L34"/>
  <c r="K34"/>
  <c r="K177"/>
  <c r="K178"/>
  <c r="N178"/>
  <c r="K148"/>
  <c r="M148" s="1"/>
  <c r="K110"/>
  <c r="L79"/>
  <c r="K79"/>
  <c r="L71"/>
  <c r="K71"/>
  <c r="L60"/>
  <c r="K60"/>
  <c r="L66"/>
  <c r="K66"/>
  <c r="L81"/>
  <c r="K81"/>
  <c r="L78"/>
  <c r="K78"/>
  <c r="L82"/>
  <c r="K82"/>
  <c r="N176"/>
  <c r="K176"/>
  <c r="K108"/>
  <c r="L107"/>
  <c r="K107"/>
  <c r="K175"/>
  <c r="K174"/>
  <c r="N174"/>
  <c r="N173"/>
  <c r="L70"/>
  <c r="K70"/>
  <c r="K105"/>
  <c r="K106"/>
  <c r="K173"/>
  <c r="K172"/>
  <c r="L33"/>
  <c r="K33"/>
  <c r="L80"/>
  <c r="K80"/>
  <c r="L76"/>
  <c r="K76"/>
  <c r="L23"/>
  <c r="K23"/>
  <c r="L31"/>
  <c r="K31"/>
  <c r="L30"/>
  <c r="M116" l="1"/>
  <c r="M85"/>
  <c r="M16"/>
  <c r="O180"/>
  <c r="O178"/>
  <c r="M112"/>
  <c r="M84"/>
  <c r="M115"/>
  <c r="M114"/>
  <c r="M113"/>
  <c r="O184"/>
  <c r="O183"/>
  <c r="L182"/>
  <c r="M34"/>
  <c r="O173"/>
  <c r="M81"/>
  <c r="M79"/>
  <c r="O176"/>
  <c r="O181"/>
  <c r="M109"/>
  <c r="L177"/>
  <c r="L175"/>
  <c r="M29"/>
  <c r="M111"/>
  <c r="O179"/>
  <c r="M78"/>
  <c r="M71"/>
  <c r="O174"/>
  <c r="M110"/>
  <c r="M108"/>
  <c r="M82"/>
  <c r="M66"/>
  <c r="M60"/>
  <c r="M107"/>
  <c r="M80"/>
  <c r="M31"/>
  <c r="M23"/>
  <c r="M70"/>
  <c r="M106"/>
  <c r="M105"/>
  <c r="M76"/>
  <c r="M33"/>
  <c r="L26"/>
  <c r="K26"/>
  <c r="K30"/>
  <c r="K147"/>
  <c r="M147" s="1"/>
  <c r="L103"/>
  <c r="K103"/>
  <c r="K104"/>
  <c r="K146"/>
  <c r="M146" s="1"/>
  <c r="L72"/>
  <c r="K72"/>
  <c r="L77"/>
  <c r="K77"/>
  <c r="L22"/>
  <c r="K22"/>
  <c r="L24"/>
  <c r="K24"/>
  <c r="L67"/>
  <c r="K67"/>
  <c r="L75"/>
  <c r="K75"/>
  <c r="L74"/>
  <c r="K74"/>
  <c r="L69"/>
  <c r="K69"/>
  <c r="L73"/>
  <c r="K73"/>
  <c r="L18"/>
  <c r="M74" l="1"/>
  <c r="M75"/>
  <c r="M22"/>
  <c r="M103"/>
  <c r="M69"/>
  <c r="M72"/>
  <c r="M26"/>
  <c r="M30"/>
  <c r="M104"/>
  <c r="M77"/>
  <c r="M24"/>
  <c r="M67"/>
  <c r="M73"/>
  <c r="L20"/>
  <c r="K20"/>
  <c r="L27"/>
  <c r="K27"/>
  <c r="L21"/>
  <c r="K21"/>
  <c r="L56"/>
  <c r="K56"/>
  <c r="L68"/>
  <c r="K68"/>
  <c r="K145"/>
  <c r="M145" s="1"/>
  <c r="L101"/>
  <c r="K101"/>
  <c r="H18"/>
  <c r="K18" s="1"/>
  <c r="K142"/>
  <c r="M142" s="1"/>
  <c r="K143"/>
  <c r="M143" s="1"/>
  <c r="K144"/>
  <c r="M144" s="1"/>
  <c r="L65"/>
  <c r="K65"/>
  <c r="L64"/>
  <c r="K64"/>
  <c r="K102"/>
  <c r="K137"/>
  <c r="M137" s="1"/>
  <c r="L61"/>
  <c r="K61"/>
  <c r="L63"/>
  <c r="K63"/>
  <c r="L165"/>
  <c r="K165"/>
  <c r="L62"/>
  <c r="K62"/>
  <c r="K141"/>
  <c r="M141" s="1"/>
  <c r="L58"/>
  <c r="K58"/>
  <c r="K140"/>
  <c r="M140" s="1"/>
  <c r="K100"/>
  <c r="L17"/>
  <c r="K17"/>
  <c r="L15"/>
  <c r="K15"/>
  <c r="K139"/>
  <c r="M139" s="1"/>
  <c r="L59"/>
  <c r="K59"/>
  <c r="L57"/>
  <c r="K57"/>
  <c r="L55"/>
  <c r="K55"/>
  <c r="K138"/>
  <c r="M138" s="1"/>
  <c r="K136"/>
  <c r="M136" s="1"/>
  <c r="K135"/>
  <c r="M135" s="1"/>
  <c r="K134"/>
  <c r="M134" s="1"/>
  <c r="L53"/>
  <c r="K53"/>
  <c r="L11"/>
  <c r="K11"/>
  <c r="K133"/>
  <c r="M133" s="1"/>
  <c r="K131"/>
  <c r="M131" s="1"/>
  <c r="K132"/>
  <c r="M132" s="1"/>
  <c r="K95"/>
  <c r="L95"/>
  <c r="K99"/>
  <c r="L52"/>
  <c r="K52"/>
  <c r="K50"/>
  <c r="L50"/>
  <c r="L54"/>
  <c r="K54"/>
  <c r="K130"/>
  <c r="M130" s="1"/>
  <c r="K98"/>
  <c r="L14"/>
  <c r="K14"/>
  <c r="K49"/>
  <c r="L49"/>
  <c r="L51"/>
  <c r="K51"/>
  <c r="K129"/>
  <c r="M129" s="1"/>
  <c r="K128"/>
  <c r="M128" s="1"/>
  <c r="K96"/>
  <c r="L10"/>
  <c r="K10"/>
  <c r="L13"/>
  <c r="K13"/>
  <c r="L12"/>
  <c r="K12"/>
  <c r="K97"/>
  <c r="M56" l="1"/>
  <c r="M68"/>
  <c r="M101"/>
  <c r="M21"/>
  <c r="M65"/>
  <c r="M20"/>
  <c r="M27"/>
  <c r="M63"/>
  <c r="M64"/>
  <c r="M102"/>
  <c r="M62"/>
  <c r="M61"/>
  <c r="M165"/>
  <c r="M15"/>
  <c r="M57"/>
  <c r="M100"/>
  <c r="M58"/>
  <c r="M17"/>
  <c r="M59"/>
  <c r="M14"/>
  <c r="M11"/>
  <c r="M55"/>
  <c r="M53"/>
  <c r="M50"/>
  <c r="M99"/>
  <c r="M52"/>
  <c r="M95"/>
  <c r="M54"/>
  <c r="M98"/>
  <c r="M49"/>
  <c r="M51"/>
  <c r="M18"/>
  <c r="M10"/>
  <c r="M13"/>
  <c r="M12"/>
  <c r="M97"/>
  <c r="M96"/>
  <c r="K346" l="1"/>
  <c r="L346" s="1"/>
  <c r="M7" l="1"/>
  <c r="F334" l="1"/>
  <c r="K335"/>
  <c r="L335" s="1"/>
  <c r="K326"/>
  <c r="L326" s="1"/>
  <c r="K329"/>
  <c r="L329" s="1"/>
  <c r="K337" l="1"/>
  <c r="L337" s="1"/>
  <c r="F328"/>
  <c r="F327"/>
  <c r="F325"/>
  <c r="K325" s="1"/>
  <c r="L325" s="1"/>
  <c r="F305"/>
  <c r="F257"/>
  <c r="K336" l="1"/>
  <c r="L336" s="1"/>
  <c r="K334"/>
  <c r="L334" s="1"/>
  <c r="K340"/>
  <c r="L340" s="1"/>
  <c r="K341"/>
  <c r="L341" s="1"/>
  <c r="K333"/>
  <c r="L333" s="1"/>
  <c r="K343"/>
  <c r="L343" s="1"/>
  <c r="K339"/>
  <c r="L339" s="1"/>
  <c r="K332" l="1"/>
  <c r="L332" s="1"/>
  <c r="K321"/>
  <c r="L321" s="1"/>
  <c r="K323"/>
  <c r="L323" s="1"/>
  <c r="K320"/>
  <c r="L320" s="1"/>
  <c r="K322"/>
  <c r="L322" s="1"/>
  <c r="K251"/>
  <c r="L251" s="1"/>
  <c r="K304"/>
  <c r="L304" s="1"/>
  <c r="K318"/>
  <c r="L318" s="1"/>
  <c r="K319"/>
  <c r="L319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09"/>
  <c r="L309" s="1"/>
  <c r="K307"/>
  <c r="L307" s="1"/>
  <c r="K306"/>
  <c r="L306" s="1"/>
  <c r="K305"/>
  <c r="L305" s="1"/>
  <c r="K301"/>
  <c r="L301" s="1"/>
  <c r="K300"/>
  <c r="L300" s="1"/>
  <c r="K299"/>
  <c r="L299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5"/>
  <c r="L275" s="1"/>
  <c r="K273"/>
  <c r="L273" s="1"/>
  <c r="K272"/>
  <c r="L272" s="1"/>
  <c r="K271"/>
  <c r="L271" s="1"/>
  <c r="K269"/>
  <c r="L269" s="1"/>
  <c r="K268"/>
  <c r="L268" s="1"/>
  <c r="K267"/>
  <c r="L267" s="1"/>
  <c r="K266"/>
  <c r="K265"/>
  <c r="L265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H256"/>
  <c r="K256" s="1"/>
  <c r="L256" s="1"/>
  <c r="K253"/>
  <c r="L253" s="1"/>
  <c r="K252"/>
  <c r="L252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H222"/>
  <c r="K222" s="1"/>
  <c r="L222" s="1"/>
  <c r="F221"/>
  <c r="K221" s="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D7" i="6"/>
  <c r="K6" i="4"/>
  <c r="K6" i="3"/>
  <c r="L6" i="2"/>
</calcChain>
</file>

<file path=xl/sharedStrings.xml><?xml version="1.0" encoding="utf-8"?>
<sst xmlns="http://schemas.openxmlformats.org/spreadsheetml/2006/main" count="8047" uniqueCount="3952">
  <si>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</si>
  <si>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</si>
  <si>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</si>
  <si>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</si>
  <si>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</si>
  <si>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</si>
  <si>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</si>
  <si>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</si>
  <si>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</si>
  <si>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</si>
  <si>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</si>
  <si>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</si>
  <si>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</si>
  <si>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</si>
  <si>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</si>
  <si>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</si>
  <si>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</si>
  <si>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</si>
  <si>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</si>
  <si>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</si>
  <si>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</si>
  <si>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</si>
  <si>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</si>
  <si>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</si>
  <si>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</si>
  <si>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</si>
  <si>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</si>
  <si>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</si>
  <si>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</si>
  <si>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</si>
  <si>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</si>
  <si>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</si>
  <si>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</si>
  <si>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</si>
  <si>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</si>
  <si>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</si>
  <si>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</si>
  <si>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</si>
  <si>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</si>
  <si>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</si>
  <si>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</si>
  <si>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</si>
  <si>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</si>
  <si>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</si>
  <si>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</si>
  <si>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</si>
  <si>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</si>
  <si>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</si>
  <si>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</si>
  <si>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</si>
  <si>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</si>
  <si>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</si>
  <si>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</si>
  <si>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</si>
  <si>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</si>
  <si>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</si>
  <si>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</si>
  <si>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</si>
  <si>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</si>
  <si>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</si>
  <si>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</si>
  <si>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</si>
  <si>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</si>
  <si>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</si>
  <si>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</si>
  <si>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</si>
  <si>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</si>
  <si>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</si>
  <si>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</si>
  <si>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</si>
  <si>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</si>
  <si>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</si>
  <si>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</si>
  <si>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</si>
  <si>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</si>
  <si>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</si>
  <si>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</si>
  <si>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</si>
  <si>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</si>
  <si>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</si>
  <si>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</si>
  <si>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</si>
  <si>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</si>
  <si>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</si>
  <si>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</si>
  <si>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</si>
  <si>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</si>
  <si>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</si>
  <si>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</si>
  <si>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</si>
  <si>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</si>
  <si>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</si>
  <si>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</si>
  <si>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</si>
  <si>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</si>
  <si>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</si>
  <si>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</si>
  <si>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</si>
  <si>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</si>
  <si>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</si>
  <si>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</si>
  <si>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</si>
  <si>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</si>
  <si>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</si>
  <si>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</si>
  <si>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</si>
  <si>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</si>
  <si>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</si>
  <si>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</si>
  <si>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</si>
  <si>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</si>
  <si>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</si>
  <si>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</si>
  <si>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</si>
  <si>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</si>
  <si>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</si>
  <si>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</si>
  <si>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</si>
  <si>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</si>
  <si>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</si>
  <si>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</si>
  <si>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</si>
  <si>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</si>
  <si>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</si>
  <si>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</si>
  <si>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</si>
  <si>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</si>
  <si>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</si>
  <si>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</si>
  <si>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</si>
  <si>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</si>
  <si>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</si>
  <si>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</si>
  <si>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</si>
  <si>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</si>
  <si>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</si>
  <si>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</si>
  <si>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</si>
  <si>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</si>
  <si>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</si>
  <si>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</si>
  <si>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</si>
  <si>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</si>
  <si>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</si>
  <si>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</si>
  <si>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</si>
  <si>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</si>
  <si>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</si>
  <si>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</si>
  <si>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</si>
  <si>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</si>
  <si>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</si>
  <si>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</si>
  <si>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</si>
  <si>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</si>
  <si>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</si>
  <si>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</si>
  <si>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</si>
  <si>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</si>
  <si>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</si>
  <si>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</si>
  <si>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</si>
  <si>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</si>
  <si>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</si>
  <si>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</si>
  <si>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</si>
  <si>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</si>
  <si>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</si>
  <si>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</si>
  <si>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</si>
  <si>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</si>
  <si>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</si>
  <si>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</si>
  <si>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</si>
  <si>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</si>
  <si>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</si>
  <si>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</si>
  <si>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</si>
  <si>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</si>
  <si>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</si>
  <si>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</si>
  <si>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</si>
  <si>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</si>
  <si>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</si>
  <si>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</si>
  <si>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</si>
  <si>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</si>
  <si>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</si>
  <si>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</si>
  <si>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</si>
  <si>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</si>
  <si>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</si>
  <si>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</si>
  <si>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</si>
  <si>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</si>
  <si>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</si>
  <si>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</si>
  <si>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</si>
  <si>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</si>
  <si>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</si>
  <si>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</si>
  <si>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</si>
  <si>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</si>
  <si>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</si>
  <si>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</si>
  <si>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</si>
  <si>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</si>
  <si>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</si>
  <si>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</si>
  <si>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</si>
  <si>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</si>
  <si>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</si>
  <si>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</si>
  <si>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</si>
  <si>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</si>
  <si>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</si>
  <si>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</si>
  <si>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</si>
  <si>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</si>
  <si>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</si>
  <si>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</si>
  <si>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</si>
  <si>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</si>
  <si>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</si>
  <si>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</si>
  <si>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</si>
  <si>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</si>
  <si>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</si>
  <si>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</si>
  <si>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</si>
  <si>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</si>
  <si>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</si>
  <si>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</si>
  <si>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</si>
  <si>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</si>
  <si>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</si>
  <si>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</si>
  <si>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</si>
  <si>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</si>
  <si>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</si>
  <si>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</si>
  <si>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</si>
  <si>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</si>
  <si>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</si>
  <si>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</si>
  <si>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</si>
  <si>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</si>
  <si>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</si>
  <si>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</si>
  <si>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</si>
  <si>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</si>
  <si>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</si>
  <si>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</si>
  <si>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</si>
  <si>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</si>
  <si>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</si>
  <si>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</si>
  <si>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</si>
  <si>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</si>
  <si>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</si>
  <si>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</si>
  <si>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</si>
  <si>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</si>
  <si>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</si>
  <si>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</si>
  <si>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</si>
  <si>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</si>
  <si>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</si>
  <si>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</si>
  <si>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</si>
  <si>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</si>
  <si>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</si>
  <si>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</si>
  <si>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</si>
  <si>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</si>
  <si>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</si>
  <si>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</si>
  <si>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</si>
  <si>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</si>
  <si>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</si>
  <si>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</si>
  <si>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</si>
  <si>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</si>
  <si>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</si>
  <si>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</si>
  <si>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</si>
  <si>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</si>
  <si>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</si>
  <si>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</si>
  <si>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</si>
  <si>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</si>
  <si>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</si>
  <si>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</si>
  <si>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</si>
  <si>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</si>
  <si>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</si>
  <si>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</si>
  <si>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</si>
  <si>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</si>
  <si>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</si>
  <si>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</si>
  <si>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</si>
  <si>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</si>
  <si>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</si>
  <si>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</si>
  <si>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</si>
  <si>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</si>
  <si>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</si>
  <si>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</si>
  <si>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</si>
  <si>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</si>
  <si>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</si>
  <si>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</si>
  <si>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</si>
  <si>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</si>
  <si>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</si>
  <si>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</si>
  <si>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</si>
  <si>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</si>
  <si>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</si>
  <si>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</si>
  <si>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</si>
  <si>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</si>
  <si>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</si>
  <si>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</si>
  <si>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</si>
  <si>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</si>
  <si>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</si>
  <si>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</si>
  <si>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</si>
  <si>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</si>
  <si>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</si>
  <si>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</si>
  <si>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</si>
  <si>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</si>
  <si>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</si>
  <si>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</si>
  <si>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</si>
  <si>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</si>
  <si>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</si>
  <si>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</si>
  <si>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</si>
  <si>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</si>
  <si>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</si>
  <si>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</si>
  <si>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</si>
  <si>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</si>
  <si>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</si>
  <si>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</si>
  <si>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</si>
  <si>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</si>
  <si>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</si>
  <si>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</si>
  <si>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</si>
  <si>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</si>
  <si>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</si>
  <si>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</si>
  <si>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</si>
  <si>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</si>
  <si>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</si>
  <si>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</si>
  <si>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</si>
  <si>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</si>
  <si>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</si>
  <si>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</si>
  <si>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</si>
  <si>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</si>
  <si>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</si>
  <si>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</si>
  <si>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</si>
  <si>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</si>
  <si>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</si>
  <si>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</si>
  <si>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</si>
  <si>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</si>
  <si>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</si>
  <si>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</si>
  <si>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</si>
  <si>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</si>
  <si>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</si>
  <si>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</si>
  <si>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</si>
  <si>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</si>
  <si>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</si>
  <si>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</si>
  <si>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</si>
  <si>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</si>
  <si>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</si>
  <si>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</si>
  <si>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</si>
  <si>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</si>
  <si>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</si>
  <si>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</si>
  <si>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</si>
  <si>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</si>
  <si>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</si>
  <si>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</si>
  <si>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</si>
  <si>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</si>
  <si>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</si>
  <si>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</si>
  <si>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</si>
  <si>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</si>
  <si>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</si>
  <si>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</si>
  <si>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</si>
  <si>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</si>
  <si>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</si>
  <si>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</si>
  <si>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</si>
  <si>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</si>
  <si>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</si>
  <si>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</si>
  <si>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</si>
  <si>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</si>
  <si>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</si>
  <si>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</si>
  <si>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</si>
  <si>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</si>
  <si>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</si>
  <si>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</si>
  <si>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</si>
  <si>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</si>
  <si>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</si>
  <si>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</si>
  <si>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</si>
  <si>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</si>
  <si>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</si>
  <si>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</si>
  <si>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</si>
  <si>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</si>
  <si>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</si>
  <si>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</si>
  <si>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</si>
  <si>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</si>
  <si>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</si>
  <si>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</si>
  <si>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</si>
  <si>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</si>
  <si>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</si>
  <si>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</si>
  <si>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</si>
  <si>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</si>
  <si>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</si>
  <si>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</si>
  <si>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</si>
  <si>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</si>
  <si>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</si>
  <si>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</si>
  <si>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</si>
  <si>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</si>
  <si>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</si>
  <si>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</si>
  <si>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</si>
  <si>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</si>
  <si>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</si>
  <si>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</si>
  <si>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</si>
  <si>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</si>
  <si>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</si>
  <si>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</si>
  <si>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</si>
  <si>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</si>
  <si>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</si>
  <si>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</si>
  <si>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</si>
  <si>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</si>
  <si>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</si>
  <si>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</si>
  <si>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</si>
  <si>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</si>
  <si>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</si>
  <si>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</si>
  <si>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</si>
  <si>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</si>
  <si>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</si>
  <si>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</si>
  <si>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</si>
  <si>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</si>
  <si>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</si>
  <si>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</si>
  <si>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</si>
  <si>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</si>
  <si>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</si>
  <si>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</si>
  <si>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</si>
  <si>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</si>
  <si>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</si>
  <si>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</si>
  <si>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</si>
  <si>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</si>
  <si>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</si>
  <si>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</si>
  <si>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</si>
  <si>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</si>
  <si>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</si>
  <si>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</si>
  <si>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</si>
  <si>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</si>
  <si>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</si>
  <si>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</si>
  <si>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</si>
  <si>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</si>
  <si>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</si>
  <si>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</si>
  <si>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</si>
  <si>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</si>
  <si>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</si>
  <si>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</si>
  <si>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</si>
  <si>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</si>
  <si>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</si>
  <si>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</si>
  <si>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</si>
  <si>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</si>
  <si>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</si>
  <si>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</si>
  <si>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</si>
  <si>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</si>
  <si>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</si>
  <si>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</si>
  <si>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</si>
  <si>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</si>
  <si>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</si>
  <si>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</si>
  <si>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</si>
  <si>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</si>
  <si>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</si>
  <si>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</si>
  <si>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</si>
  <si>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</si>
  <si>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</si>
  <si>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</si>
  <si>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</si>
  <si>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</si>
  <si>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</si>
  <si>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</si>
  <si>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</si>
  <si>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</si>
  <si>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</si>
  <si>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</si>
  <si>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</si>
  <si>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</si>
  <si>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</si>
  <si>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</si>
  <si>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</si>
  <si>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</si>
  <si>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</si>
  <si>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</si>
  <si>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</si>
  <si>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</si>
  <si>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</si>
  <si>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</si>
  <si>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</si>
  <si>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</si>
  <si>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</si>
  <si>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</si>
  <si>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</si>
  <si>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</si>
  <si>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</si>
  <si>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</si>
  <si>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</si>
  <si>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</si>
  <si>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</si>
  <si>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</si>
  <si>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</si>
  <si>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</si>
  <si>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</si>
  <si>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</si>
  <si>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</si>
  <si>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</si>
  <si>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</si>
  <si>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</si>
  <si>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</si>
  <si>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</si>
  <si>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</si>
  <si>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</si>
  <si>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</si>
  <si>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</si>
  <si>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</si>
  <si>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</si>
  <si>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</si>
  <si>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</si>
  <si>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</si>
  <si>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</si>
  <si>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</si>
  <si>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</si>
  <si>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</si>
  <si>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</si>
  <si>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</si>
  <si>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</si>
  <si>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</si>
  <si>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</si>
  <si>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</si>
  <si>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</si>
  <si>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</si>
  <si>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</si>
  <si>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</si>
  <si>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</si>
  <si>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</si>
  <si>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</si>
  <si>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</si>
  <si>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</si>
  <si>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</si>
  <si>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</si>
  <si>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</si>
  <si>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</si>
  <si>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</si>
  <si>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</si>
  <si>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</si>
  <si>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</si>
  <si>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</si>
  <si>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</si>
  <si>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</si>
  <si>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</si>
  <si>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</si>
  <si>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</si>
  <si>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</si>
  <si>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</si>
  <si>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</si>
  <si>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</si>
  <si>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</si>
  <si>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</si>
  <si>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</si>
  <si>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</si>
  <si>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</si>
  <si>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</si>
  <si>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</si>
  <si>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</si>
  <si>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</si>
  <si>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</si>
  <si>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</si>
  <si>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</si>
  <si>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</si>
  <si>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</si>
  <si>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</si>
  <si>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</si>
  <si>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</si>
  <si>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</si>
  <si>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</si>
  <si>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</si>
  <si>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</si>
  <si>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</si>
  <si>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</si>
  <si>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</si>
  <si>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</si>
  <si>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</si>
  <si>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</si>
  <si>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</si>
  <si>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</si>
  <si>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</si>
  <si>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</si>
  <si>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</si>
  <si>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</si>
  <si>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</si>
  <si>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</si>
  <si>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</si>
  <si>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</si>
  <si>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</si>
  <si>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</si>
  <si>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</si>
  <si>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</si>
  <si>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</si>
  <si>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</si>
  <si>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</si>
  <si>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</si>
  <si>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</si>
  <si>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</si>
  <si>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</si>
  <si>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</si>
  <si>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</si>
  <si>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</si>
  <si>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</si>
  <si>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</si>
  <si>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</si>
  <si>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</si>
  <si>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</si>
  <si>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</si>
  <si>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</si>
  <si>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</si>
  <si>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</si>
  <si>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</si>
  <si>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</si>
  <si>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</si>
  <si>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</si>
  <si>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</si>
  <si>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</si>
  <si>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</si>
  <si>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</si>
  <si>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</si>
  <si>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</si>
  <si>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</si>
  <si>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</si>
  <si>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</si>
  <si>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</si>
  <si>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</si>
  <si>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</si>
  <si>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</si>
  <si>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</si>
  <si>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</si>
  <si>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</si>
  <si>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</si>
  <si>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</si>
  <si>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</si>
  <si>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</si>
  <si>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</si>
  <si>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</si>
  <si>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</si>
  <si>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</si>
  <si>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</si>
  <si>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</si>
  <si>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</si>
  <si>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</si>
  <si>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</si>
  <si>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</si>
  <si>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</si>
  <si>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</si>
  <si>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</si>
  <si>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</si>
  <si>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</si>
  <si>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</si>
  <si>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</si>
  <si>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</si>
  <si>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</si>
  <si>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</si>
  <si>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</si>
  <si>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</si>
  <si>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</si>
  <si>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</si>
  <si>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</si>
  <si>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</si>
  <si>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</si>
  <si>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</si>
  <si>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</si>
  <si>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</si>
  <si>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</si>
  <si>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</si>
  <si>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</si>
  <si>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</si>
  <si>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</si>
  <si>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</si>
  <si>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</si>
  <si>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</si>
  <si>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</si>
  <si>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</si>
  <si>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</si>
  <si>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</si>
  <si>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</si>
  <si>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</si>
  <si>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</si>
  <si>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</si>
  <si>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</si>
  <si>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</si>
  <si>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</si>
  <si>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</si>
  <si>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</si>
  <si>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</si>
  <si>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</si>
  <si>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</si>
  <si>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</si>
  <si>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</si>
  <si>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</si>
  <si>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</si>
  <si>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</si>
  <si>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</si>
  <si>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</si>
  <si>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</si>
  <si>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</si>
  <si>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</si>
  <si>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</si>
  <si>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</si>
  <si>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</si>
  <si>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</si>
  <si>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</si>
  <si>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</si>
  <si>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</si>
  <si>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</si>
  <si>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</si>
  <si>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</si>
  <si>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</si>
  <si>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</si>
  <si>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</si>
  <si>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</si>
  <si>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</si>
  <si>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</si>
  <si>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</si>
  <si>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</si>
  <si>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</si>
  <si>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</si>
  <si>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</si>
  <si>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</si>
  <si>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</si>
  <si>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</si>
  <si>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</si>
  <si>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</si>
  <si>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</si>
  <si>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</si>
  <si>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</si>
  <si>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</si>
  <si>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</si>
  <si>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</si>
  <si>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</si>
  <si>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</si>
  <si>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</si>
  <si>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</si>
  <si>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</si>
  <si>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</si>
  <si>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</si>
  <si>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</si>
  <si>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</si>
  <si>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</si>
  <si>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</si>
  <si>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</si>
  <si>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</si>
  <si>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</si>
  <si>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</si>
  <si>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</si>
  <si>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</si>
  <si>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</si>
  <si>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</si>
  <si>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</si>
  <si>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</si>
  <si>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</si>
  <si>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</si>
  <si>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</si>
  <si>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</si>
  <si>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</si>
  <si>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</si>
  <si>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</si>
  <si>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</si>
  <si>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</si>
  <si>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</si>
  <si>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</si>
  <si>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</si>
  <si>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</si>
  <si>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</si>
  <si>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</si>
  <si>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</si>
  <si>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</si>
  <si>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</si>
  <si>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</si>
  <si>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</si>
  <si>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</si>
  <si>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</si>
  <si>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</si>
  <si>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</si>
  <si>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</si>
  <si>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</si>
  <si>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</si>
  <si>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</si>
  <si>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</si>
  <si>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</si>
  <si>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</si>
  <si>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</si>
  <si>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</si>
  <si>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</si>
  <si>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</si>
  <si>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</si>
  <si>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</si>
  <si>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</si>
  <si>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</si>
  <si>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</si>
  <si>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</si>
  <si>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</si>
  <si>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</si>
  <si>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</si>
  <si>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</si>
  <si>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</si>
  <si>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</si>
  <si>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</si>
  <si>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</si>
  <si>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</si>
  <si>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</si>
  <si>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</si>
  <si>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</si>
  <si>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</si>
  <si>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</si>
  <si>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</si>
  <si>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</si>
  <si>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</si>
  <si>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</si>
  <si>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</si>
  <si>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</si>
  <si>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</si>
  <si>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</si>
  <si>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</si>
  <si>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</si>
  <si>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</si>
  <si>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</si>
  <si>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</si>
  <si>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</si>
  <si>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</si>
  <si>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</si>
  <si>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</si>
  <si>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</si>
  <si>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</si>
  <si>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</si>
  <si>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</si>
  <si>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</si>
  <si>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</si>
  <si>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</si>
  <si>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</si>
  <si>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</si>
  <si>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</si>
  <si>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</si>
  <si>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</si>
  <si>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</si>
  <si>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</si>
  <si>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</si>
  <si>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</si>
  <si>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</si>
  <si>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</si>
  <si>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</si>
  <si>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</si>
  <si>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</si>
  <si>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</si>
  <si>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</si>
  <si>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</si>
  <si>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</si>
  <si>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</si>
  <si>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</si>
  <si>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</si>
  <si>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</si>
  <si>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</si>
  <si>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</si>
  <si>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</si>
  <si>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</si>
  <si>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</si>
  <si>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</si>
  <si>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</si>
  <si>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</si>
  <si>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</si>
  <si>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</si>
  <si>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</si>
  <si>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</si>
  <si>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</si>
  <si>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</si>
  <si>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</si>
  <si>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</si>
  <si>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</si>
  <si>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</si>
  <si>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</si>
  <si>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</si>
  <si>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</si>
  <si>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</si>
  <si>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</si>
  <si>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</si>
  <si>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</si>
  <si>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</si>
  <si>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</si>
  <si>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</si>
  <si>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</si>
  <si>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</si>
  <si>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</si>
  <si>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</si>
  <si>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</si>
  <si>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</si>
  <si>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</si>
  <si>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</si>
  <si>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</si>
  <si>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</si>
  <si>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</si>
  <si>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</si>
  <si>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</si>
  <si>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</si>
  <si>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</si>
  <si>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</si>
  <si>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</si>
  <si>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</si>
  <si>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</si>
  <si>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</si>
  <si>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</si>
  <si>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</si>
  <si>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</si>
  <si>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</si>
  <si>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</si>
  <si>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</si>
  <si>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</si>
  <si>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</si>
  <si>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</si>
  <si>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</si>
  <si>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</si>
  <si>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</si>
  <si>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</si>
  <si>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</si>
  <si>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</si>
  <si>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</si>
  <si>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</si>
  <si>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</si>
  <si>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</si>
  <si>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</si>
  <si>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</si>
  <si>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</si>
  <si>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</si>
  <si>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</si>
  <si>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</si>
  <si>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</si>
  <si>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</si>
  <si>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</si>
  <si>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</si>
  <si>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</si>
  <si>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</si>
  <si>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</si>
  <si>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</si>
  <si>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</si>
  <si>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</si>
  <si>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</si>
  <si>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</si>
  <si>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</si>
  <si>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</si>
  <si>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</si>
  <si>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</si>
  <si>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</si>
  <si>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</si>
  <si>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</si>
  <si>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</si>
  <si>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</si>
  <si>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</si>
  <si>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</si>
  <si>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</si>
  <si>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</si>
  <si>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</si>
  <si>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</si>
  <si>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</si>
  <si>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</si>
  <si>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</si>
  <si>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</si>
  <si>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</si>
  <si>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</si>
  <si>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</si>
  <si>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</si>
  <si>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</si>
  <si>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</si>
  <si>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</si>
  <si>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</si>
  <si>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</si>
  <si>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</si>
  <si>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</si>
  <si>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</si>
  <si>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</si>
  <si>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</si>
  <si>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</si>
  <si>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</si>
  <si>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</si>
  <si>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</si>
  <si>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</si>
  <si>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</si>
  <si>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</si>
  <si>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</si>
  <si>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</si>
  <si>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</si>
  <si>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</si>
  <si>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</si>
  <si>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</si>
  <si>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</si>
  <si>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</si>
  <si>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</si>
  <si>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</si>
  <si>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</si>
  <si>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</si>
  <si>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</si>
  <si>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</si>
  <si>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</si>
  <si>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</si>
  <si>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</si>
  <si>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</si>
  <si>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</si>
  <si>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</si>
  <si>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</si>
  <si>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</si>
  <si>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</si>
  <si>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</si>
  <si>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</si>
  <si>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</si>
  <si>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</si>
  <si>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</si>
  <si>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</si>
  <si>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</si>
  <si>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</si>
  <si>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</si>
  <si>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</si>
  <si>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</si>
  <si>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</si>
  <si>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</si>
  <si>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</si>
  <si>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</si>
  <si>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</si>
  <si>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</si>
  <si>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</si>
  <si>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</si>
  <si>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</si>
  <si>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</si>
  <si>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</si>
  <si>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</si>
  <si>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</si>
  <si>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</si>
  <si>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</si>
  <si>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</si>
  <si>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</si>
  <si>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</si>
  <si>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</si>
  <si>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</si>
  <si>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</si>
  <si>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</si>
  <si>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</si>
  <si>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</si>
  <si>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</si>
  <si>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</si>
  <si>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</si>
  <si>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</si>
  <si>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</si>
  <si>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</si>
  <si>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</si>
  <si>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</si>
  <si>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</si>
  <si>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</si>
  <si>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</si>
  <si>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</si>
  <si>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</si>
  <si>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</si>
  <si>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</si>
  <si>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</si>
  <si>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</si>
  <si>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</si>
  <si>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</si>
  <si>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</si>
  <si>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</si>
  <si>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</si>
  <si>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</si>
  <si>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</si>
  <si>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</si>
  <si>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</si>
  <si>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</si>
  <si>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</si>
  <si>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</si>
  <si>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</si>
  <si>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</si>
  <si>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</si>
  <si>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</si>
  <si>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</si>
  <si>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</si>
  <si>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</si>
  <si>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</si>
  <si>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</si>
  <si>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</si>
  <si>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</si>
  <si>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</si>
  <si>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</si>
  <si>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</si>
  <si>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</si>
  <si>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</si>
  <si>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</si>
  <si>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</si>
  <si>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</si>
  <si>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</si>
  <si>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</si>
  <si>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</si>
  <si>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</si>
  <si>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</si>
  <si>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</si>
  <si>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</si>
  <si>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</si>
  <si>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</si>
  <si>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</si>
  <si>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</si>
  <si>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</si>
  <si>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</si>
  <si>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</si>
  <si>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</si>
  <si>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</si>
  <si>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</si>
  <si>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</si>
  <si>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</si>
  <si>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</si>
  <si>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</si>
  <si>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</si>
  <si>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</si>
  <si>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</si>
  <si>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</si>
  <si>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</si>
  <si>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</si>
  <si>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</si>
  <si>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</si>
  <si>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</si>
  <si>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</si>
  <si>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</si>
  <si>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</si>
  <si>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</si>
  <si>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</si>
  <si>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</si>
  <si>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</si>
  <si>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</si>
  <si>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</si>
  <si>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</si>
  <si>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</si>
  <si>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</si>
  <si>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</si>
  <si>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</si>
  <si>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</si>
  <si>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</si>
  <si>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</si>
  <si>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</si>
  <si>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</si>
  <si>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</si>
  <si>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</si>
  <si>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</si>
  <si>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</si>
  <si>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</si>
  <si>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</si>
  <si>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</si>
  <si>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</si>
  <si>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</si>
  <si>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</si>
  <si>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</si>
  <si>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</si>
  <si>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</si>
  <si>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</si>
  <si>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</si>
  <si>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</si>
  <si>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</si>
  <si>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</si>
  <si>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</si>
  <si>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</si>
  <si>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</si>
  <si>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</si>
  <si>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</si>
  <si>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</si>
  <si>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</si>
  <si>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</si>
  <si>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</si>
  <si>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</si>
  <si>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</si>
  <si>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</si>
  <si>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</si>
  <si>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</si>
  <si>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</si>
  <si>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</si>
  <si>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</si>
  <si>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</si>
  <si>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</si>
  <si>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</si>
  <si>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</si>
  <si>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</si>
  <si>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</si>
  <si>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</si>
  <si>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</si>
  <si>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</si>
  <si>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</si>
  <si>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</si>
  <si>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</si>
  <si>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</si>
  <si>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</si>
  <si>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</si>
  <si>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</si>
  <si>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</si>
  <si>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</si>
  <si>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</si>
  <si>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</si>
  <si>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</si>
  <si>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</si>
  <si>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</si>
  <si>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</si>
  <si>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</si>
  <si>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</si>
  <si>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</si>
  <si>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</si>
  <si>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</si>
  <si>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</si>
  <si>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</si>
  <si>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</si>
  <si>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</si>
  <si>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</si>
  <si>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</si>
  <si>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</si>
  <si>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</si>
  <si>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</si>
  <si>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</si>
  <si>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</si>
  <si>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</si>
  <si>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</si>
  <si>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</si>
  <si>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</si>
  <si>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</si>
  <si>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</si>
  <si>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</si>
  <si>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</si>
  <si>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</si>
  <si>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</si>
  <si>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</si>
  <si>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</si>
  <si>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</si>
  <si>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</si>
  <si>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</si>
  <si>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</si>
  <si>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</si>
  <si>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</si>
  <si>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</si>
  <si>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</si>
  <si>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</si>
  <si>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</si>
  <si>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</si>
  <si>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</si>
  <si>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</si>
  <si>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</si>
  <si>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</si>
  <si>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</si>
  <si>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</si>
  <si>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</si>
  <si>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</si>
  <si>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</si>
  <si>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</si>
  <si>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</si>
  <si>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</si>
  <si>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</si>
  <si>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</si>
  <si>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</si>
  <si>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</si>
  <si>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</si>
  <si>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</si>
  <si>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</si>
  <si>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</si>
  <si>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</si>
  <si>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</si>
  <si>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</si>
  <si>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</si>
  <si>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</si>
  <si>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</si>
  <si>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</si>
  <si>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</si>
  <si>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</si>
  <si>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</si>
  <si>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</si>
  <si>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</si>
  <si>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</si>
  <si>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</si>
  <si>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</si>
  <si>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</si>
  <si>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</si>
  <si>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</si>
  <si>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</si>
  <si>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</si>
  <si>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</si>
  <si>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</si>
  <si>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</si>
  <si>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</si>
  <si>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</si>
  <si>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</si>
  <si>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</si>
  <si>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</si>
  <si>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</si>
  <si>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</si>
  <si>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</si>
  <si>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</si>
  <si>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</si>
  <si>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</si>
  <si>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</si>
  <si>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</si>
  <si>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</si>
  <si>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</si>
  <si>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</si>
  <si>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</si>
  <si>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</si>
  <si>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</si>
  <si>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</si>
  <si>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</si>
  <si>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</si>
  <si>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</si>
  <si>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</si>
  <si>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</si>
  <si>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</si>
  <si>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</si>
  <si>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</si>
  <si>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</si>
  <si>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</si>
  <si>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</si>
  <si>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</si>
  <si>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</si>
  <si>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</si>
  <si>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</si>
  <si>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</si>
  <si>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</si>
  <si>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</si>
  <si>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</si>
  <si>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</si>
  <si>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</si>
  <si>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</si>
  <si>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</si>
  <si>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</si>
  <si>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</si>
  <si>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</si>
  <si>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</si>
  <si>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</si>
  <si>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</si>
  <si>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</si>
  <si>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</si>
  <si>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</si>
  <si>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</si>
  <si>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</si>
  <si>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</si>
  <si>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</si>
  <si>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</si>
  <si>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</si>
  <si>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</si>
  <si>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</si>
  <si>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</si>
  <si>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</si>
  <si>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</si>
  <si>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</si>
  <si>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</si>
  <si>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</si>
  <si>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</si>
  <si>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</si>
  <si>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</si>
  <si>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</si>
  <si>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</si>
  <si>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</si>
  <si>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</si>
  <si>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</si>
  <si>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</si>
  <si>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</si>
  <si>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</si>
  <si>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</si>
  <si>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</si>
  <si>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</si>
  <si>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</si>
  <si>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</si>
  <si>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</si>
  <si>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</si>
  <si>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</si>
  <si>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</si>
  <si>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</si>
  <si>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</si>
  <si>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</si>
  <si>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</si>
  <si>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</si>
  <si>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</si>
  <si>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</si>
  <si>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</si>
  <si>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</si>
  <si>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</si>
  <si>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</si>
  <si>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</si>
  <si>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</si>
  <si>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</si>
  <si>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</si>
  <si>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</si>
  <si>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</si>
  <si>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</si>
  <si>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</si>
  <si>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</si>
  <si>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</si>
  <si>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</si>
  <si>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</si>
  <si>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</si>
  <si>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</si>
  <si>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</si>
  <si>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</si>
  <si>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</si>
  <si>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</si>
  <si>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</si>
  <si>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</si>
  <si>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</si>
  <si>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</si>
  <si>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</si>
  <si>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</si>
  <si>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</si>
  <si>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</si>
  <si>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</si>
  <si>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</si>
  <si>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</si>
  <si>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</si>
  <si>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</si>
  <si>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</si>
  <si>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</si>
  <si>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</si>
  <si>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</si>
  <si>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</si>
  <si>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</si>
  <si>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</si>
  <si>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</si>
  <si>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</si>
  <si>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</si>
  <si>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</si>
  <si>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</si>
  <si>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</si>
  <si>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</si>
  <si>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</si>
  <si>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</si>
  <si>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</si>
  <si>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</si>
  <si>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</si>
  <si>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</si>
  <si>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</si>
  <si>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</si>
  <si>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</si>
  <si>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</si>
  <si>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</si>
  <si>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</si>
  <si>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</si>
  <si>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</si>
  <si>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</si>
  <si>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</si>
  <si>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</si>
  <si>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</si>
  <si>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</si>
  <si>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</si>
  <si>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</si>
  <si>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</si>
  <si>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</si>
  <si>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</si>
  <si>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</si>
  <si>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</si>
  <si>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</si>
  <si>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</si>
  <si>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</si>
  <si>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</si>
  <si>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</si>
  <si>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</si>
  <si>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</si>
  <si>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</si>
  <si>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</si>
  <si>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</si>
  <si>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</si>
  <si>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</si>
  <si>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</si>
  <si>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</si>
  <si>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</si>
  <si>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</si>
  <si>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</si>
  <si>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</si>
  <si>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</si>
  <si>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</si>
  <si>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</si>
  <si>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</si>
  <si>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</si>
  <si>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</si>
  <si>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</si>
  <si>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</si>
  <si>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</si>
  <si>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</si>
  <si>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</si>
  <si>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</si>
  <si>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</si>
  <si>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</si>
  <si>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</si>
  <si>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</si>
  <si>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</si>
  <si>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</si>
  <si>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</si>
  <si>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</si>
  <si>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</si>
  <si>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</si>
  <si>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</si>
  <si>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</si>
  <si>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</si>
  <si>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</si>
  <si>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</si>
  <si>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</si>
  <si>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</si>
  <si>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</si>
  <si>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</si>
  <si>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</si>
  <si>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</si>
  <si>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</si>
  <si>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</si>
  <si>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</si>
  <si>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</si>
  <si>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</si>
  <si>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</si>
  <si>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</si>
  <si>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</si>
  <si>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</si>
  <si>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</si>
  <si>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</si>
  <si>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</si>
  <si>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</si>
  <si>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</si>
  <si>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</si>
  <si>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</si>
  <si>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</si>
  <si>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</si>
  <si>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</si>
  <si>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</si>
  <si>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</si>
  <si>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</si>
  <si>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</si>
  <si>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</si>
  <si>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</si>
  <si>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</si>
  <si>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</si>
  <si>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</si>
  <si>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</si>
  <si>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</si>
  <si>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</si>
  <si>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</si>
  <si>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</si>
  <si>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</si>
  <si>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</si>
  <si>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</si>
  <si>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</si>
  <si>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</si>
  <si>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</si>
  <si>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</si>
  <si>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</si>
  <si>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</si>
  <si>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</si>
  <si>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</si>
  <si>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</si>
  <si>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</si>
  <si>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</si>
  <si>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</si>
  <si>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</si>
  <si>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</si>
  <si>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</si>
  <si>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</si>
  <si>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</si>
  <si>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</si>
  <si>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</si>
  <si>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</si>
  <si>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</si>
  <si>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</si>
  <si>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</si>
  <si>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</si>
  <si>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</si>
  <si>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</si>
  <si>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</si>
  <si>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</si>
  <si>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</si>
  <si>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</si>
  <si>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</si>
  <si>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</si>
  <si>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</si>
  <si>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</si>
  <si>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</si>
  <si>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</si>
  <si>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</si>
  <si>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</si>
  <si>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</si>
  <si>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</si>
  <si>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</si>
  <si>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</si>
  <si>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</si>
  <si>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</si>
  <si>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</si>
  <si>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</si>
  <si>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</si>
  <si>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</si>
  <si>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</si>
  <si>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</si>
  <si>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</si>
  <si>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</si>
  <si>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</si>
  <si>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</si>
  <si>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</si>
  <si>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</si>
  <si>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</si>
  <si>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</si>
  <si>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</si>
  <si>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</si>
  <si>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</si>
  <si>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</si>
  <si>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</si>
  <si>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</si>
  <si>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</si>
  <si>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</si>
  <si>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</si>
  <si>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</si>
  <si>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</si>
  <si>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</si>
  <si>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</si>
  <si>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</si>
  <si>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</si>
  <si>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</si>
  <si>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</si>
  <si>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</si>
  <si>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</si>
  <si>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</si>
  <si>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</si>
  <si>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</si>
  <si>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</si>
  <si>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</si>
  <si>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</si>
  <si>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</si>
  <si>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</si>
  <si>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</si>
  <si>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</si>
  <si>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</si>
  <si>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</si>
  <si>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</si>
  <si>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</si>
  <si>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</si>
  <si>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</si>
  <si>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</si>
  <si>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</si>
  <si>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</si>
  <si>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</si>
  <si>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</si>
  <si>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</si>
  <si>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</si>
  <si>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</si>
  <si>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</si>
  <si>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</si>
  <si>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</si>
  <si>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</si>
  <si>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</si>
  <si>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</si>
  <si>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</si>
  <si>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</si>
  <si>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</si>
  <si>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</si>
  <si>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</si>
  <si>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</si>
  <si>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</si>
  <si>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</si>
  <si>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</si>
  <si>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</si>
  <si>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</si>
  <si>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</si>
  <si>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</si>
  <si>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</si>
  <si>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</si>
  <si>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</si>
  <si>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</si>
  <si>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</si>
  <si>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</si>
  <si>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</si>
  <si>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</si>
  <si>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</si>
  <si>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</si>
  <si>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</si>
  <si>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</si>
  <si>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</si>
  <si>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</si>
  <si>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</si>
  <si>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</si>
  <si>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</si>
  <si>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</si>
  <si>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</si>
  <si>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</si>
  <si>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</si>
  <si>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</si>
  <si>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</si>
  <si>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</si>
  <si>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</si>
  <si>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</si>
  <si>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</si>
  <si>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</si>
  <si>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</si>
  <si>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</si>
  <si>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</si>
  <si>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</si>
  <si>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</si>
  <si>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</si>
  <si>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</si>
  <si>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</si>
  <si>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</si>
  <si>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</si>
  <si>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</si>
  <si>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</si>
  <si>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</si>
  <si>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</si>
  <si>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</si>
  <si>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</si>
  <si>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</si>
  <si>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</si>
  <si>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</si>
  <si>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</si>
  <si>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</si>
  <si>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</si>
  <si>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</si>
  <si>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</si>
  <si>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</si>
  <si>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</si>
  <si>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</si>
  <si>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</si>
  <si>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</si>
  <si>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</si>
  <si>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</si>
  <si>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</si>
  <si>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</si>
  <si>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</si>
  <si>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</si>
  <si>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</si>
  <si>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</si>
  <si>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</si>
  <si>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</si>
  <si>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</si>
  <si>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</si>
  <si>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</si>
  <si>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</si>
  <si>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</si>
  <si>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</si>
  <si>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</si>
  <si>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</si>
  <si>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</si>
  <si>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</si>
  <si>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</si>
  <si>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</si>
  <si>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</si>
  <si>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</si>
  <si>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</si>
  <si>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</si>
  <si>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</si>
  <si>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</si>
  <si>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</si>
  <si>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</si>
  <si>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</si>
  <si>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</si>
  <si>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</si>
  <si>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</si>
  <si>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</si>
  <si>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</si>
  <si>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</si>
  <si>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</si>
  <si>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</si>
  <si>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</si>
  <si>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</si>
  <si>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</si>
  <si>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</si>
  <si>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</si>
  <si>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</si>
  <si>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</si>
  <si>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</si>
  <si>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</si>
  <si>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</si>
  <si>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</si>
  <si>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</si>
  <si>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</si>
  <si>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</si>
  <si>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</si>
  <si>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</si>
  <si>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</si>
  <si>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</si>
  <si>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</si>
  <si>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</si>
  <si>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</si>
  <si>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</si>
  <si>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</si>
  <si>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</si>
  <si>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</si>
  <si>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</si>
  <si>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</si>
  <si>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</si>
  <si>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</si>
  <si>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</si>
  <si>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</si>
  <si>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</si>
  <si>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</si>
  <si>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</si>
  <si>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</si>
  <si>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</si>
  <si>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</si>
  <si>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</si>
  <si>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</si>
  <si>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</si>
  <si>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</si>
  <si>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</si>
  <si>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</si>
  <si>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</si>
  <si>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</si>
  <si>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</si>
  <si>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</si>
  <si>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</si>
  <si>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</si>
  <si>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</si>
  <si>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</si>
  <si>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</si>
  <si>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</si>
  <si>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</si>
  <si>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</si>
  <si>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</si>
  <si>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</si>
  <si>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</si>
  <si>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</si>
  <si>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</si>
  <si>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</si>
  <si>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</si>
  <si>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</si>
  <si>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</si>
  <si>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</si>
  <si>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</si>
  <si>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</si>
  <si>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</si>
  <si>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</si>
  <si>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</si>
  <si>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</si>
  <si>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</si>
  <si>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</si>
  <si>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</si>
  <si>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</si>
  <si>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</si>
  <si>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</si>
  <si>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</si>
  <si>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</si>
  <si>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</si>
  <si>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</si>
  <si>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</si>
  <si>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</si>
  <si>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</si>
  <si>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</si>
  <si>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</si>
  <si>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</si>
  <si>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</si>
  <si>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</si>
  <si>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</si>
  <si>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</si>
  <si>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</si>
  <si>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</si>
  <si>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</si>
  <si>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</si>
  <si>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</si>
  <si>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</si>
  <si>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</si>
  <si>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</si>
  <si>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</si>
  <si>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</si>
  <si>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</si>
  <si>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</si>
  <si>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</si>
  <si>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</si>
  <si>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</si>
  <si>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</si>
  <si>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</si>
  <si>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</si>
  <si>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</si>
  <si>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</si>
  <si>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</si>
  <si>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</si>
  <si>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</si>
  <si>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</si>
  <si>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</si>
  <si>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</si>
  <si>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</si>
  <si>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</si>
  <si>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</si>
  <si>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</si>
  <si>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</si>
  <si>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</si>
  <si>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</si>
  <si>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</si>
  <si>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</si>
  <si>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</si>
  <si>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</si>
  <si>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</si>
  <si>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</si>
  <si>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</si>
  <si>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</si>
  <si>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</si>
  <si>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</si>
  <si>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</si>
  <si>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</si>
  <si>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</si>
  <si>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</si>
  <si>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</si>
  <si>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</si>
  <si>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</si>
  <si>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</si>
  <si>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</si>
  <si>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</si>
  <si>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</si>
  <si>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</si>
  <si>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</si>
  <si>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</si>
  <si>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</si>
  <si>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</si>
  <si>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</si>
  <si>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</si>
  <si>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</si>
  <si>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</si>
  <si>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</si>
  <si>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</si>
  <si>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</si>
  <si>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</si>
  <si>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</si>
  <si>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</si>
  <si>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</si>
  <si>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</si>
  <si>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</si>
  <si>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</si>
  <si>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</si>
  <si>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</si>
  <si>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</si>
  <si>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</si>
  <si>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</si>
  <si>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</si>
  <si>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</si>
  <si>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</si>
  <si>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</si>
  <si>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</si>
  <si>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</si>
  <si>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</si>
  <si>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</si>
  <si>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</si>
  <si>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</si>
  <si>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</si>
  <si>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</si>
  <si>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</si>
  <si>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</si>
  <si>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</si>
  <si>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</si>
  <si>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</si>
  <si>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</si>
  <si>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</si>
  <si>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</si>
  <si>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</si>
  <si>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</si>
  <si>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</si>
  <si>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</si>
  <si>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</si>
  <si>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</si>
  <si>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</si>
  <si>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</si>
  <si>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</si>
  <si>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</si>
  <si>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</si>
  <si>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</si>
  <si>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</si>
  <si>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</si>
  <si>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</si>
  <si>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</si>
  <si>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</si>
  <si>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</si>
  <si>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</si>
  <si>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</si>
  <si>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</si>
  <si>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</si>
  <si>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</si>
  <si>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</si>
  <si>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</si>
  <si>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</si>
  <si>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</si>
  <si>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</si>
  <si>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</si>
  <si>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</si>
  <si>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</si>
  <si>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</si>
  <si>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</si>
  <si>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</si>
  <si>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</si>
  <si>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</si>
  <si>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</si>
  <si>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</si>
  <si>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</si>
  <si>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</si>
  <si>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</si>
  <si>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</si>
  <si>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</si>
  <si>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</si>
  <si>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</si>
  <si>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</si>
  <si>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</si>
  <si>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</si>
  <si>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</si>
  <si>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</si>
  <si>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</si>
  <si>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</si>
  <si>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</si>
  <si>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</si>
  <si>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</si>
  <si>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</si>
  <si>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</si>
  <si>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</si>
  <si>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</si>
  <si>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</si>
  <si>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</si>
  <si>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</si>
  <si>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</si>
  <si>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</si>
  <si>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</si>
  <si>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</si>
  <si>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</si>
  <si>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</si>
  <si>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</si>
  <si>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</si>
  <si>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</si>
  <si>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</si>
  <si>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</si>
  <si>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</si>
  <si>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</si>
  <si>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</si>
  <si>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</si>
  <si>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</si>
  <si>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</si>
  <si>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</si>
  <si>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</si>
  <si>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</si>
  <si>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</si>
  <si>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</si>
  <si>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</si>
  <si>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</si>
  <si>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</si>
  <si>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</si>
  <si>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</si>
  <si>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</si>
  <si>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</si>
  <si>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</si>
  <si>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</si>
  <si>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</si>
  <si>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</si>
  <si>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</si>
  <si>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</si>
  <si>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</si>
  <si>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</si>
  <si>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</si>
  <si>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</si>
  <si>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</si>
  <si>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</si>
  <si>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</si>
  <si>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</si>
  <si>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</si>
  <si>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</si>
  <si>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</si>
  <si>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</si>
  <si>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</si>
  <si>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</si>
  <si>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</si>
  <si>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</si>
  <si>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</si>
  <si>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</si>
  <si>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</si>
  <si>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</si>
  <si>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</si>
  <si>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</si>
  <si>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</si>
  <si>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</si>
  <si>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</si>
  <si>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</si>
  <si>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</si>
  <si>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</si>
  <si>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</si>
  <si>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</si>
  <si>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</si>
  <si>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</si>
  <si>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</si>
  <si>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</si>
  <si>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</si>
  <si>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</si>
  <si>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</si>
  <si>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</si>
  <si>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</si>
  <si>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</si>
  <si>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</si>
  <si>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</si>
  <si>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</si>
  <si>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</si>
  <si>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</si>
  <si>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</si>
  <si>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</si>
  <si>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</si>
  <si>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</si>
  <si>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</si>
  <si>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</si>
  <si>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</si>
  <si>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</si>
  <si>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</si>
  <si>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</si>
  <si>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</si>
  <si>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</si>
  <si>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</si>
  <si>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</si>
  <si>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</si>
  <si>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</si>
  <si>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</si>
  <si>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</si>
  <si>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</si>
  <si>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</si>
  <si>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</si>
  <si>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</si>
  <si>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</si>
  <si>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</si>
  <si>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</si>
  <si>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</si>
  <si>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</si>
  <si>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</si>
  <si>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</si>
  <si>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</si>
  <si>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</si>
  <si>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</si>
  <si>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</si>
  <si>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</si>
  <si>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</si>
  <si>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</si>
  <si>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</si>
  <si>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</si>
  <si>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</si>
  <si>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</si>
  <si>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</si>
  <si>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</si>
  <si>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</si>
  <si>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</si>
  <si>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</si>
  <si>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</si>
  <si>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</si>
  <si>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</si>
  <si>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</si>
  <si>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</si>
  <si>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</si>
  <si>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</si>
  <si>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</si>
  <si>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</si>
  <si>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</si>
  <si>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</si>
  <si>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</si>
  <si>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</si>
  <si>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</si>
  <si>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</si>
  <si>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</si>
  <si>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</si>
  <si>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</si>
  <si>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</si>
  <si>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</si>
  <si>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</si>
  <si>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</si>
  <si>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</si>
  <si>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</si>
  <si>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</si>
  <si>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</si>
  <si>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</si>
  <si>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</si>
  <si>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</si>
  <si>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</si>
  <si>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</si>
  <si>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</si>
  <si>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</si>
  <si>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</si>
  <si>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</si>
  <si>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</si>
  <si>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</si>
  <si>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</si>
  <si>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</si>
  <si>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</si>
  <si>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</si>
  <si>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</si>
  <si>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</si>
  <si>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</si>
  <si>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</si>
  <si>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</si>
  <si>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</si>
  <si>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</si>
  <si>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</si>
  <si>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</si>
  <si>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</si>
  <si>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</si>
  <si>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</si>
  <si>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</si>
  <si>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</si>
  <si>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</si>
  <si>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</si>
  <si>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</si>
  <si>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</si>
  <si>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</si>
  <si>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</si>
  <si>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</si>
  <si>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</si>
  <si>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</si>
  <si>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</si>
  <si>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</si>
  <si>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</si>
  <si>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</si>
  <si>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</si>
  <si>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</si>
  <si>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</si>
  <si>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</si>
  <si>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</si>
  <si>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</si>
  <si>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</si>
  <si>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</si>
  <si>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</si>
  <si>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</si>
  <si>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</si>
  <si>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</si>
  <si>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</si>
  <si>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</si>
  <si>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</si>
  <si>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</si>
  <si>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</si>
  <si>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</si>
  <si>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</si>
  <si>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</si>
  <si>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</si>
  <si>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</si>
  <si>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</si>
  <si>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</si>
  <si>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</si>
  <si>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</si>
  <si>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</si>
  <si>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</si>
  <si>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</si>
  <si>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</si>
  <si>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</si>
  <si>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</si>
  <si>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</si>
  <si>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</si>
  <si>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</si>
  <si>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</si>
  <si>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</si>
  <si>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</si>
  <si>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</si>
  <si>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</si>
  <si>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</si>
  <si>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</si>
  <si>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</si>
  <si>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</si>
  <si>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</si>
  <si>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</si>
  <si>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</si>
  <si>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</si>
  <si>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</si>
  <si>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</si>
  <si>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</si>
  <si>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</si>
  <si>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</si>
  <si>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</si>
  <si>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</si>
  <si>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</si>
  <si>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</si>
  <si>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</si>
  <si>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</si>
  <si>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</si>
  <si>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</si>
  <si>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</si>
  <si>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</si>
  <si>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</si>
  <si>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</si>
  <si>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</si>
  <si>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</si>
  <si>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</si>
  <si>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</si>
  <si>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</si>
  <si>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</si>
  <si>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</si>
  <si>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</si>
  <si>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</si>
  <si>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</si>
  <si>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</si>
  <si>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</si>
  <si>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</si>
  <si>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</si>
  <si>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</si>
  <si>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</si>
  <si>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</si>
  <si>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</si>
  <si>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</si>
  <si>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</si>
  <si>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</si>
  <si>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</si>
  <si>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</si>
  <si>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</si>
  <si>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</si>
  <si>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</si>
  <si>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</si>
  <si>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</si>
  <si>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</si>
  <si>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</si>
  <si>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</si>
  <si>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</si>
  <si>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</si>
  <si>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</si>
  <si>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</si>
  <si>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</si>
  <si>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</si>
  <si>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</si>
  <si>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</si>
  <si>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</si>
  <si>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</si>
  <si>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</si>
  <si>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</si>
  <si>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</si>
  <si>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</si>
  <si>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</si>
  <si>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</si>
  <si>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</si>
  <si>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</si>
  <si>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</si>
  <si>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</si>
  <si>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</si>
  <si>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</si>
  <si>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</si>
  <si>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</si>
  <si>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</si>
  <si>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</si>
  <si>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</si>
  <si>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</si>
  <si>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</si>
  <si>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</si>
  <si>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</si>
  <si>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</si>
  <si>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</si>
  <si>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</si>
  <si>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</si>
  <si>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</si>
  <si>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</si>
  <si>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</si>
  <si>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</si>
  <si>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</si>
  <si>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</si>
  <si>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</si>
  <si>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</si>
  <si>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</si>
  <si>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</si>
  <si>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</si>
  <si>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</si>
  <si>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</si>
  <si>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</si>
  <si>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</si>
  <si>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</si>
  <si>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</si>
  <si>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</si>
  <si>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</si>
  <si>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</si>
  <si>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</si>
  <si>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</si>
  <si>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</si>
  <si>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</si>
  <si>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</si>
  <si>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</si>
  <si>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</si>
  <si>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</si>
  <si>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</si>
  <si>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</si>
  <si>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</si>
  <si>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</si>
  <si>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</si>
  <si>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</si>
  <si>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</si>
  <si>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</si>
  <si>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</si>
  <si>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</si>
  <si>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</si>
  <si>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</si>
  <si>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</si>
  <si>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</si>
  <si>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</si>
  <si>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</si>
  <si>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</si>
  <si>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</si>
  <si>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</si>
  <si>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</si>
  <si>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</si>
  <si>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</si>
  <si>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</si>
  <si>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</si>
  <si>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</si>
  <si>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</si>
  <si>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</si>
  <si>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</si>
  <si>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</si>
  <si>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</si>
  <si>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</si>
  <si>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</si>
  <si>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</si>
  <si>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</si>
  <si>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</si>
  <si>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</si>
  <si>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</si>
  <si>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</si>
  <si>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</si>
  <si>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</si>
  <si>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</si>
  <si>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</si>
  <si>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</si>
  <si>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</si>
  <si>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</si>
  <si>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</si>
  <si>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</si>
  <si>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</si>
  <si>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</si>
  <si>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</si>
  <si>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</si>
  <si>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</si>
  <si>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</si>
  <si>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</si>
  <si>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</si>
  <si>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</si>
  <si>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</si>
  <si>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</si>
  <si>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</si>
  <si>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</si>
  <si>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</si>
  <si>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</si>
  <si>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</si>
  <si>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</si>
  <si>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</si>
  <si>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</si>
  <si>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</si>
  <si>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</si>
  <si>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</si>
  <si>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</si>
  <si>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</si>
  <si>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</si>
  <si>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</si>
  <si>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</si>
  <si>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</si>
  <si>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</si>
  <si>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</si>
  <si>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</si>
  <si>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</si>
  <si>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</si>
  <si>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</si>
  <si>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</si>
  <si>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</si>
  <si>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</si>
  <si>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</si>
  <si>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</si>
  <si>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</si>
  <si>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</si>
  <si>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</si>
  <si>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</si>
  <si>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</si>
  <si>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</si>
  <si>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</si>
  <si>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</si>
  <si>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</si>
  <si>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</si>
  <si>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</si>
  <si>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</si>
  <si>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</si>
  <si>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</si>
  <si>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</si>
  <si>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</si>
  <si>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</si>
  <si>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</si>
  <si>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</si>
  <si>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</si>
  <si>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</si>
  <si>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</si>
  <si>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</si>
  <si>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</si>
  <si>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</si>
  <si>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</si>
  <si>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</si>
  <si>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</si>
  <si>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</si>
  <si>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</si>
  <si>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</si>
  <si>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</si>
  <si>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</si>
  <si>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</si>
  <si>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</si>
  <si>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</si>
  <si>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</si>
  <si>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</si>
  <si>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</si>
  <si>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</si>
  <si>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</si>
  <si>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</si>
  <si>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</si>
  <si>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</si>
  <si>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</si>
  <si>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</si>
  <si>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</si>
  <si>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</si>
  <si>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</si>
  <si>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</si>
  <si>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</si>
  <si>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</si>
  <si>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</si>
  <si>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</si>
  <si>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</si>
  <si>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</si>
  <si>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</si>
  <si>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</si>
  <si>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</si>
  <si>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</si>
  <si>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</si>
  <si>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</si>
  <si>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</si>
  <si>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</si>
  <si>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</si>
  <si>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</si>
  <si>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</si>
  <si>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</si>
  <si>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</si>
  <si>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</si>
  <si>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</si>
  <si>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</si>
  <si>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</si>
  <si>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</si>
  <si>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</si>
  <si>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</si>
  <si>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</si>
  <si>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</si>
  <si>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</si>
  <si>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</si>
  <si>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</si>
  <si>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</si>
  <si>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</si>
  <si>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</si>
  <si>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</si>
  <si>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</si>
  <si>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</si>
  <si>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</si>
  <si>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</si>
  <si>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</si>
  <si>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</si>
  <si>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</si>
  <si>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</si>
  <si>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</si>
  <si>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</si>
  <si>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</si>
  <si>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</si>
  <si>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</si>
  <si>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</si>
  <si>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</si>
  <si>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</si>
  <si>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</si>
  <si>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</si>
  <si>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</si>
  <si>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</si>
  <si>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</si>
  <si>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</si>
  <si>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</si>
  <si>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</si>
  <si>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</si>
  <si>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</si>
  <si>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</si>
  <si>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</si>
  <si>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</si>
  <si>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</si>
  <si>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</si>
  <si>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</si>
  <si>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</si>
  <si>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</si>
  <si>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</si>
  <si>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</si>
  <si>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</si>
  <si>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</si>
  <si>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</si>
  <si>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</si>
  <si>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</si>
  <si>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</si>
  <si>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</si>
  <si>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</si>
  <si>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</si>
  <si>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</si>
  <si>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</si>
  <si>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</si>
  <si>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</si>
  <si>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</si>
  <si>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</si>
  <si>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</si>
  <si>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</si>
  <si>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</si>
  <si>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</si>
  <si>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</si>
  <si>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</si>
  <si>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</si>
  <si>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</si>
  <si>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</si>
  <si>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</si>
  <si>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</si>
  <si>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</si>
  <si>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</si>
  <si>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</si>
  <si>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</si>
  <si>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</si>
  <si>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</si>
  <si>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</si>
  <si>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</si>
  <si>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</si>
  <si>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</si>
  <si>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</si>
  <si>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</si>
  <si>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</si>
  <si>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</si>
  <si>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</si>
  <si>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</si>
  <si>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</si>
  <si>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</si>
  <si>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</si>
  <si>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</si>
  <si>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</si>
  <si>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</si>
  <si>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</si>
  <si>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</si>
  <si>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</si>
  <si>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</si>
  <si>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</si>
  <si>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</si>
  <si>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</si>
  <si>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</si>
  <si>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</si>
  <si>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</si>
  <si>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</si>
  <si>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</si>
  <si>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</si>
  <si>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</si>
  <si>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</si>
  <si>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</si>
  <si>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</si>
  <si>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</si>
  <si>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</si>
  <si>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</si>
  <si>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</si>
  <si>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</si>
  <si>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</si>
  <si>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</si>
  <si>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</si>
  <si>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</si>
  <si>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</si>
  <si>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</si>
  <si>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</si>
  <si>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</si>
  <si>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</si>
  <si>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</si>
  <si>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</si>
  <si>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</si>
  <si>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</si>
  <si>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</si>
  <si>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</si>
  <si>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</si>
  <si>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</si>
  <si>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</si>
  <si>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</si>
  <si>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</si>
  <si>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</si>
  <si>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</si>
  <si>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</si>
  <si>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</si>
  <si>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</si>
  <si>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</si>
  <si>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</si>
  <si>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</si>
  <si>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</si>
  <si>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</si>
  <si>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</si>
  <si>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</si>
  <si>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</si>
  <si>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</si>
  <si>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</si>
  <si>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</si>
  <si>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</si>
  <si>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</si>
  <si>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</si>
  <si>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</si>
  <si>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</si>
  <si>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</si>
  <si>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</si>
  <si>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</si>
  <si>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</si>
  <si>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</si>
  <si>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</si>
  <si>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</si>
  <si>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</si>
  <si>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</si>
  <si>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</si>
  <si>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</si>
  <si>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</si>
  <si>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</si>
  <si>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</si>
  <si>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</si>
  <si>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</si>
  <si>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</si>
  <si>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</si>
  <si>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</si>
  <si>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</si>
  <si>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</si>
  <si>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</si>
  <si>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</si>
  <si>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</si>
  <si>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</si>
  <si>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</si>
  <si>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</si>
  <si>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</si>
  <si>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</si>
  <si>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</si>
  <si>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</si>
  <si>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</si>
  <si>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</si>
  <si>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</si>
  <si>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</si>
  <si>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</si>
  <si>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</si>
  <si>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</si>
  <si>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</si>
  <si>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</si>
  <si>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</si>
  <si>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</si>
  <si>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</si>
  <si>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</si>
  <si>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</si>
  <si>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</si>
  <si>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</si>
  <si>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</si>
  <si>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</si>
  <si>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</si>
  <si>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</si>
  <si>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</si>
  <si>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</si>
  <si>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</si>
  <si>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</si>
  <si>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</si>
  <si>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</si>
  <si>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</si>
  <si>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</si>
  <si>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</si>
  <si>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</si>
  <si>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</si>
  <si>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</si>
  <si>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</si>
  <si>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</si>
  <si>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</si>
  <si>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</si>
  <si>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</si>
  <si>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</si>
  <si>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</si>
  <si>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</si>
  <si>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</si>
  <si>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</si>
  <si>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</si>
  <si>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</si>
  <si>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</si>
  <si>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</si>
  <si>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</si>
  <si>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</si>
  <si>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</si>
  <si>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</si>
  <si>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</si>
  <si>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</si>
  <si>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</si>
  <si>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</si>
  <si>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</si>
  <si>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</si>
  <si>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</si>
  <si>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</si>
  <si>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</si>
  <si>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</si>
  <si>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</si>
  <si>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</si>
  <si>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</si>
  <si>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</si>
  <si>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</si>
  <si>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</si>
  <si>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</si>
  <si>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</si>
  <si>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</si>
  <si>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</si>
  <si>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</si>
  <si>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</si>
  <si>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</si>
  <si>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</si>
  <si>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</si>
  <si>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</si>
  <si>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</si>
  <si>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</si>
  <si>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</si>
  <si>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</si>
  <si>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</si>
  <si>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</si>
  <si>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</si>
  <si>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</si>
  <si>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</si>
  <si>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</si>
  <si>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</si>
  <si>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</si>
  <si>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</si>
  <si>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</si>
  <si>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</si>
  <si>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</si>
  <si>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</si>
  <si>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</si>
  <si>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</si>
  <si>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</si>
  <si>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</si>
  <si>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</si>
  <si>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</si>
  <si>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</si>
  <si>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</si>
  <si>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</si>
  <si>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</si>
  <si>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</si>
  <si>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</si>
  <si>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</si>
  <si>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</si>
  <si>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</si>
  <si>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</si>
  <si>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</si>
  <si>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</si>
  <si>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</si>
  <si>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</si>
  <si>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</si>
  <si>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</si>
  <si>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</si>
  <si>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</si>
  <si>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</si>
  <si>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</si>
  <si>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</si>
  <si>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</si>
  <si>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</si>
  <si>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</si>
  <si>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</si>
  <si>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</si>
  <si>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</si>
  <si>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</si>
  <si>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</si>
  <si>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</si>
  <si>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</si>
  <si>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</si>
  <si>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</si>
  <si>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</si>
  <si>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</si>
  <si>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</si>
  <si>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</si>
  <si>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</si>
  <si>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</si>
  <si>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</si>
  <si>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</si>
  <si>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</si>
  <si>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</si>
  <si>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</si>
  <si>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</si>
  <si>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</si>
  <si>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</si>
  <si>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</si>
  <si>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</si>
  <si>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</si>
  <si>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</si>
  <si>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</si>
  <si>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</si>
  <si>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</si>
  <si>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</si>
  <si>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</si>
  <si>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</si>
  <si>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</si>
  <si>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</si>
  <si>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</si>
  <si>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</si>
  <si>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</si>
  <si>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</si>
  <si>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</si>
  <si>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</si>
  <si>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</si>
  <si>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</si>
  <si>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</si>
  <si>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</si>
  <si>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</si>
  <si>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</si>
  <si>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</si>
  <si>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</si>
  <si>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</si>
  <si>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</si>
  <si>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</si>
  <si>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</si>
  <si>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</si>
  <si>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</si>
  <si>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</si>
  <si>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</si>
  <si>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</si>
  <si>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</si>
  <si>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</si>
  <si>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</si>
  <si>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</si>
  <si>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</si>
  <si>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</si>
  <si>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</si>
  <si>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</si>
  <si>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</si>
  <si>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</si>
  <si>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</si>
  <si>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</si>
  <si>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</si>
  <si>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</si>
  <si>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</si>
  <si>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</si>
  <si>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</si>
  <si>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</si>
  <si>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</si>
  <si>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</si>
  <si>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</si>
  <si>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</si>
  <si>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</si>
  <si>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</si>
  <si>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</si>
  <si>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</si>
  <si>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</si>
  <si>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</si>
  <si>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</si>
  <si>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</si>
  <si>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</si>
  <si>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</si>
  <si>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</si>
  <si>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</si>
  <si>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</si>
  <si>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</si>
  <si>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</si>
  <si>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</si>
  <si>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</si>
  <si>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</si>
  <si>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</si>
  <si>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</si>
  <si>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</si>
  <si>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</si>
  <si>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</si>
  <si>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</si>
  <si>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</si>
  <si>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</si>
  <si>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</si>
  <si>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</si>
  <si>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</si>
  <si>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</si>
  <si>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</si>
  <si>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</si>
  <si>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</si>
  <si>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</si>
  <si>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</si>
  <si>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</si>
  <si>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</si>
  <si>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</si>
  <si>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</si>
  <si>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</si>
  <si>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</si>
  <si>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</si>
  <si>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</si>
  <si>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</si>
  <si>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</si>
  <si>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</si>
  <si>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</si>
  <si>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</si>
  <si>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</si>
  <si>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</si>
  <si>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</si>
  <si>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</si>
  <si>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</si>
  <si>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</si>
  <si>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</si>
  <si>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</si>
  <si>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</si>
  <si>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</si>
  <si>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</si>
  <si>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</si>
  <si>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</si>
  <si>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</si>
  <si>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</si>
  <si>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</si>
  <si>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</si>
  <si>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</si>
  <si>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</si>
  <si>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</si>
  <si>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</si>
  <si>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</si>
  <si>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</si>
  <si>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</si>
  <si>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</si>
  <si>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</si>
  <si>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</si>
  <si>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</si>
  <si>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</si>
  <si>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</si>
  <si>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</si>
  <si>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</si>
  <si>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</si>
  <si>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</si>
  <si>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</si>
  <si>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</si>
  <si>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</si>
  <si>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</si>
  <si>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</si>
  <si>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</si>
  <si>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</si>
  <si>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</si>
  <si>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</si>
  <si>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</si>
  <si>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</si>
  <si>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</si>
  <si>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</si>
  <si>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</si>
  <si>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</si>
  <si>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</si>
  <si>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</si>
  <si>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</si>
  <si>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</si>
  <si>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</si>
  <si>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</si>
  <si>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</si>
  <si>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</si>
  <si>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</si>
  <si>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</si>
  <si>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</si>
  <si>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</si>
  <si>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</si>
  <si>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</si>
  <si>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</si>
  <si>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</si>
  <si>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</si>
  <si>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</si>
  <si>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</si>
  <si>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</si>
  <si>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</si>
  <si>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</si>
  <si>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</si>
  <si>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</si>
  <si>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</si>
  <si>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</si>
  <si>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</si>
  <si>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</si>
  <si>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</si>
  <si>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</si>
  <si>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</si>
  <si>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</si>
  <si>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</si>
  <si>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</si>
  <si>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</si>
  <si>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</si>
  <si>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</si>
  <si>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</si>
  <si>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</si>
  <si>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</si>
  <si>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</si>
  <si>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</si>
  <si>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</si>
  <si>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</si>
  <si>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</si>
  <si>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</si>
  <si>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</si>
  <si>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</si>
  <si>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</si>
  <si>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</si>
  <si>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</si>
  <si>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</si>
  <si>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</si>
  <si>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</si>
  <si>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</si>
  <si>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</si>
  <si>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</si>
  <si>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</si>
  <si>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</si>
  <si>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</si>
  <si>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</si>
  <si>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</si>
  <si>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</si>
  <si>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</si>
  <si>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</si>
  <si>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</si>
  <si>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</si>
  <si>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</si>
  <si>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</si>
  <si>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</si>
  <si>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</si>
  <si>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</si>
  <si>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</si>
  <si>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</si>
  <si>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</si>
  <si>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</si>
  <si>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</si>
  <si>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</si>
  <si>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</si>
  <si>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</si>
  <si>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</si>
  <si>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</si>
  <si>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</si>
  <si>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</si>
  <si>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</si>
  <si>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</si>
  <si>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</si>
  <si>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</si>
  <si>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</si>
  <si>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</si>
  <si>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</si>
  <si>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</si>
  <si>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</si>
  <si>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</si>
  <si>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</si>
  <si>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</si>
  <si>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</si>
  <si>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</si>
  <si>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</si>
  <si>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</si>
  <si>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</si>
  <si>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</si>
  <si>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</si>
  <si>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</si>
  <si>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</si>
  <si>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</si>
  <si>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</si>
  <si>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</si>
  <si>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</si>
  <si>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</si>
  <si>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</si>
  <si>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</si>
  <si>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</si>
  <si>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</si>
  <si>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</si>
  <si>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</si>
  <si>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</si>
  <si>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</si>
  <si>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</si>
  <si>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</si>
  <si>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</si>
  <si>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</si>
  <si>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</si>
  <si>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</si>
  <si>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</si>
  <si>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</si>
  <si>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</si>
  <si>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</si>
  <si>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</si>
  <si>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</si>
  <si>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</si>
  <si>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</si>
  <si>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</si>
  <si>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</si>
  <si>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</si>
  <si>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</si>
  <si>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</si>
  <si>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</si>
  <si>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</si>
  <si>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</si>
  <si>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</si>
  <si>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</si>
  <si>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</si>
  <si>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</si>
  <si>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</si>
  <si>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</si>
  <si>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</si>
  <si>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</si>
  <si>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</si>
  <si>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</si>
  <si>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</si>
  <si>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</si>
  <si>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</si>
  <si>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</si>
  <si>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</si>
  <si>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</si>
  <si>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</si>
  <si>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</si>
  <si>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</si>
  <si>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</si>
  <si>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</si>
  <si>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</si>
  <si>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</si>
  <si>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</si>
  <si>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</si>
  <si>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</si>
  <si>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</si>
  <si>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</si>
  <si>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</si>
  <si>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</si>
  <si>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</si>
  <si>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</si>
  <si>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</si>
  <si>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</si>
  <si>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</si>
  <si>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</si>
  <si>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</si>
  <si>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</si>
  <si>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</si>
  <si>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</si>
  <si>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</si>
  <si>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</si>
  <si>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</si>
  <si>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</si>
  <si>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</si>
  <si>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</si>
  <si>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</si>
  <si>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</si>
  <si>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</si>
  <si>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</si>
  <si>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</si>
  <si>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</si>
  <si>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</si>
  <si>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</si>
  <si>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</si>
  <si>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</si>
  <si>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</si>
  <si>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</si>
  <si>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</si>
  <si>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</si>
  <si>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</si>
  <si>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</si>
  <si>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</si>
  <si>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</si>
  <si>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</si>
  <si>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</si>
  <si>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</si>
  <si>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</si>
  <si>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</si>
  <si>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</si>
  <si>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</si>
  <si>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</si>
  <si>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</si>
  <si>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</si>
  <si>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</si>
  <si>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</si>
  <si>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</si>
  <si>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</si>
  <si>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</si>
  <si>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</si>
  <si>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</si>
  <si>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</si>
  <si>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</si>
  <si>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</si>
  <si>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</si>
  <si>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</si>
  <si>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</si>
  <si>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</si>
  <si>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</si>
  <si>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</si>
  <si>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</si>
  <si>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</si>
  <si>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</si>
  <si>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</si>
  <si>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</si>
  <si>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</si>
  <si>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</si>
  <si>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</si>
  <si>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</si>
  <si>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</si>
  <si>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</si>
  <si>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</si>
  <si>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</si>
  <si>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</si>
  <si>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</si>
  <si>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</si>
  <si>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</si>
  <si>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</si>
  <si>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</si>
  <si>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</si>
  <si>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</si>
  <si>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</si>
  <si>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</si>
  <si>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</si>
  <si>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</si>
  <si>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</si>
  <si>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</si>
  <si>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</si>
  <si>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</si>
  <si>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</si>
  <si>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</si>
  <si>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</si>
  <si>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</si>
  <si>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</si>
  <si>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</si>
  <si>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</si>
  <si>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</si>
  <si>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</si>
  <si>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</si>
  <si>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</si>
  <si>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</si>
  <si>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</si>
  <si>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</si>
  <si>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</si>
  <si>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</si>
  <si>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</si>
  <si>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</si>
  <si>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</si>
  <si>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</si>
  <si>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</si>
  <si>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</si>
  <si>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</si>
  <si>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</si>
  <si>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</si>
  <si>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</si>
  <si>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</si>
  <si>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</si>
  <si>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</si>
  <si>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</si>
  <si>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</si>
  <si>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</si>
  <si>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</si>
  <si>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</si>
  <si>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</si>
  <si>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</si>
  <si>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</si>
  <si>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</si>
  <si>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</si>
  <si>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</si>
  <si>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</si>
  <si>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</si>
  <si>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</si>
  <si>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</si>
  <si>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</si>
  <si>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</si>
  <si>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</si>
  <si>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</si>
  <si>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</si>
  <si>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</si>
  <si>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</si>
  <si>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</si>
  <si>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</si>
  <si>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</si>
  <si>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</si>
  <si>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</si>
  <si>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</si>
  <si>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</si>
  <si>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</si>
  <si>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</si>
  <si>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</si>
  <si>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</si>
  <si>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</si>
  <si>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</si>
  <si>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</si>
  <si>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</si>
  <si>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</si>
  <si>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</si>
  <si>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</si>
  <si>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</si>
  <si>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</si>
  <si>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</si>
  <si>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</si>
  <si>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</si>
  <si>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</si>
  <si>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</si>
  <si>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</si>
  <si>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</si>
  <si>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</si>
  <si>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</si>
  <si>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</si>
  <si>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</si>
  <si>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</si>
  <si>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</si>
  <si>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</si>
  <si>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</si>
  <si>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</si>
  <si>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</si>
  <si>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</si>
  <si>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</si>
  <si>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</si>
  <si>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</si>
  <si>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</si>
  <si>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</si>
  <si>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</si>
  <si>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</si>
  <si>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</si>
  <si>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</si>
  <si>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</si>
  <si>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</si>
  <si>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</si>
  <si>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</si>
  <si>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</si>
  <si>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</si>
  <si>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</si>
  <si>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</si>
  <si>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</si>
  <si>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</si>
  <si>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</si>
  <si>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</si>
  <si>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</si>
  <si>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</si>
  <si>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</si>
  <si>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</si>
  <si>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</si>
  <si>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</si>
  <si>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</si>
  <si>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</si>
  <si>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</si>
  <si>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</si>
  <si>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</si>
  <si>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</si>
  <si>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</si>
  <si>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</si>
  <si>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</si>
  <si>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</si>
  <si>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</si>
  <si>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</si>
  <si>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</si>
  <si>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</si>
  <si>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</si>
  <si>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</si>
  <si>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</si>
  <si>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</si>
  <si>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</si>
  <si>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</si>
  <si>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</si>
  <si>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</si>
  <si>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</si>
  <si>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</si>
  <si>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</si>
  <si>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</si>
  <si>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</si>
  <si>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</si>
  <si>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</si>
  <si>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</si>
  <si>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</si>
  <si>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</si>
  <si>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</si>
  <si>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</si>
  <si>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</si>
  <si>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</si>
  <si>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</si>
  <si>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</si>
  <si>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</si>
  <si>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</si>
  <si>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</si>
  <si>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</si>
  <si>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</si>
  <si>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</si>
  <si>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</si>
  <si>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</si>
  <si>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</si>
  <si>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</si>
  <si>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</si>
  <si>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</si>
  <si>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</si>
  <si>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</si>
  <si>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</si>
  <si>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</si>
  <si>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</si>
  <si>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</si>
  <si>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</si>
  <si>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</si>
  <si>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</si>
  <si>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</si>
  <si>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</si>
  <si>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</si>
  <si>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</si>
  <si>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</si>
  <si>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</si>
  <si>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</si>
  <si>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</si>
  <si>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</si>
  <si>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</si>
  <si>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</si>
  <si>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</si>
  <si>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</si>
  <si>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</si>
  <si>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</si>
  <si>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</si>
  <si>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</si>
  <si>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</si>
  <si>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</si>
  <si>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</si>
  <si>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</si>
  <si>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</si>
  <si>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</si>
  <si>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</si>
  <si>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</si>
  <si>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</si>
  <si>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</si>
  <si>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</si>
  <si>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</si>
  <si>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</si>
  <si>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</si>
  <si>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</si>
  <si>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</si>
  <si>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</si>
  <si>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</si>
  <si>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</si>
  <si>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</si>
  <si>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</si>
  <si>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</si>
  <si>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</si>
  <si>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</si>
  <si>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</si>
  <si>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</si>
  <si>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</si>
  <si>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</si>
  <si>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</si>
  <si>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</si>
  <si>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</si>
  <si>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</si>
  <si>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</si>
  <si>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</si>
  <si>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</si>
  <si>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</si>
  <si>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</si>
  <si>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</si>
  <si>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</si>
  <si>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</si>
  <si>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</si>
  <si>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</si>
  <si>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</si>
  <si>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</si>
  <si>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</si>
  <si>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</si>
  <si>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</si>
  <si>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</si>
  <si>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</si>
  <si>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</si>
  <si>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</si>
  <si>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</si>
  <si>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</si>
  <si>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</si>
  <si>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</si>
  <si>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</si>
  <si>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</si>
  <si>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</si>
  <si>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</si>
  <si>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</si>
  <si>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</si>
  <si>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</si>
  <si>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</si>
  <si>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</si>
  <si>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</si>
  <si>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</si>
  <si>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</si>
  <si>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</si>
  <si>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</si>
  <si>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</si>
  <si>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</si>
  <si>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</si>
  <si>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</si>
  <si>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</si>
  <si>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</si>
  <si>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</si>
  <si>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</si>
  <si>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</si>
  <si>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</si>
  <si>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</si>
  <si>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</si>
  <si>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</si>
  <si>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</si>
  <si>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</si>
  <si>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</si>
  <si>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</si>
  <si>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</si>
  <si>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</si>
  <si>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</si>
  <si>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</si>
  <si>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</si>
  <si>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</si>
  <si>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</si>
  <si>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</si>
  <si>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</si>
  <si>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</si>
  <si>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</si>
  <si>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</si>
  <si>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</si>
  <si>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</si>
  <si>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</si>
  <si>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</si>
  <si>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</si>
  <si>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</si>
  <si>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</si>
  <si>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</si>
  <si>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</si>
  <si>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</si>
  <si>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</si>
  <si>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</si>
  <si>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</si>
  <si>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</si>
  <si>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</si>
  <si>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</si>
  <si>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</si>
  <si>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</si>
  <si>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</si>
  <si>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</si>
  <si>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</si>
  <si>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</si>
  <si>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</si>
  <si>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</si>
  <si>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</si>
  <si>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</si>
  <si>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</si>
  <si>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</si>
  <si>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</si>
  <si>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</si>
  <si>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</si>
  <si>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</si>
  <si>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</si>
  <si>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</si>
  <si>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</si>
  <si>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</si>
  <si>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</si>
  <si>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</si>
  <si>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</si>
  <si>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</si>
  <si>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</si>
  <si>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</si>
  <si>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</si>
  <si>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</si>
  <si>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</si>
  <si>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</si>
  <si>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</si>
  <si>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</si>
  <si>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</si>
  <si>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</si>
  <si>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</si>
  <si>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</si>
  <si>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</si>
  <si>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</si>
  <si>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</si>
  <si>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</si>
  <si>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</si>
  <si>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</si>
  <si>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</si>
  <si>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</si>
  <si>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</si>
  <si>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</si>
  <si>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</si>
  <si>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</si>
  <si>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</si>
  <si>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</si>
  <si>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</si>
  <si>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</si>
  <si>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</si>
  <si>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</si>
  <si>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</si>
  <si>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</si>
  <si>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</si>
  <si>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</si>
  <si>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</si>
  <si>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</si>
  <si>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</si>
  <si>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</si>
  <si>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</si>
  <si>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</si>
  <si>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</si>
  <si>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</si>
  <si>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</si>
  <si>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</si>
  <si>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</si>
  <si>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</si>
  <si>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</si>
  <si>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</si>
  <si>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Loss of Rs.19.5/-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</si>
  <si>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</si>
  <si>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</si>
  <si>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</si>
  <si>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</si>
  <si>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</si>
  <si>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</si>
  <si>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</si>
  <si>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</si>
  <si>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</si>
  <si>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</si>
  <si>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</si>
  <si>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</si>
  <si>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</si>
  <si>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</si>
  <si>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</si>
  <si>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</si>
  <si>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</si>
  <si>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</si>
  <si>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</si>
  <si>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</si>
  <si>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</si>
  <si>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 xml:space="preserve">HCLTECH </t>
  </si>
  <si>
    <t>Profit of Rs.6/-</t>
  </si>
  <si>
    <t>Loss of Rs. 14/-</t>
  </si>
  <si>
    <t>Loss of Rs.115/-</t>
  </si>
  <si>
    <t>Profit of Rs.12.5/-</t>
  </si>
  <si>
    <t>2180-2200</t>
  </si>
  <si>
    <t>Profit of Rs.42.5/-</t>
  </si>
  <si>
    <t>Profit of Rs.10/-</t>
  </si>
  <si>
    <t>Loss of Rs.9.75/-</t>
  </si>
  <si>
    <t>920-930</t>
  </si>
  <si>
    <t>1020-1050</t>
  </si>
  <si>
    <t>250-255</t>
  </si>
  <si>
    <t>Profit of Rs.66/-</t>
  </si>
  <si>
    <t>Profit of Rs.60.5/-</t>
  </si>
  <si>
    <t>660-666</t>
  </si>
  <si>
    <t>88-90</t>
  </si>
  <si>
    <t>700-720</t>
  </si>
  <si>
    <t>140-145</t>
  </si>
  <si>
    <t>Profit of Rs.16/-</t>
  </si>
  <si>
    <t>1100-1120</t>
  </si>
  <si>
    <t>570-580</t>
  </si>
  <si>
    <t>210-212</t>
  </si>
  <si>
    <t>Profit of Rs.3.75/-</t>
  </si>
  <si>
    <t>Profit of Rs.22.5/-</t>
  </si>
  <si>
    <t>Profit of Rs.44/-</t>
  </si>
  <si>
    <t>Loss of Rs. 3.5/-</t>
  </si>
  <si>
    <t xml:space="preserve">NIFTY 11500 PE 17-SEP </t>
  </si>
  <si>
    <t>Loss of Rs.27.5/-</t>
  </si>
  <si>
    <t>BANKNIFTY SEPT FUT</t>
  </si>
  <si>
    <t>22000-21900</t>
  </si>
  <si>
    <t>Profit of Rs.125/-</t>
  </si>
  <si>
    <t>Loss of Rs.110/-</t>
  </si>
  <si>
    <t>DLF 150 PE SEP</t>
  </si>
  <si>
    <t>Loss of Rs.1.2/-</t>
  </si>
  <si>
    <t>5.0-6.0</t>
  </si>
  <si>
    <t>160-162</t>
  </si>
  <si>
    <t>Profit of Rs.30.5/-</t>
  </si>
  <si>
    <t>Buy&lt;&gt;</t>
  </si>
  <si>
    <t xml:space="preserve"> Profit of Rs.107.5/-</t>
  </si>
  <si>
    <t>Loss of Rs. 21/-</t>
  </si>
  <si>
    <t>1242-1252</t>
  </si>
  <si>
    <t>1350-1380</t>
  </si>
  <si>
    <t>1850-1900</t>
  </si>
  <si>
    <t>Profit of Rs.87.5/-</t>
  </si>
  <si>
    <t>Part Profit of Rs.10.50/-</t>
  </si>
  <si>
    <t>CHDCHEM</t>
  </si>
  <si>
    <t>Profit of Rs.13.5/-</t>
  </si>
  <si>
    <t>Intrday Call</t>
  </si>
  <si>
    <t>UBL SEPT FUT</t>
  </si>
  <si>
    <t>204-208</t>
  </si>
  <si>
    <t>1350-1330</t>
  </si>
  <si>
    <t>Profit of Rs.85/-</t>
  </si>
  <si>
    <t>BAJAJFINSV SEPT FUT</t>
  </si>
  <si>
    <t>Loss of Rs. 30/-</t>
  </si>
  <si>
    <t>Profit of Rs.52.5/-</t>
  </si>
  <si>
    <t>Loss of Rs. 3.9/-</t>
  </si>
  <si>
    <t xml:space="preserve"> Profit of Rs.48.5/-</t>
  </si>
  <si>
    <t>APOLLOHOSP SEPT FUT</t>
  </si>
  <si>
    <t>NIFTY 11400 PE 24-SEP</t>
  </si>
  <si>
    <t>Profit of Rs.5.50/-</t>
  </si>
  <si>
    <t>1870-1890</t>
  </si>
  <si>
    <t>HDFC SEPT FUT</t>
  </si>
  <si>
    <t>1700-1690</t>
  </si>
  <si>
    <t>Profit of Rs.24.5/-</t>
  </si>
  <si>
    <t>Profit of Rs.4.5/-</t>
  </si>
  <si>
    <t>CUMMINSIND  SEPT FUT</t>
  </si>
  <si>
    <t>Loss of Rs.18.5/-</t>
  </si>
  <si>
    <t>44-43.5</t>
  </si>
  <si>
    <t>BHARTIARTL SEP FUT</t>
  </si>
  <si>
    <t>505-510</t>
  </si>
  <si>
    <t>Profit of Rs.0.85/-</t>
  </si>
  <si>
    <t>Loss of Rs. 70/-</t>
  </si>
  <si>
    <t>Loss of Rs. 4.5/-</t>
  </si>
  <si>
    <t>Profit of Rs.37.5/-</t>
  </si>
  <si>
    <t>Loss of Rs. 5.5/-</t>
  </si>
  <si>
    <t xml:space="preserve">AMBUJACEM </t>
  </si>
  <si>
    <t>210-208</t>
  </si>
  <si>
    <t>Profit of Rs.5.75/-</t>
  </si>
  <si>
    <t>Loss of Rs.10.5/-</t>
  </si>
  <si>
    <t>CHOLAFIN SEPT FUT</t>
  </si>
  <si>
    <t>Loss of Rs.2/-</t>
  </si>
  <si>
    <t>Buy$</t>
  </si>
  <si>
    <t>SBIN  SEPT FUT</t>
  </si>
  <si>
    <t>185-184</t>
  </si>
  <si>
    <t>Profit of Rs.2.5/-</t>
  </si>
  <si>
    <t>Loss of Rs. 16.5/-</t>
  </si>
  <si>
    <t>Loss of Rs.6/-</t>
  </si>
  <si>
    <t>GLIMMER ENTERPRISE PRIVATE LIMITED</t>
  </si>
  <si>
    <t>ROUTE</t>
  </si>
  <si>
    <t>ROUTE MOBILE LIMITED</t>
  </si>
  <si>
    <t>N.K.SECURITIES</t>
  </si>
  <si>
    <t>GRAVITON RESEARCH CAPITAL LLP</t>
  </si>
  <si>
    <t>Profit of Rs.14.5/-</t>
  </si>
  <si>
    <t>Loss of Rs.82.5/-</t>
  </si>
  <si>
    <t>1850-1870</t>
  </si>
  <si>
    <t>Loss of Rs. 2/-</t>
  </si>
  <si>
    <t>Loss of Rs. 12/-</t>
  </si>
  <si>
    <t>NIFTY 11000 PE 24-SEP</t>
  </si>
  <si>
    <t>Profit of Rs.19/-</t>
  </si>
  <si>
    <t xml:space="preserve">NIFTY 11050 PE 24-SEP </t>
  </si>
  <si>
    <t>NIFTY 11100 PE 24-SEP</t>
  </si>
  <si>
    <t xml:space="preserve"> BANKNIFTY 21200 PE 24-SEP</t>
  </si>
  <si>
    <t>KOTAKBANK SEPT FUT</t>
  </si>
  <si>
    <t>1240-1220</t>
  </si>
  <si>
    <t>ICICIBANK OCT FUT</t>
  </si>
  <si>
    <t>HDFC OCT FUT</t>
  </si>
  <si>
    <t>900-910</t>
  </si>
  <si>
    <t>1040-1060</t>
  </si>
  <si>
    <t>Loss of Rs.6.5/-</t>
  </si>
  <si>
    <t>Loss of Rs. 2.50/-</t>
  </si>
  <si>
    <t>MNIL</t>
  </si>
  <si>
    <t>ARYAMAN BROKING LIMITED</t>
  </si>
  <si>
    <t>HDFCBANK OCT FUT</t>
  </si>
  <si>
    <t xml:space="preserve">NIFTY 11200 PE 24-SEP </t>
  </si>
  <si>
    <t>450-500</t>
  </si>
  <si>
    <t>NIFTY 11200 PE 24-SEP</t>
  </si>
  <si>
    <t>NIFTY 11200 CE 24-SEP</t>
  </si>
  <si>
    <t xml:space="preserve">BANKNIFTY 21200 CE 24-SEP </t>
  </si>
  <si>
    <t>NIFTY OCT FUT</t>
  </si>
  <si>
    <t>Profit of Rs.11/-</t>
  </si>
  <si>
    <t>1565-1575</t>
  </si>
  <si>
    <t>1620-1640</t>
  </si>
  <si>
    <t xml:space="preserve">HINDUNILVR OCT FUT </t>
  </si>
  <si>
    <t>2120-2140</t>
  </si>
  <si>
    <t>176.5-177.5</t>
  </si>
  <si>
    <t>190-195</t>
  </si>
  <si>
    <t>1605-1620</t>
  </si>
  <si>
    <t>1750-1800</t>
  </si>
  <si>
    <t>2100-2120</t>
  </si>
  <si>
    <t>2300-2350</t>
  </si>
  <si>
    <t>371-374</t>
  </si>
  <si>
    <t>405-415</t>
  </si>
  <si>
    <t>CHANDRIMA</t>
  </si>
  <si>
    <t>RAJESHBHAI RAMANLAL RAJPUT</t>
  </si>
  <si>
    <t>DASHRATHBHAI MAHESHBHAI VADA</t>
  </si>
  <si>
    <t>AJAY BANSAL</t>
  </si>
  <si>
    <t>JOSHIKA SARAF</t>
  </si>
  <si>
    <t>NIRMITEE</t>
  </si>
  <si>
    <t>AMJUMBO</t>
  </si>
  <si>
    <t>A and M Jumbo Bags Ltd</t>
  </si>
  <si>
    <t>MATHISYS ADVISORS LLP</t>
  </si>
  <si>
    <t>TWO ROADS TRADING PRIVATE LIMITED</t>
  </si>
  <si>
    <t>Loss of Rs. 6/-</t>
  </si>
  <si>
    <t xml:space="preserve">NIFTY OCT FUT </t>
  </si>
  <si>
    <t>Loss of Rs.105/-</t>
  </si>
  <si>
    <t>LUPIN  OCT FUT</t>
  </si>
  <si>
    <t>1037-1039</t>
  </si>
  <si>
    <t>Loss of Rs.17/-</t>
  </si>
  <si>
    <t>154-155</t>
  </si>
  <si>
    <t xml:space="preserve">NIFTY 11100 CE 1-Oct </t>
  </si>
  <si>
    <t>48-52</t>
  </si>
  <si>
    <t>Loss of Rs.39/-</t>
  </si>
  <si>
    <t>Loss of Rs.170/-</t>
  </si>
  <si>
    <t>ALFATRAN</t>
  </si>
  <si>
    <t>DILLIP KUMAR DAS</t>
  </si>
  <si>
    <t>ANKIN</t>
  </si>
  <si>
    <t>SHAH RAJNIKANT CHUNILAL HUF</t>
  </si>
  <si>
    <t>ARIHANTINS</t>
  </si>
  <si>
    <t>HETAL ARUNKUMAR PRAJAPATI</t>
  </si>
  <si>
    <t>KETAN MAHESHBHAI JOGI</t>
  </si>
  <si>
    <t>BHADRESH ROHITBHAI DABHI</t>
  </si>
  <si>
    <t>SHANKAR LAL KUMHAR</t>
  </si>
  <si>
    <t>SURESH YADAV</t>
  </si>
  <si>
    <t>FULABHAI BHITHOR</t>
  </si>
  <si>
    <t>DAYABEN MARVADI</t>
  </si>
  <si>
    <t>VIVEK KUMAR BHAUKA</t>
  </si>
  <si>
    <t>REENA SHARMA</t>
  </si>
  <si>
    <t>HIPPOCABS</t>
  </si>
  <si>
    <t>INDRAJITBAID</t>
  </si>
  <si>
    <t>HITKITGLO</t>
  </si>
  <si>
    <t>WEBNET INFOWAYS LTD</t>
  </si>
  <si>
    <t>IFL</t>
  </si>
  <si>
    <t>VISHAL SHARMA</t>
  </si>
  <si>
    <t>EVEREST GROW MORE FINANCE PRIVATE LIMITED</t>
  </si>
  <si>
    <t>SITA RAM</t>
  </si>
  <si>
    <t>PRAMOD AGARWAL</t>
  </si>
  <si>
    <t>DHARMIK NITINBHAI CHAUHAN</t>
  </si>
  <si>
    <t>BABULAL VADILAL SHAH</t>
  </si>
  <si>
    <t>JATIN NAGINDAS MEHTA</t>
  </si>
  <si>
    <t>PACIFICI</t>
  </si>
  <si>
    <t>MAHENDRA GIRDHARILAL WADHWANI</t>
  </si>
  <si>
    <t>PACL</t>
  </si>
  <si>
    <t>NIPUN KHOSLA</t>
  </si>
  <si>
    <t>PB STATE INDL. DEV. CORP. LTD.</t>
  </si>
  <si>
    <t>SCTL</t>
  </si>
  <si>
    <t>SOHAM ASHOKKUMAR SHAH</t>
  </si>
  <si>
    <t>SIMMOND</t>
  </si>
  <si>
    <t>CLOVER TECHNOLOGIES PRIVATE LIMITED</t>
  </si>
  <si>
    <t>ADITYA MALKANI</t>
  </si>
  <si>
    <t>UPASAFN</t>
  </si>
  <si>
    <t>BHARATH KUMAR DHAKAL CHAND</t>
  </si>
  <si>
    <t>M BHAVAIKA JAIN</t>
  </si>
  <si>
    <t>VMV</t>
  </si>
  <si>
    <t>NAVEEN GUPTA</t>
  </si>
  <si>
    <t>Advanced Enzyme Tech Ltd</t>
  </si>
  <si>
    <t>NALANDA INDIA EQUITY FUND LIMITED</t>
  </si>
  <si>
    <t>TEJAS SHAYAMUBHAI MEHTA</t>
  </si>
  <si>
    <t>Dixon Techno (India) Ltd</t>
  </si>
  <si>
    <t>THE VANGUARD GROUP  INC A/C VANGUARD EMERG. MKTS STOCK INDEXFD A SERIES OF V I E I F</t>
  </si>
  <si>
    <t>Dynemic Products Limited</t>
  </si>
  <si>
    <t>MINDPOOL</t>
  </si>
  <si>
    <t>Mindpool Technologies Ltd</t>
  </si>
  <si>
    <t>JEETU  BHADOURIA</t>
  </si>
  <si>
    <t>VAIBHAV STOCK AND DERIVATIVES BROKING PRIVATE LIMITED</t>
  </si>
  <si>
    <t>NUMIV RESEARCH PRIVATE LIMITED</t>
  </si>
  <si>
    <t>GENUINE STOCK BROKERS PVT. LTD.</t>
  </si>
  <si>
    <t>RUSHIL-RE</t>
  </si>
  <si>
    <t>Rushil Decor RE</t>
  </si>
  <si>
    <t>PLUTUS CAPITAL MANAGEMENT LLP</t>
  </si>
  <si>
    <t>SUPREMEENG</t>
  </si>
  <si>
    <t>Supreme Engineering Ltd</t>
  </si>
  <si>
    <t>YOGESH KUMAR GAWANDE</t>
  </si>
  <si>
    <t>Vertoz Advertising Ltd</t>
  </si>
  <si>
    <t>MARFATIA NISHIL SURENDRA</t>
  </si>
  <si>
    <t>WEALTH</t>
  </si>
  <si>
    <t>Wealth Frst Port. Mg. Ltd</t>
  </si>
  <si>
    <t>WAAO PARTNERS LLP</t>
  </si>
  <si>
    <t>Zee Entertain. Enterp.Ltd</t>
  </si>
  <si>
    <t>TOWER RESEARCH CAPITAL MARKETS INDIA PRIVATE LIMITED</t>
  </si>
  <si>
    <t>INTEGRATED CORE STRATEGIES (ASIA) PTE. LTD.</t>
  </si>
  <si>
    <t>ADVANCED VITAL ENZYMES PVT LTD</t>
  </si>
  <si>
    <t>MAX LIFE INSURANCE COMPANY LIMITED</t>
  </si>
  <si>
    <t>HEM FINLEASE PVT LTD</t>
  </si>
  <si>
    <t>SWING INFRASPACE PRIVATE LIMITED</t>
  </si>
  <si>
    <t>MARGI JIGNESHBHAI SHAH</t>
  </si>
  <si>
    <t>SHAH GAURANG PARMANAND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</si>
</sst>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5" fontId="0" fillId="61" borderId="37" xfId="0" applyNumberFormat="1" applyFill="1" applyBorder="1" applyAlignment="1">
      <alignment horizontal="center" vertical="center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25" borderId="37" xfId="0" applyNumberFormat="1" applyFill="1" applyBorder="1" applyAlignment="1">
      <alignment horizontal="center" vertical="center"/>
    </xf>
    <xf numFmtId="166" fontId="8" fillId="25" borderId="37" xfId="0" applyNumberFormat="1" applyFont="1" applyFill="1" applyBorder="1" applyAlignment="1">
      <alignment horizontal="center" vertical="center"/>
    </xf>
    <xf numFmtId="0" fontId="50" fillId="25" borderId="37" xfId="0" applyFont="1" applyFill="1" applyBorder="1"/>
    <xf numFmtId="0" fontId="8" fillId="25" borderId="37" xfId="0" applyFont="1" applyFill="1" applyBorder="1" applyAlignment="1">
      <alignment horizontal="center" vertical="center"/>
    </xf>
    <xf numFmtId="0" fontId="47" fillId="25" borderId="37" xfId="0" applyFon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16" fontId="49" fillId="58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" fontId="47" fillId="58" borderId="37" xfId="0" applyNumberFormat="1" applyFont="1" applyFill="1" applyBorder="1" applyAlignment="1">
      <alignment horizontal="center" vertical="center"/>
    </xf>
    <xf numFmtId="0" fontId="0" fillId="58" borderId="38" xfId="0" applyNumberFormat="1" applyFill="1" applyBorder="1" applyAlignment="1">
      <alignment horizontal="center" vertical="center"/>
    </xf>
    <xf numFmtId="165" fontId="0" fillId="58" borderId="38" xfId="0" applyNumberFormat="1" applyFill="1" applyBorder="1" applyAlignment="1">
      <alignment horizontal="center" vertical="center"/>
    </xf>
    <xf numFmtId="164" fontId="6" fillId="58" borderId="38" xfId="160" applyFont="1" applyFill="1" applyBorder="1"/>
    <xf numFmtId="164" fontId="8" fillId="58" borderId="38" xfId="160" applyFont="1" applyFill="1" applyBorder="1" applyAlignment="1">
      <alignment horizontal="left" vertical="center"/>
    </xf>
    <xf numFmtId="164" fontId="47" fillId="58" borderId="38" xfId="16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top"/>
    </xf>
    <xf numFmtId="0" fontId="0" fillId="58" borderId="38" xfId="0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center"/>
    </xf>
    <xf numFmtId="2" fontId="7" fillId="58" borderId="38" xfId="0" applyNumberFormat="1" applyFont="1" applyFill="1" applyBorder="1" applyAlignment="1">
      <alignment horizontal="center" vertical="center"/>
    </xf>
    <xf numFmtId="10" fontId="7" fillId="58" borderId="38" xfId="51" applyNumberFormat="1" applyFont="1" applyFill="1" applyBorder="1" applyAlignment="1" applyProtection="1">
      <alignment horizontal="center" vertical="center" wrapText="1"/>
    </xf>
    <xf numFmtId="164" fontId="7" fillId="58" borderId="38" xfId="16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top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44099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44099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74" t="s">
        <v>16</v>
      </c>
      <c r="B9" s="576" t="s">
        <v>17</v>
      </c>
      <c r="C9" s="576" t="s">
        <v>18</v>
      </c>
      <c r="D9" s="274" t="s">
        <v>19</v>
      </c>
      <c r="E9" s="274" t="s">
        <v>20</v>
      </c>
      <c r="F9" s="571" t="s">
        <v>21</v>
      </c>
      <c r="G9" s="572"/>
      <c r="H9" s="573"/>
      <c r="I9" s="571" t="s">
        <v>22</v>
      </c>
      <c r="J9" s="572"/>
      <c r="K9" s="573"/>
      <c r="L9" s="274"/>
      <c r="M9" s="281"/>
      <c r="N9" s="281"/>
      <c r="O9" s="281"/>
    </row>
    <row r="10" spans="1:15" ht="59.25" customHeight="1">
      <c r="A10" s="575"/>
      <c r="B10" s="577" t="s">
        <v>17</v>
      </c>
      <c r="C10" s="57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20526.75</v>
      </c>
      <c r="E11" s="303">
        <v>20657</v>
      </c>
      <c r="F11" s="315">
        <v>20334.099999999999</v>
      </c>
      <c r="G11" s="315">
        <v>20141.449999999997</v>
      </c>
      <c r="H11" s="315">
        <v>19818.549999999996</v>
      </c>
      <c r="I11" s="315">
        <v>20849.650000000001</v>
      </c>
      <c r="J11" s="315">
        <v>21172.550000000003</v>
      </c>
      <c r="K11" s="315">
        <v>21365.200000000004</v>
      </c>
      <c r="L11" s="302">
        <v>20979.9</v>
      </c>
      <c r="M11" s="302">
        <v>20464.349999999999</v>
      </c>
      <c r="N11" s="319">
        <v>1740050</v>
      </c>
      <c r="O11" s="320">
        <v>-0.2033194070852172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10836.2</v>
      </c>
      <c r="E12" s="316">
        <v>10898.483333333334</v>
      </c>
      <c r="F12" s="317">
        <v>10756.966666666667</v>
      </c>
      <c r="G12" s="317">
        <v>10677.733333333334</v>
      </c>
      <c r="H12" s="317">
        <v>10536.216666666667</v>
      </c>
      <c r="I12" s="317">
        <v>10977.716666666667</v>
      </c>
      <c r="J12" s="317">
        <v>11119.233333333334</v>
      </c>
      <c r="K12" s="317">
        <v>11198.466666666667</v>
      </c>
      <c r="L12" s="304">
        <v>11040</v>
      </c>
      <c r="M12" s="304">
        <v>10819.25</v>
      </c>
      <c r="N12" s="319">
        <v>8394900</v>
      </c>
      <c r="O12" s="320">
        <v>-0.23210647274723012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1307.3</v>
      </c>
      <c r="E13" s="316">
        <v>1321.25</v>
      </c>
      <c r="F13" s="317">
        <v>1287.3</v>
      </c>
      <c r="G13" s="317">
        <v>1267.3</v>
      </c>
      <c r="H13" s="317">
        <v>1233.3499999999999</v>
      </c>
      <c r="I13" s="317">
        <v>1341.25</v>
      </c>
      <c r="J13" s="317">
        <v>1375.1999999999998</v>
      </c>
      <c r="K13" s="317">
        <v>1395.2</v>
      </c>
      <c r="L13" s="304">
        <v>1355.2</v>
      </c>
      <c r="M13" s="304">
        <v>1301.25</v>
      </c>
      <c r="N13" s="319">
        <v>1717500</v>
      </c>
      <c r="O13" s="320">
        <v>-3.9966461710452768E-2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272</v>
      </c>
      <c r="E14" s="316">
        <v>275.2166666666667</v>
      </c>
      <c r="F14" s="317">
        <v>267.58333333333337</v>
      </c>
      <c r="G14" s="317">
        <v>263.16666666666669</v>
      </c>
      <c r="H14" s="317">
        <v>255.53333333333336</v>
      </c>
      <c r="I14" s="317">
        <v>279.63333333333338</v>
      </c>
      <c r="J14" s="317">
        <v>287.26666666666671</v>
      </c>
      <c r="K14" s="317">
        <v>291.68333333333339</v>
      </c>
      <c r="L14" s="304">
        <v>282.85000000000002</v>
      </c>
      <c r="M14" s="304">
        <v>270.8</v>
      </c>
      <c r="N14" s="319">
        <v>15540000</v>
      </c>
      <c r="O14" s="320">
        <v>-2.2395571212883745E-2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315.45</v>
      </c>
      <c r="E15" s="316">
        <v>317.56666666666666</v>
      </c>
      <c r="F15" s="317">
        <v>311.5333333333333</v>
      </c>
      <c r="G15" s="317">
        <v>307.61666666666662</v>
      </c>
      <c r="H15" s="317">
        <v>301.58333333333326</v>
      </c>
      <c r="I15" s="317">
        <v>321.48333333333335</v>
      </c>
      <c r="J15" s="317">
        <v>327.51666666666677</v>
      </c>
      <c r="K15" s="317">
        <v>331.43333333333339</v>
      </c>
      <c r="L15" s="304">
        <v>323.60000000000002</v>
      </c>
      <c r="M15" s="304">
        <v>313.64999999999998</v>
      </c>
      <c r="N15" s="319">
        <v>27960000</v>
      </c>
      <c r="O15" s="320">
        <v>1.0663292969455991E-2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709.4</v>
      </c>
      <c r="E16" s="316">
        <v>713.66666666666663</v>
      </c>
      <c r="F16" s="317">
        <v>702.38333333333321</v>
      </c>
      <c r="G16" s="317">
        <v>695.36666666666656</v>
      </c>
      <c r="H16" s="317">
        <v>684.08333333333314</v>
      </c>
      <c r="I16" s="317">
        <v>720.68333333333328</v>
      </c>
      <c r="J16" s="317">
        <v>731.96666666666681</v>
      </c>
      <c r="K16" s="317">
        <v>738.98333333333335</v>
      </c>
      <c r="L16" s="304">
        <v>724.95</v>
      </c>
      <c r="M16" s="304">
        <v>706.65</v>
      </c>
      <c r="N16" s="319">
        <v>826000</v>
      </c>
      <c r="O16" s="320">
        <v>-0.21408182683158897</v>
      </c>
    </row>
    <row r="17" spans="1:15" ht="15">
      <c r="A17" s="277">
        <v>7</v>
      </c>
      <c r="B17" s="389" t="s">
        <v>37</v>
      </c>
      <c r="C17" s="277" t="s">
        <v>46</v>
      </c>
      <c r="D17" s="316">
        <v>199.3</v>
      </c>
      <c r="E17" s="316">
        <v>202.5</v>
      </c>
      <c r="F17" s="317">
        <v>195.5</v>
      </c>
      <c r="G17" s="317">
        <v>191.7</v>
      </c>
      <c r="H17" s="317">
        <v>184.7</v>
      </c>
      <c r="I17" s="317">
        <v>206.3</v>
      </c>
      <c r="J17" s="317">
        <v>213.3</v>
      </c>
      <c r="K17" s="317">
        <v>217.10000000000002</v>
      </c>
      <c r="L17" s="304">
        <v>209.5</v>
      </c>
      <c r="M17" s="304">
        <v>198.7</v>
      </c>
      <c r="N17" s="319">
        <v>12630000</v>
      </c>
      <c r="O17" s="320">
        <v>-2.2294472828611241E-2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1936.15</v>
      </c>
      <c r="E18" s="316">
        <v>1900.8833333333332</v>
      </c>
      <c r="F18" s="317">
        <v>1836.7666666666664</v>
      </c>
      <c r="G18" s="317">
        <v>1737.3833333333332</v>
      </c>
      <c r="H18" s="317">
        <v>1673.2666666666664</v>
      </c>
      <c r="I18" s="317">
        <v>2000.2666666666664</v>
      </c>
      <c r="J18" s="317">
        <v>2064.3833333333332</v>
      </c>
      <c r="K18" s="317">
        <v>2163.7666666666664</v>
      </c>
      <c r="L18" s="304">
        <v>1965</v>
      </c>
      <c r="M18" s="304">
        <v>1801.5</v>
      </c>
      <c r="N18" s="319">
        <v>1211000</v>
      </c>
      <c r="O18" s="320">
        <v>-0.13991477272727273</v>
      </c>
    </row>
    <row r="19" spans="1:15" ht="15">
      <c r="A19" s="277">
        <v>9</v>
      </c>
      <c r="B19" s="389" t="s">
        <v>44</v>
      </c>
      <c r="C19" s="277" t="s">
        <v>48</v>
      </c>
      <c r="D19" s="316">
        <v>116.2</v>
      </c>
      <c r="E19" s="316">
        <v>117.10000000000001</v>
      </c>
      <c r="F19" s="317">
        <v>114.00000000000001</v>
      </c>
      <c r="G19" s="317">
        <v>111.80000000000001</v>
      </c>
      <c r="H19" s="317">
        <v>108.70000000000002</v>
      </c>
      <c r="I19" s="317">
        <v>119.30000000000001</v>
      </c>
      <c r="J19" s="317">
        <v>122.4</v>
      </c>
      <c r="K19" s="317">
        <v>124.60000000000001</v>
      </c>
      <c r="L19" s="304">
        <v>120.2</v>
      </c>
      <c r="M19" s="304">
        <v>114.9</v>
      </c>
      <c r="N19" s="319">
        <v>8035000</v>
      </c>
      <c r="O19" s="320">
        <v>-0.18715225088517956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67.849999999999994</v>
      </c>
      <c r="E20" s="316">
        <v>69.283333333333331</v>
      </c>
      <c r="F20" s="317">
        <v>65.916666666666657</v>
      </c>
      <c r="G20" s="317">
        <v>63.98333333333332</v>
      </c>
      <c r="H20" s="317">
        <v>60.616666666666646</v>
      </c>
      <c r="I20" s="317">
        <v>71.216666666666669</v>
      </c>
      <c r="J20" s="317">
        <v>74.583333333333343</v>
      </c>
      <c r="K20" s="317">
        <v>76.51666666666668</v>
      </c>
      <c r="L20" s="304">
        <v>72.650000000000006</v>
      </c>
      <c r="M20" s="304">
        <v>67.349999999999994</v>
      </c>
      <c r="N20" s="319">
        <v>30996000</v>
      </c>
      <c r="O20" s="320">
        <v>-5.8244462674323219E-2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1926.15</v>
      </c>
      <c r="E21" s="316">
        <v>1930.8666666666668</v>
      </c>
      <c r="F21" s="317">
        <v>1910.4833333333336</v>
      </c>
      <c r="G21" s="317">
        <v>1894.8166666666668</v>
      </c>
      <c r="H21" s="317">
        <v>1874.4333333333336</v>
      </c>
      <c r="I21" s="317">
        <v>1946.5333333333335</v>
      </c>
      <c r="J21" s="317">
        <v>1966.9166666666667</v>
      </c>
      <c r="K21" s="317">
        <v>1982.5833333333335</v>
      </c>
      <c r="L21" s="304">
        <v>1951.25</v>
      </c>
      <c r="M21" s="304">
        <v>1915.2</v>
      </c>
      <c r="N21" s="319">
        <v>2264400</v>
      </c>
      <c r="O21" s="320">
        <v>-0.21984496124031008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746.95</v>
      </c>
      <c r="E22" s="316">
        <v>756.2833333333333</v>
      </c>
      <c r="F22" s="317">
        <v>731.66666666666663</v>
      </c>
      <c r="G22" s="317">
        <v>716.38333333333333</v>
      </c>
      <c r="H22" s="317">
        <v>691.76666666666665</v>
      </c>
      <c r="I22" s="317">
        <v>771.56666666666661</v>
      </c>
      <c r="J22" s="317">
        <v>796.18333333333339</v>
      </c>
      <c r="K22" s="317">
        <v>811.46666666666658</v>
      </c>
      <c r="L22" s="304">
        <v>780.9</v>
      </c>
      <c r="M22" s="304">
        <v>741</v>
      </c>
      <c r="N22" s="319">
        <v>13981500</v>
      </c>
      <c r="O22" s="320">
        <v>-4.8116961228833162E-3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404.15</v>
      </c>
      <c r="E23" s="316">
        <v>407.45</v>
      </c>
      <c r="F23" s="317">
        <v>399.29999999999995</v>
      </c>
      <c r="G23" s="317">
        <v>394.45</v>
      </c>
      <c r="H23" s="317">
        <v>386.29999999999995</v>
      </c>
      <c r="I23" s="317">
        <v>412.29999999999995</v>
      </c>
      <c r="J23" s="317">
        <v>420.44999999999993</v>
      </c>
      <c r="K23" s="317">
        <v>425.29999999999995</v>
      </c>
      <c r="L23" s="304">
        <v>415.6</v>
      </c>
      <c r="M23" s="304">
        <v>402.6</v>
      </c>
      <c r="N23" s="319">
        <v>53592000</v>
      </c>
      <c r="O23" s="320">
        <v>-6.937650093391444E-3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2946.85</v>
      </c>
      <c r="E24" s="316">
        <v>2960.5666666666671</v>
      </c>
      <c r="F24" s="317">
        <v>2913.983333333334</v>
      </c>
      <c r="G24" s="317">
        <v>2881.1166666666668</v>
      </c>
      <c r="H24" s="317">
        <v>2834.5333333333338</v>
      </c>
      <c r="I24" s="317">
        <v>2993.4333333333343</v>
      </c>
      <c r="J24" s="317">
        <v>3040.0166666666673</v>
      </c>
      <c r="K24" s="317">
        <v>3072.8833333333346</v>
      </c>
      <c r="L24" s="304">
        <v>3007.15</v>
      </c>
      <c r="M24" s="304">
        <v>2927.7</v>
      </c>
      <c r="N24" s="319">
        <v>1308250</v>
      </c>
      <c r="O24" s="320">
        <v>-5.2679217958001449E-2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5449.4</v>
      </c>
      <c r="E25" s="316">
        <v>5498.7333333333327</v>
      </c>
      <c r="F25" s="317">
        <v>5380.3166666666657</v>
      </c>
      <c r="G25" s="317">
        <v>5311.2333333333327</v>
      </c>
      <c r="H25" s="317">
        <v>5192.8166666666657</v>
      </c>
      <c r="I25" s="317">
        <v>5567.8166666666657</v>
      </c>
      <c r="J25" s="317">
        <v>5686.2333333333318</v>
      </c>
      <c r="K25" s="317">
        <v>5755.3166666666657</v>
      </c>
      <c r="L25" s="304">
        <v>5617.15</v>
      </c>
      <c r="M25" s="304">
        <v>5429.65</v>
      </c>
      <c r="N25" s="319">
        <v>734000</v>
      </c>
      <c r="O25" s="320">
        <v>-0.11526291999397319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3039.95</v>
      </c>
      <c r="E26" s="316">
        <v>3085.8166666666671</v>
      </c>
      <c r="F26" s="317">
        <v>2974.1333333333341</v>
      </c>
      <c r="G26" s="317">
        <v>2908.3166666666671</v>
      </c>
      <c r="H26" s="317">
        <v>2796.6333333333341</v>
      </c>
      <c r="I26" s="317">
        <v>3151.6333333333341</v>
      </c>
      <c r="J26" s="317">
        <v>3263.3166666666675</v>
      </c>
      <c r="K26" s="317">
        <v>3329.1333333333341</v>
      </c>
      <c r="L26" s="304">
        <v>3197.5</v>
      </c>
      <c r="M26" s="304">
        <v>3020</v>
      </c>
      <c r="N26" s="319">
        <v>4415000</v>
      </c>
      <c r="O26" s="320">
        <v>-0.1621198462779333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1315.65</v>
      </c>
      <c r="E27" s="316">
        <v>1324.6833333333332</v>
      </c>
      <c r="F27" s="317">
        <v>1298.5666666666664</v>
      </c>
      <c r="G27" s="317">
        <v>1281.4833333333331</v>
      </c>
      <c r="H27" s="317">
        <v>1255.3666666666663</v>
      </c>
      <c r="I27" s="317">
        <v>1341.7666666666664</v>
      </c>
      <c r="J27" s="317">
        <v>1367.8833333333332</v>
      </c>
      <c r="K27" s="317">
        <v>1384.9666666666665</v>
      </c>
      <c r="L27" s="304">
        <v>1350.8</v>
      </c>
      <c r="M27" s="304">
        <v>1307.5999999999999</v>
      </c>
      <c r="N27" s="319">
        <v>1288800</v>
      </c>
      <c r="O27" s="320">
        <v>-0.16398546964193045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255.45</v>
      </c>
      <c r="E28" s="316">
        <v>258.38333333333338</v>
      </c>
      <c r="F28" s="317">
        <v>250.76666666666677</v>
      </c>
      <c r="G28" s="317">
        <v>246.08333333333337</v>
      </c>
      <c r="H28" s="317">
        <v>238.46666666666675</v>
      </c>
      <c r="I28" s="317">
        <v>263.06666666666678</v>
      </c>
      <c r="J28" s="317">
        <v>270.68333333333345</v>
      </c>
      <c r="K28" s="317">
        <v>275.36666666666679</v>
      </c>
      <c r="L28" s="304">
        <v>266</v>
      </c>
      <c r="M28" s="304">
        <v>253.7</v>
      </c>
      <c r="N28" s="319">
        <v>15004800</v>
      </c>
      <c r="O28" s="320">
        <v>-0.14221033134389793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40.049999999999997</v>
      </c>
      <c r="E29" s="316">
        <v>40.35</v>
      </c>
      <c r="F29" s="317">
        <v>39.5</v>
      </c>
      <c r="G29" s="317">
        <v>38.949999999999996</v>
      </c>
      <c r="H29" s="317">
        <v>38.099999999999994</v>
      </c>
      <c r="I29" s="317">
        <v>40.900000000000006</v>
      </c>
      <c r="J29" s="317">
        <v>41.750000000000014</v>
      </c>
      <c r="K29" s="317">
        <v>42.300000000000011</v>
      </c>
      <c r="L29" s="304">
        <v>41.2</v>
      </c>
      <c r="M29" s="304">
        <v>39.799999999999997</v>
      </c>
      <c r="N29" s="319">
        <v>43468200</v>
      </c>
      <c r="O29" s="320">
        <v>-0.15763546798029557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1299.3499999999999</v>
      </c>
      <c r="E30" s="316">
        <v>1308.2166666666667</v>
      </c>
      <c r="F30" s="317">
        <v>1276.4833333333333</v>
      </c>
      <c r="G30" s="317">
        <v>1253.6166666666666</v>
      </c>
      <c r="H30" s="317">
        <v>1221.8833333333332</v>
      </c>
      <c r="I30" s="317">
        <v>1331.0833333333335</v>
      </c>
      <c r="J30" s="317">
        <v>1362.8166666666671</v>
      </c>
      <c r="K30" s="317">
        <v>1385.6833333333336</v>
      </c>
      <c r="L30" s="304">
        <v>1339.95</v>
      </c>
      <c r="M30" s="304">
        <v>1285.3499999999999</v>
      </c>
      <c r="N30" s="319">
        <v>1497650</v>
      </c>
      <c r="O30" s="320">
        <v>-0.22554038680318544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90.7</v>
      </c>
      <c r="E31" s="316">
        <v>91.366666666666674</v>
      </c>
      <c r="F31" s="317">
        <v>89.433333333333351</v>
      </c>
      <c r="G31" s="317">
        <v>88.166666666666671</v>
      </c>
      <c r="H31" s="317">
        <v>86.233333333333348</v>
      </c>
      <c r="I31" s="317">
        <v>92.633333333333354</v>
      </c>
      <c r="J31" s="317">
        <v>94.566666666666691</v>
      </c>
      <c r="K31" s="317">
        <v>95.833333333333357</v>
      </c>
      <c r="L31" s="304">
        <v>93.3</v>
      </c>
      <c r="M31" s="304">
        <v>90.1</v>
      </c>
      <c r="N31" s="319">
        <v>31768000</v>
      </c>
      <c r="O31" s="320">
        <v>-0.11290322580645161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575.79999999999995</v>
      </c>
      <c r="E32" s="316">
        <v>573.36666666666667</v>
      </c>
      <c r="F32" s="317">
        <v>565.0333333333333</v>
      </c>
      <c r="G32" s="317">
        <v>554.26666666666665</v>
      </c>
      <c r="H32" s="317">
        <v>545.93333333333328</v>
      </c>
      <c r="I32" s="317">
        <v>584.13333333333333</v>
      </c>
      <c r="J32" s="317">
        <v>592.46666666666658</v>
      </c>
      <c r="K32" s="317">
        <v>603.23333333333335</v>
      </c>
      <c r="L32" s="304">
        <v>581.70000000000005</v>
      </c>
      <c r="M32" s="304">
        <v>562.6</v>
      </c>
      <c r="N32" s="319">
        <v>3286800</v>
      </c>
      <c r="O32" s="320">
        <v>9.0510948905109495E-2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433.75</v>
      </c>
      <c r="E33" s="316">
        <v>436.55</v>
      </c>
      <c r="F33" s="317">
        <v>426.20000000000005</v>
      </c>
      <c r="G33" s="317">
        <v>418.65000000000003</v>
      </c>
      <c r="H33" s="317">
        <v>408.30000000000007</v>
      </c>
      <c r="I33" s="317">
        <v>444.1</v>
      </c>
      <c r="J33" s="317">
        <v>454.45000000000005</v>
      </c>
      <c r="K33" s="317">
        <v>462</v>
      </c>
      <c r="L33" s="304">
        <v>446.9</v>
      </c>
      <c r="M33" s="304">
        <v>429</v>
      </c>
      <c r="N33" s="319">
        <v>6414000</v>
      </c>
      <c r="O33" s="320">
        <v>-0.11853226138940424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421.2</v>
      </c>
      <c r="E34" s="316">
        <v>424.98333333333335</v>
      </c>
      <c r="F34" s="317">
        <v>413.66666666666669</v>
      </c>
      <c r="G34" s="317">
        <v>406.13333333333333</v>
      </c>
      <c r="H34" s="317">
        <v>394.81666666666666</v>
      </c>
      <c r="I34" s="317">
        <v>432.51666666666671</v>
      </c>
      <c r="J34" s="317">
        <v>443.83333333333331</v>
      </c>
      <c r="K34" s="317">
        <v>451.36666666666673</v>
      </c>
      <c r="L34" s="304">
        <v>436.3</v>
      </c>
      <c r="M34" s="304">
        <v>417.45</v>
      </c>
      <c r="N34" s="319">
        <v>129582957</v>
      </c>
      <c r="O34" s="320">
        <v>-5.4764187245993273E-2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30</v>
      </c>
      <c r="E35" s="316">
        <v>30.3</v>
      </c>
      <c r="F35" s="317">
        <v>29.400000000000002</v>
      </c>
      <c r="G35" s="317">
        <v>28.8</v>
      </c>
      <c r="H35" s="317">
        <v>27.900000000000002</v>
      </c>
      <c r="I35" s="317">
        <v>30.900000000000002</v>
      </c>
      <c r="J35" s="317">
        <v>31.8</v>
      </c>
      <c r="K35" s="317">
        <v>32.400000000000006</v>
      </c>
      <c r="L35" s="304">
        <v>31.2</v>
      </c>
      <c r="M35" s="304">
        <v>29.7</v>
      </c>
      <c r="N35" s="319">
        <v>55104000</v>
      </c>
      <c r="O35" s="320">
        <v>-4.4080145719489983E-2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409.25</v>
      </c>
      <c r="E36" s="316">
        <v>413.90000000000003</v>
      </c>
      <c r="F36" s="317">
        <v>402.35000000000008</v>
      </c>
      <c r="G36" s="317">
        <v>395.45000000000005</v>
      </c>
      <c r="H36" s="317">
        <v>383.90000000000009</v>
      </c>
      <c r="I36" s="317">
        <v>420.80000000000007</v>
      </c>
      <c r="J36" s="317">
        <v>432.35</v>
      </c>
      <c r="K36" s="317">
        <v>439.25000000000006</v>
      </c>
      <c r="L36" s="304">
        <v>425.45</v>
      </c>
      <c r="M36" s="304">
        <v>407</v>
      </c>
      <c r="N36" s="319">
        <v>13482600</v>
      </c>
      <c r="O36" s="320">
        <v>-1.0298835049805841E-2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12411.55</v>
      </c>
      <c r="E37" s="316">
        <v>12429.35</v>
      </c>
      <c r="F37" s="317">
        <v>12137.45</v>
      </c>
      <c r="G37" s="317">
        <v>11863.35</v>
      </c>
      <c r="H37" s="317">
        <v>11571.45</v>
      </c>
      <c r="I37" s="317">
        <v>12703.45</v>
      </c>
      <c r="J37" s="317">
        <v>12995.349999999999</v>
      </c>
      <c r="K37" s="317">
        <v>13269.45</v>
      </c>
      <c r="L37" s="304">
        <v>12721.25</v>
      </c>
      <c r="M37" s="304">
        <v>12155.25</v>
      </c>
      <c r="N37" s="319">
        <v>102050</v>
      </c>
      <c r="O37" s="320">
        <v>-3.0864197530864196E-2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378.9</v>
      </c>
      <c r="E38" s="316">
        <v>381.41666666666669</v>
      </c>
      <c r="F38" s="317">
        <v>374.78333333333336</v>
      </c>
      <c r="G38" s="317">
        <v>370.66666666666669</v>
      </c>
      <c r="H38" s="317">
        <v>364.03333333333336</v>
      </c>
      <c r="I38" s="317">
        <v>385.53333333333336</v>
      </c>
      <c r="J38" s="317">
        <v>392.16666666666669</v>
      </c>
      <c r="K38" s="317">
        <v>396.28333333333336</v>
      </c>
      <c r="L38" s="304">
        <v>388.05</v>
      </c>
      <c r="M38" s="304">
        <v>377.3</v>
      </c>
      <c r="N38" s="319">
        <v>23113800</v>
      </c>
      <c r="O38" s="320">
        <v>-4.2930610419616905E-2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3631.3</v>
      </c>
      <c r="E39" s="316">
        <v>3621.2000000000003</v>
      </c>
      <c r="F39" s="317">
        <v>3578.0000000000005</v>
      </c>
      <c r="G39" s="317">
        <v>3524.7000000000003</v>
      </c>
      <c r="H39" s="317">
        <v>3481.5000000000005</v>
      </c>
      <c r="I39" s="317">
        <v>3674.5000000000005</v>
      </c>
      <c r="J39" s="317">
        <v>3717.7000000000003</v>
      </c>
      <c r="K39" s="317">
        <v>3771.0000000000005</v>
      </c>
      <c r="L39" s="304">
        <v>3664.4</v>
      </c>
      <c r="M39" s="304">
        <v>3567.9</v>
      </c>
      <c r="N39" s="319">
        <v>917600</v>
      </c>
      <c r="O39" s="320">
        <v>-8.386581469648563E-2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376.95</v>
      </c>
      <c r="E40" s="316">
        <v>379.3</v>
      </c>
      <c r="F40" s="317">
        <v>373.05</v>
      </c>
      <c r="G40" s="317">
        <v>369.15</v>
      </c>
      <c r="H40" s="317">
        <v>362.9</v>
      </c>
      <c r="I40" s="317">
        <v>383.20000000000005</v>
      </c>
      <c r="J40" s="317">
        <v>389.45000000000005</v>
      </c>
      <c r="K40" s="317">
        <v>393.35000000000008</v>
      </c>
      <c r="L40" s="304">
        <v>385.55</v>
      </c>
      <c r="M40" s="304">
        <v>375.4</v>
      </c>
      <c r="N40" s="319">
        <v>6441600</v>
      </c>
      <c r="O40" s="320">
        <v>-0.14510948905109489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81.849999999999994</v>
      </c>
      <c r="E41" s="316">
        <v>83.283333333333317</v>
      </c>
      <c r="F41" s="317">
        <v>80.016666666666637</v>
      </c>
      <c r="G41" s="317">
        <v>78.183333333333323</v>
      </c>
      <c r="H41" s="317">
        <v>74.916666666666643</v>
      </c>
      <c r="I41" s="317">
        <v>85.116666666666632</v>
      </c>
      <c r="J41" s="317">
        <v>88.383333333333312</v>
      </c>
      <c r="K41" s="317">
        <v>90.216666666666626</v>
      </c>
      <c r="L41" s="304">
        <v>86.55</v>
      </c>
      <c r="M41" s="304">
        <v>81.45</v>
      </c>
      <c r="N41" s="319">
        <v>11330000</v>
      </c>
      <c r="O41" s="320">
        <v>-0.14747930775018811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222.25</v>
      </c>
      <c r="E42" s="316">
        <v>224.31666666666669</v>
      </c>
      <c r="F42" s="317">
        <v>215.28333333333339</v>
      </c>
      <c r="G42" s="317">
        <v>208.31666666666669</v>
      </c>
      <c r="H42" s="317">
        <v>199.28333333333339</v>
      </c>
      <c r="I42" s="317">
        <v>231.28333333333339</v>
      </c>
      <c r="J42" s="317">
        <v>240.31666666666669</v>
      </c>
      <c r="K42" s="317">
        <v>247.28333333333339</v>
      </c>
      <c r="L42" s="304">
        <v>233.35</v>
      </c>
      <c r="M42" s="304">
        <v>217.35</v>
      </c>
      <c r="N42" s="319">
        <v>5720000</v>
      </c>
      <c r="O42" s="320">
        <v>1.1941618752764263E-2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737.75</v>
      </c>
      <c r="E43" s="316">
        <v>747.16666666666663</v>
      </c>
      <c r="F43" s="317">
        <v>724.08333333333326</v>
      </c>
      <c r="G43" s="317">
        <v>710.41666666666663</v>
      </c>
      <c r="H43" s="317">
        <v>687.33333333333326</v>
      </c>
      <c r="I43" s="317">
        <v>760.83333333333326</v>
      </c>
      <c r="J43" s="317">
        <v>783.91666666666652</v>
      </c>
      <c r="K43" s="317">
        <v>797.58333333333326</v>
      </c>
      <c r="L43" s="304">
        <v>770.25</v>
      </c>
      <c r="M43" s="304">
        <v>733.5</v>
      </c>
      <c r="N43" s="319">
        <v>13019500</v>
      </c>
      <c r="O43" s="320">
        <v>-2.3688828231624097E-2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116.35</v>
      </c>
      <c r="E44" s="316">
        <v>117.76666666666665</v>
      </c>
      <c r="F44" s="317">
        <v>114.18333333333331</v>
      </c>
      <c r="G44" s="317">
        <v>112.01666666666665</v>
      </c>
      <c r="H44" s="317">
        <v>108.43333333333331</v>
      </c>
      <c r="I44" s="317">
        <v>119.93333333333331</v>
      </c>
      <c r="J44" s="317">
        <v>123.51666666666665</v>
      </c>
      <c r="K44" s="317">
        <v>125.68333333333331</v>
      </c>
      <c r="L44" s="304">
        <v>121.35</v>
      </c>
      <c r="M44" s="304">
        <v>115.6</v>
      </c>
      <c r="N44" s="319">
        <v>43419500</v>
      </c>
      <c r="O44" s="320">
        <v>-0.12705497284832254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2128.1999999999998</v>
      </c>
      <c r="E45" s="316">
        <v>2156.0666666666666</v>
      </c>
      <c r="F45" s="317">
        <v>2090.1333333333332</v>
      </c>
      <c r="G45" s="317">
        <v>2052.0666666666666</v>
      </c>
      <c r="H45" s="317">
        <v>1986.1333333333332</v>
      </c>
      <c r="I45" s="317">
        <v>2194.1333333333332</v>
      </c>
      <c r="J45" s="317">
        <v>2260.0666666666666</v>
      </c>
      <c r="K45" s="317">
        <v>2298.1333333333332</v>
      </c>
      <c r="L45" s="304">
        <v>2222</v>
      </c>
      <c r="M45" s="304">
        <v>2118</v>
      </c>
      <c r="N45" s="319">
        <v>502500</v>
      </c>
      <c r="O45" s="320">
        <v>-8.9055064581917059E-2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1376.15</v>
      </c>
      <c r="E46" s="316">
        <v>1372.8999999999999</v>
      </c>
      <c r="F46" s="317">
        <v>1347.7999999999997</v>
      </c>
      <c r="G46" s="317">
        <v>1319.4499999999998</v>
      </c>
      <c r="H46" s="317">
        <v>1294.3499999999997</v>
      </c>
      <c r="I46" s="317">
        <v>1401.2499999999998</v>
      </c>
      <c r="J46" s="317">
        <v>1426.3499999999997</v>
      </c>
      <c r="K46" s="317">
        <v>1454.6999999999998</v>
      </c>
      <c r="L46" s="304">
        <v>1398</v>
      </c>
      <c r="M46" s="304">
        <v>1344.55</v>
      </c>
      <c r="N46" s="319">
        <v>2278500</v>
      </c>
      <c r="O46" s="320">
        <v>-5.0466744457409569E-2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372.25</v>
      </c>
      <c r="E47" s="316">
        <v>373.25</v>
      </c>
      <c r="F47" s="317">
        <v>367.3</v>
      </c>
      <c r="G47" s="317">
        <v>362.35</v>
      </c>
      <c r="H47" s="317">
        <v>356.40000000000003</v>
      </c>
      <c r="I47" s="317">
        <v>378.2</v>
      </c>
      <c r="J47" s="317">
        <v>384.15000000000003</v>
      </c>
      <c r="K47" s="317">
        <v>389.09999999999997</v>
      </c>
      <c r="L47" s="304">
        <v>379.2</v>
      </c>
      <c r="M47" s="304">
        <v>368.3</v>
      </c>
      <c r="N47" s="319">
        <v>5597103</v>
      </c>
      <c r="O47" s="320">
        <v>-0.11470951792336218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436.55</v>
      </c>
      <c r="E48" s="316">
        <v>441.25</v>
      </c>
      <c r="F48" s="317">
        <v>429.7</v>
      </c>
      <c r="G48" s="317">
        <v>422.84999999999997</v>
      </c>
      <c r="H48" s="317">
        <v>411.29999999999995</v>
      </c>
      <c r="I48" s="317">
        <v>448.1</v>
      </c>
      <c r="J48" s="317">
        <v>459.65</v>
      </c>
      <c r="K48" s="317">
        <v>466.50000000000006</v>
      </c>
      <c r="L48" s="304">
        <v>452.8</v>
      </c>
      <c r="M48" s="304">
        <v>434.4</v>
      </c>
      <c r="N48" s="319">
        <v>1891200</v>
      </c>
      <c r="O48" s="320">
        <v>-0.13596491228070176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487.55</v>
      </c>
      <c r="E49" s="316">
        <v>487.16666666666669</v>
      </c>
      <c r="F49" s="317">
        <v>482.13333333333338</v>
      </c>
      <c r="G49" s="317">
        <v>476.7166666666667</v>
      </c>
      <c r="H49" s="317">
        <v>471.68333333333339</v>
      </c>
      <c r="I49" s="317">
        <v>492.58333333333337</v>
      </c>
      <c r="J49" s="317">
        <v>497.61666666666667</v>
      </c>
      <c r="K49" s="317">
        <v>503.03333333333336</v>
      </c>
      <c r="L49" s="304">
        <v>492.2</v>
      </c>
      <c r="M49" s="304">
        <v>481.75</v>
      </c>
      <c r="N49" s="319">
        <v>9663750</v>
      </c>
      <c r="O49" s="320">
        <v>-4.0223463687150837E-2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3028.55</v>
      </c>
      <c r="E50" s="316">
        <v>3059.2166666666667</v>
      </c>
      <c r="F50" s="317">
        <v>2959.9333333333334</v>
      </c>
      <c r="G50" s="317">
        <v>2891.3166666666666</v>
      </c>
      <c r="H50" s="317">
        <v>2792.0333333333333</v>
      </c>
      <c r="I50" s="317">
        <v>3127.8333333333335</v>
      </c>
      <c r="J50" s="317">
        <v>3227.1166666666672</v>
      </c>
      <c r="K50" s="317">
        <v>3295.7333333333336</v>
      </c>
      <c r="L50" s="304">
        <v>3158.5</v>
      </c>
      <c r="M50" s="304">
        <v>2990.6</v>
      </c>
      <c r="N50" s="319">
        <v>3543200</v>
      </c>
      <c r="O50" s="320">
        <v>6.7781292363307732E-4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146.75</v>
      </c>
      <c r="E51" s="316">
        <v>146.9</v>
      </c>
      <c r="F51" s="317">
        <v>144.75</v>
      </c>
      <c r="G51" s="317">
        <v>142.75</v>
      </c>
      <c r="H51" s="317">
        <v>140.6</v>
      </c>
      <c r="I51" s="317">
        <v>148.9</v>
      </c>
      <c r="J51" s="317">
        <v>151.05000000000004</v>
      </c>
      <c r="K51" s="317">
        <v>153.05000000000001</v>
      </c>
      <c r="L51" s="304">
        <v>149.05000000000001</v>
      </c>
      <c r="M51" s="304">
        <v>144.9</v>
      </c>
      <c r="N51" s="319">
        <v>27413100</v>
      </c>
      <c r="O51" s="320">
        <v>-4.1426263558735285E-2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5054.6499999999996</v>
      </c>
      <c r="E52" s="316">
        <v>5103</v>
      </c>
      <c r="F52" s="317">
        <v>4983</v>
      </c>
      <c r="G52" s="317">
        <v>4911.3500000000004</v>
      </c>
      <c r="H52" s="317">
        <v>4791.3500000000004</v>
      </c>
      <c r="I52" s="317">
        <v>5174.6499999999996</v>
      </c>
      <c r="J52" s="317">
        <v>5294.65</v>
      </c>
      <c r="K52" s="317">
        <v>5366.2999999999993</v>
      </c>
      <c r="L52" s="304">
        <v>5223</v>
      </c>
      <c r="M52" s="304">
        <v>5031.3500000000004</v>
      </c>
      <c r="N52" s="319">
        <v>2466000</v>
      </c>
      <c r="O52" s="320">
        <v>-3.8127742564602635E-2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2038.7</v>
      </c>
      <c r="E53" s="316">
        <v>2051.9</v>
      </c>
      <c r="F53" s="317">
        <v>2017.8500000000004</v>
      </c>
      <c r="G53" s="317">
        <v>1997.0000000000002</v>
      </c>
      <c r="H53" s="317">
        <v>1962.9500000000005</v>
      </c>
      <c r="I53" s="317">
        <v>2072.75</v>
      </c>
      <c r="J53" s="317">
        <v>2106.8000000000002</v>
      </c>
      <c r="K53" s="317">
        <v>2127.65</v>
      </c>
      <c r="L53" s="304">
        <v>2085.9499999999998</v>
      </c>
      <c r="M53" s="304">
        <v>2031.05</v>
      </c>
      <c r="N53" s="319">
        <v>2110850</v>
      </c>
      <c r="O53" s="320">
        <v>-7.5708812260536398E-2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1162.25</v>
      </c>
      <c r="E54" s="316">
        <v>1176.3999999999999</v>
      </c>
      <c r="F54" s="317">
        <v>1140.8499999999997</v>
      </c>
      <c r="G54" s="317">
        <v>1119.4499999999998</v>
      </c>
      <c r="H54" s="317">
        <v>1083.8999999999996</v>
      </c>
      <c r="I54" s="317">
        <v>1197.7999999999997</v>
      </c>
      <c r="J54" s="317">
        <v>1233.3499999999999</v>
      </c>
      <c r="K54" s="317">
        <v>1254.7499999999998</v>
      </c>
      <c r="L54" s="304">
        <v>1211.95</v>
      </c>
      <c r="M54" s="304">
        <v>1155</v>
      </c>
      <c r="N54" s="319">
        <v>1948100</v>
      </c>
      <c r="O54" s="320">
        <v>-0.16422840962718263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154.85</v>
      </c>
      <c r="E55" s="316">
        <v>154.86666666666665</v>
      </c>
      <c r="F55" s="317">
        <v>152.18333333333328</v>
      </c>
      <c r="G55" s="317">
        <v>149.51666666666662</v>
      </c>
      <c r="H55" s="317">
        <v>146.83333333333326</v>
      </c>
      <c r="I55" s="317">
        <v>157.5333333333333</v>
      </c>
      <c r="J55" s="317">
        <v>160.21666666666664</v>
      </c>
      <c r="K55" s="317">
        <v>162.88333333333333</v>
      </c>
      <c r="L55" s="304">
        <v>157.55000000000001</v>
      </c>
      <c r="M55" s="304">
        <v>152.19999999999999</v>
      </c>
      <c r="N55" s="319">
        <v>6818400</v>
      </c>
      <c r="O55" s="320">
        <v>-0.13198900091659027</v>
      </c>
    </row>
    <row r="56" spans="1:15" ht="15">
      <c r="A56" s="277">
        <v>46</v>
      </c>
      <c r="B56" s="389" t="s">
        <v>54</v>
      </c>
      <c r="C56" s="277" t="s">
        <v>99</v>
      </c>
      <c r="D56" s="316">
        <v>45.9</v>
      </c>
      <c r="E56" s="316">
        <v>46.516666666666659</v>
      </c>
      <c r="F56" s="317">
        <v>44.98333333333332</v>
      </c>
      <c r="G56" s="317">
        <v>44.066666666666663</v>
      </c>
      <c r="H56" s="317">
        <v>42.533333333333324</v>
      </c>
      <c r="I56" s="317">
        <v>47.433333333333316</v>
      </c>
      <c r="J56" s="317">
        <v>48.966666666666661</v>
      </c>
      <c r="K56" s="317">
        <v>49.883333333333312</v>
      </c>
      <c r="L56" s="304">
        <v>48.05</v>
      </c>
      <c r="M56" s="304">
        <v>45.6</v>
      </c>
      <c r="N56" s="319">
        <v>81651000</v>
      </c>
      <c r="O56" s="320">
        <v>-0.10416860953091485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83.3</v>
      </c>
      <c r="E57" s="316">
        <v>83.88333333333334</v>
      </c>
      <c r="F57" s="317">
        <v>82.01666666666668</v>
      </c>
      <c r="G57" s="317">
        <v>80.733333333333334</v>
      </c>
      <c r="H57" s="317">
        <v>78.866666666666674</v>
      </c>
      <c r="I57" s="317">
        <v>85.166666666666686</v>
      </c>
      <c r="J57" s="317">
        <v>87.033333333333331</v>
      </c>
      <c r="K57" s="317">
        <v>88.316666666666691</v>
      </c>
      <c r="L57" s="304">
        <v>85.75</v>
      </c>
      <c r="M57" s="304">
        <v>82.6</v>
      </c>
      <c r="N57" s="319">
        <v>23259300</v>
      </c>
      <c r="O57" s="320">
        <v>-0.1547328751939703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455.1</v>
      </c>
      <c r="E58" s="316">
        <v>457.40000000000003</v>
      </c>
      <c r="F58" s="317">
        <v>446.25000000000006</v>
      </c>
      <c r="G58" s="317">
        <v>437.40000000000003</v>
      </c>
      <c r="H58" s="317">
        <v>426.25000000000006</v>
      </c>
      <c r="I58" s="317">
        <v>466.25000000000006</v>
      </c>
      <c r="J58" s="317">
        <v>477.40000000000003</v>
      </c>
      <c r="K58" s="317">
        <v>486.25000000000006</v>
      </c>
      <c r="L58" s="304">
        <v>468.55</v>
      </c>
      <c r="M58" s="304">
        <v>448.55</v>
      </c>
      <c r="N58" s="319">
        <v>6000700</v>
      </c>
      <c r="O58" s="320">
        <v>-0.12154882154882155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21.25</v>
      </c>
      <c r="E59" s="316">
        <v>21.45</v>
      </c>
      <c r="F59" s="317">
        <v>20.7</v>
      </c>
      <c r="G59" s="317">
        <v>20.149999999999999</v>
      </c>
      <c r="H59" s="317">
        <v>19.399999999999999</v>
      </c>
      <c r="I59" s="317">
        <v>22</v>
      </c>
      <c r="J59" s="317">
        <v>22.75</v>
      </c>
      <c r="K59" s="317">
        <v>23.3</v>
      </c>
      <c r="L59" s="304">
        <v>22.2</v>
      </c>
      <c r="M59" s="304">
        <v>20.9</v>
      </c>
      <c r="N59" s="319">
        <v>76680000</v>
      </c>
      <c r="O59" s="320">
        <v>-0.1125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693.5</v>
      </c>
      <c r="E60" s="316">
        <v>690.16666666666663</v>
      </c>
      <c r="F60" s="317">
        <v>675.93333333333328</v>
      </c>
      <c r="G60" s="317">
        <v>658.36666666666667</v>
      </c>
      <c r="H60" s="317">
        <v>644.13333333333333</v>
      </c>
      <c r="I60" s="317">
        <v>707.73333333333323</v>
      </c>
      <c r="J60" s="317">
        <v>721.96666666666658</v>
      </c>
      <c r="K60" s="317">
        <v>739.53333333333319</v>
      </c>
      <c r="L60" s="304">
        <v>704.4</v>
      </c>
      <c r="M60" s="304">
        <v>672.6</v>
      </c>
      <c r="N60" s="319">
        <v>4354000</v>
      </c>
      <c r="O60" s="320">
        <v>-9.5366715146478293E-2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850.1</v>
      </c>
      <c r="E61" s="316">
        <v>850.1</v>
      </c>
      <c r="F61" s="317">
        <v>840.2</v>
      </c>
      <c r="G61" s="317">
        <v>830.30000000000007</v>
      </c>
      <c r="H61" s="317">
        <v>820.40000000000009</v>
      </c>
      <c r="I61" s="317">
        <v>860</v>
      </c>
      <c r="J61" s="317">
        <v>869.89999999999986</v>
      </c>
      <c r="K61" s="317">
        <v>879.8</v>
      </c>
      <c r="L61" s="304">
        <v>860</v>
      </c>
      <c r="M61" s="304">
        <v>840.2</v>
      </c>
      <c r="N61" s="319">
        <v>599950</v>
      </c>
      <c r="O61" s="320">
        <v>-0.17515638963360142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683.45</v>
      </c>
      <c r="E62" s="316">
        <v>693.19999999999993</v>
      </c>
      <c r="F62" s="317">
        <v>670.39999999999986</v>
      </c>
      <c r="G62" s="317">
        <v>657.34999999999991</v>
      </c>
      <c r="H62" s="317">
        <v>634.54999999999984</v>
      </c>
      <c r="I62" s="317">
        <v>706.24999999999989</v>
      </c>
      <c r="J62" s="317">
        <v>729.04999999999984</v>
      </c>
      <c r="K62" s="317">
        <v>742.09999999999991</v>
      </c>
      <c r="L62" s="304">
        <v>716</v>
      </c>
      <c r="M62" s="304">
        <v>680.15</v>
      </c>
      <c r="N62" s="319">
        <v>17505650</v>
      </c>
      <c r="O62" s="320">
        <v>8.8141902989160182E-3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660.6</v>
      </c>
      <c r="E63" s="316">
        <v>664.51666666666677</v>
      </c>
      <c r="F63" s="317">
        <v>653.08333333333348</v>
      </c>
      <c r="G63" s="317">
        <v>645.56666666666672</v>
      </c>
      <c r="H63" s="317">
        <v>634.13333333333344</v>
      </c>
      <c r="I63" s="317">
        <v>672.03333333333353</v>
      </c>
      <c r="J63" s="317">
        <v>683.4666666666667</v>
      </c>
      <c r="K63" s="317">
        <v>690.98333333333358</v>
      </c>
      <c r="L63" s="304">
        <v>675.95</v>
      </c>
      <c r="M63" s="304">
        <v>657</v>
      </c>
      <c r="N63" s="319">
        <v>5738000</v>
      </c>
      <c r="O63" s="320">
        <v>3.6863028550777013E-2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791.45</v>
      </c>
      <c r="E64" s="316">
        <v>798.18333333333339</v>
      </c>
      <c r="F64" s="317">
        <v>781.86666666666679</v>
      </c>
      <c r="G64" s="317">
        <v>772.28333333333342</v>
      </c>
      <c r="H64" s="317">
        <v>755.96666666666681</v>
      </c>
      <c r="I64" s="317">
        <v>807.76666666666677</v>
      </c>
      <c r="J64" s="317">
        <v>824.08333333333337</v>
      </c>
      <c r="K64" s="317">
        <v>833.66666666666674</v>
      </c>
      <c r="L64" s="304">
        <v>814.5</v>
      </c>
      <c r="M64" s="304">
        <v>788.6</v>
      </c>
      <c r="N64" s="319">
        <v>13729800</v>
      </c>
      <c r="O64" s="320">
        <v>-3.4934068096831333E-2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1642.35</v>
      </c>
      <c r="E65" s="316">
        <v>1646.0333333333335</v>
      </c>
      <c r="F65" s="317">
        <v>1624.416666666667</v>
      </c>
      <c r="G65" s="317">
        <v>1606.4833333333333</v>
      </c>
      <c r="H65" s="317">
        <v>1584.8666666666668</v>
      </c>
      <c r="I65" s="317">
        <v>1663.9666666666672</v>
      </c>
      <c r="J65" s="317">
        <v>1685.5833333333335</v>
      </c>
      <c r="K65" s="317">
        <v>1703.5166666666673</v>
      </c>
      <c r="L65" s="304">
        <v>1667.65</v>
      </c>
      <c r="M65" s="304">
        <v>1628.1</v>
      </c>
      <c r="N65" s="319">
        <v>26550300</v>
      </c>
      <c r="O65" s="320">
        <v>-2.6134512962718428E-2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1031.0999999999999</v>
      </c>
      <c r="E66" s="316">
        <v>1034.5833333333333</v>
      </c>
      <c r="F66" s="317">
        <v>1022.7666666666664</v>
      </c>
      <c r="G66" s="317">
        <v>1014.4333333333332</v>
      </c>
      <c r="H66" s="317">
        <v>1002.6166666666663</v>
      </c>
      <c r="I66" s="317">
        <v>1042.9166666666665</v>
      </c>
      <c r="J66" s="317">
        <v>1054.7333333333336</v>
      </c>
      <c r="K66" s="317">
        <v>1063.0666666666666</v>
      </c>
      <c r="L66" s="304">
        <v>1046.4000000000001</v>
      </c>
      <c r="M66" s="304">
        <v>1026.25</v>
      </c>
      <c r="N66" s="319">
        <v>38490100</v>
      </c>
      <c r="O66" s="320">
        <v>-4.3896441013730449E-2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579.35</v>
      </c>
      <c r="E67" s="316">
        <v>579.81666666666661</v>
      </c>
      <c r="F67" s="317">
        <v>575.63333333333321</v>
      </c>
      <c r="G67" s="317">
        <v>571.91666666666663</v>
      </c>
      <c r="H67" s="317">
        <v>567.73333333333323</v>
      </c>
      <c r="I67" s="317">
        <v>583.53333333333319</v>
      </c>
      <c r="J67" s="317">
        <v>587.71666666666658</v>
      </c>
      <c r="K67" s="317">
        <v>591.43333333333317</v>
      </c>
      <c r="L67" s="304">
        <v>584</v>
      </c>
      <c r="M67" s="304">
        <v>576.1</v>
      </c>
      <c r="N67" s="319">
        <v>7967300</v>
      </c>
      <c r="O67" s="320">
        <v>-9.8793081995769569E-2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2928.25</v>
      </c>
      <c r="E68" s="316">
        <v>2934.0166666666664</v>
      </c>
      <c r="F68" s="317">
        <v>2908.7833333333328</v>
      </c>
      <c r="G68" s="317">
        <v>2889.3166666666666</v>
      </c>
      <c r="H68" s="317">
        <v>2864.083333333333</v>
      </c>
      <c r="I68" s="317">
        <v>2953.4833333333327</v>
      </c>
      <c r="J68" s="317">
        <v>2978.7166666666662</v>
      </c>
      <c r="K68" s="317">
        <v>2998.1833333333325</v>
      </c>
      <c r="L68" s="304">
        <v>2959.25</v>
      </c>
      <c r="M68" s="304">
        <v>2914.55</v>
      </c>
      <c r="N68" s="319">
        <v>1657800</v>
      </c>
      <c r="O68" s="320">
        <v>3.6189761860116257E-2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159.75</v>
      </c>
      <c r="E69" s="316">
        <v>159.61666666666667</v>
      </c>
      <c r="F69" s="317">
        <v>156.23333333333335</v>
      </c>
      <c r="G69" s="317">
        <v>152.71666666666667</v>
      </c>
      <c r="H69" s="317">
        <v>149.33333333333334</v>
      </c>
      <c r="I69" s="317">
        <v>163.13333333333335</v>
      </c>
      <c r="J69" s="317">
        <v>166.51666666666668</v>
      </c>
      <c r="K69" s="317">
        <v>170.03333333333336</v>
      </c>
      <c r="L69" s="304">
        <v>163</v>
      </c>
      <c r="M69" s="304">
        <v>156.1</v>
      </c>
      <c r="N69" s="319">
        <v>28586400</v>
      </c>
      <c r="O69" s="320">
        <v>-2.6932084309133488E-2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173.1</v>
      </c>
      <c r="E70" s="316">
        <v>174.11666666666667</v>
      </c>
      <c r="F70" s="317">
        <v>170.83333333333334</v>
      </c>
      <c r="G70" s="317">
        <v>168.56666666666666</v>
      </c>
      <c r="H70" s="317">
        <v>165.28333333333333</v>
      </c>
      <c r="I70" s="317">
        <v>176.38333333333335</v>
      </c>
      <c r="J70" s="317">
        <v>179.66666666666666</v>
      </c>
      <c r="K70" s="317">
        <v>181.93333333333337</v>
      </c>
      <c r="L70" s="304">
        <v>177.4</v>
      </c>
      <c r="M70" s="304">
        <v>171.85</v>
      </c>
      <c r="N70" s="319">
        <v>32616000</v>
      </c>
      <c r="O70" s="320">
        <v>-6.5232531146018721E-2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2057.4499999999998</v>
      </c>
      <c r="E71" s="316">
        <v>2056.2166666666667</v>
      </c>
      <c r="F71" s="317">
        <v>2037.4333333333334</v>
      </c>
      <c r="G71" s="317">
        <v>2017.4166666666667</v>
      </c>
      <c r="H71" s="317">
        <v>1998.6333333333334</v>
      </c>
      <c r="I71" s="317">
        <v>2076.2333333333336</v>
      </c>
      <c r="J71" s="317">
        <v>2095.0166666666673</v>
      </c>
      <c r="K71" s="317">
        <v>2115.0333333333333</v>
      </c>
      <c r="L71" s="304">
        <v>2075</v>
      </c>
      <c r="M71" s="304">
        <v>2036.2</v>
      </c>
      <c r="N71" s="319">
        <v>6536700</v>
      </c>
      <c r="O71" s="320">
        <v>-0.49654566880011092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139.9</v>
      </c>
      <c r="E72" s="316">
        <v>143.38333333333335</v>
      </c>
      <c r="F72" s="317">
        <v>135.7166666666667</v>
      </c>
      <c r="G72" s="317">
        <v>131.53333333333333</v>
      </c>
      <c r="H72" s="317">
        <v>123.86666666666667</v>
      </c>
      <c r="I72" s="317">
        <v>147.56666666666672</v>
      </c>
      <c r="J72" s="317">
        <v>155.23333333333341</v>
      </c>
      <c r="K72" s="317">
        <v>159.41666666666674</v>
      </c>
      <c r="L72" s="304">
        <v>151.05000000000001</v>
      </c>
      <c r="M72" s="304">
        <v>139.19999999999999</v>
      </c>
      <c r="N72" s="319">
        <v>9628600</v>
      </c>
      <c r="O72" s="320">
        <v>-0.43599055747230797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337.6</v>
      </c>
      <c r="E73" s="316">
        <v>340.68333333333334</v>
      </c>
      <c r="F73" s="317">
        <v>332.51666666666665</v>
      </c>
      <c r="G73" s="317">
        <v>327.43333333333334</v>
      </c>
      <c r="H73" s="317">
        <v>319.26666666666665</v>
      </c>
      <c r="I73" s="317">
        <v>345.76666666666665</v>
      </c>
      <c r="J73" s="317">
        <v>353.93333333333328</v>
      </c>
      <c r="K73" s="317">
        <v>359.01666666666665</v>
      </c>
      <c r="L73" s="304">
        <v>348.85</v>
      </c>
      <c r="M73" s="304">
        <v>335.6</v>
      </c>
      <c r="N73" s="319">
        <v>117856750</v>
      </c>
      <c r="O73" s="320">
        <v>-1.201069666651298E-2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414.35</v>
      </c>
      <c r="E74" s="316">
        <v>412.81666666666666</v>
      </c>
      <c r="F74" s="317">
        <v>408.2833333333333</v>
      </c>
      <c r="G74" s="317">
        <v>402.21666666666664</v>
      </c>
      <c r="H74" s="317">
        <v>397.68333333333328</v>
      </c>
      <c r="I74" s="317">
        <v>418.88333333333333</v>
      </c>
      <c r="J74" s="317">
        <v>423.41666666666674</v>
      </c>
      <c r="K74" s="317">
        <v>429.48333333333335</v>
      </c>
      <c r="L74" s="304">
        <v>417.35</v>
      </c>
      <c r="M74" s="304">
        <v>406.75</v>
      </c>
      <c r="N74" s="319">
        <v>6894000</v>
      </c>
      <c r="O74" s="320">
        <v>-0.1442934276671011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9.15</v>
      </c>
      <c r="E75" s="316">
        <v>9.0166666666666657</v>
      </c>
      <c r="F75" s="317">
        <v>8.5333333333333314</v>
      </c>
      <c r="G75" s="317">
        <v>7.9166666666666661</v>
      </c>
      <c r="H75" s="317">
        <v>7.4333333333333318</v>
      </c>
      <c r="I75" s="317">
        <v>9.6333333333333311</v>
      </c>
      <c r="J75" s="317">
        <v>10.116666666666665</v>
      </c>
      <c r="K75" s="317">
        <v>10.733333333333331</v>
      </c>
      <c r="L75" s="304">
        <v>9.5</v>
      </c>
      <c r="M75" s="304">
        <v>8.4</v>
      </c>
      <c r="N75" s="319">
        <v>289100000</v>
      </c>
      <c r="O75" s="320">
        <v>-3.8640595903165736E-2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26.8</v>
      </c>
      <c r="E76" s="316">
        <v>27.066666666666666</v>
      </c>
      <c r="F76" s="317">
        <v>26.333333333333332</v>
      </c>
      <c r="G76" s="317">
        <v>25.866666666666667</v>
      </c>
      <c r="H76" s="317">
        <v>25.133333333333333</v>
      </c>
      <c r="I76" s="317">
        <v>27.533333333333331</v>
      </c>
      <c r="J76" s="317">
        <v>28.266666666666666</v>
      </c>
      <c r="K76" s="317">
        <v>28.733333333333331</v>
      </c>
      <c r="L76" s="304">
        <v>27.8</v>
      </c>
      <c r="M76" s="304">
        <v>26.6</v>
      </c>
      <c r="N76" s="319">
        <v>137731000</v>
      </c>
      <c r="O76" s="320">
        <v>-5.7347204161248375E-2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393.8</v>
      </c>
      <c r="E77" s="316">
        <v>397.3</v>
      </c>
      <c r="F77" s="317">
        <v>385.95000000000005</v>
      </c>
      <c r="G77" s="317">
        <v>378.1</v>
      </c>
      <c r="H77" s="317">
        <v>366.75000000000006</v>
      </c>
      <c r="I77" s="317">
        <v>405.15000000000003</v>
      </c>
      <c r="J77" s="317">
        <v>416.50000000000006</v>
      </c>
      <c r="K77" s="317">
        <v>424.35</v>
      </c>
      <c r="L77" s="304">
        <v>408.65</v>
      </c>
      <c r="M77" s="304">
        <v>389.45</v>
      </c>
      <c r="N77" s="319">
        <v>5083375</v>
      </c>
      <c r="O77" s="320">
        <v>-8.8471849865951746E-3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1193.7</v>
      </c>
      <c r="E78" s="316">
        <v>1213.6333333333332</v>
      </c>
      <c r="F78" s="317">
        <v>1165.2666666666664</v>
      </c>
      <c r="G78" s="317">
        <v>1136.8333333333333</v>
      </c>
      <c r="H78" s="317">
        <v>1088.4666666666665</v>
      </c>
      <c r="I78" s="317">
        <v>1242.0666666666664</v>
      </c>
      <c r="J78" s="317">
        <v>1290.4333333333332</v>
      </c>
      <c r="K78" s="317">
        <v>1318.8666666666663</v>
      </c>
      <c r="L78" s="304">
        <v>1262</v>
      </c>
      <c r="M78" s="304">
        <v>1185.2</v>
      </c>
      <c r="N78" s="319">
        <v>3008000</v>
      </c>
      <c r="O78" s="320">
        <v>-0.15671432576394728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492.45</v>
      </c>
      <c r="E79" s="316">
        <v>500.61666666666662</v>
      </c>
      <c r="F79" s="317">
        <v>479.83333333333326</v>
      </c>
      <c r="G79" s="317">
        <v>467.21666666666664</v>
      </c>
      <c r="H79" s="317">
        <v>446.43333333333328</v>
      </c>
      <c r="I79" s="317">
        <v>513.23333333333323</v>
      </c>
      <c r="J79" s="317">
        <v>534.01666666666665</v>
      </c>
      <c r="K79" s="317">
        <v>546.63333333333321</v>
      </c>
      <c r="L79" s="304">
        <v>521.4</v>
      </c>
      <c r="M79" s="304">
        <v>488</v>
      </c>
      <c r="N79" s="319">
        <v>30902400</v>
      </c>
      <c r="O79" s="320">
        <v>-7.6300578034682077E-3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169.4</v>
      </c>
      <c r="E80" s="316">
        <v>167.35</v>
      </c>
      <c r="F80" s="317">
        <v>161.69999999999999</v>
      </c>
      <c r="G80" s="317">
        <v>154</v>
      </c>
      <c r="H80" s="317">
        <v>148.35</v>
      </c>
      <c r="I80" s="317">
        <v>175.04999999999998</v>
      </c>
      <c r="J80" s="317">
        <v>180.70000000000002</v>
      </c>
      <c r="K80" s="317">
        <v>188.39999999999998</v>
      </c>
      <c r="L80" s="304">
        <v>173</v>
      </c>
      <c r="M80" s="304">
        <v>159.65</v>
      </c>
      <c r="N80" s="319">
        <v>16441600</v>
      </c>
      <c r="O80" s="320">
        <v>-0.10610442989800578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970.95</v>
      </c>
      <c r="E81" s="316">
        <v>979.08333333333337</v>
      </c>
      <c r="F81" s="317">
        <v>956.06666666666672</v>
      </c>
      <c r="G81" s="317">
        <v>941.18333333333339</v>
      </c>
      <c r="H81" s="317">
        <v>918.16666666666674</v>
      </c>
      <c r="I81" s="317">
        <v>993.9666666666667</v>
      </c>
      <c r="J81" s="317">
        <v>1016.9833333333333</v>
      </c>
      <c r="K81" s="317">
        <v>1031.8666666666668</v>
      </c>
      <c r="L81" s="304">
        <v>1002.1</v>
      </c>
      <c r="M81" s="304">
        <v>964.2</v>
      </c>
      <c r="N81" s="319">
        <v>29658000</v>
      </c>
      <c r="O81" s="320">
        <v>-0.2124717203581557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72.349999999999994</v>
      </c>
      <c r="E82" s="316">
        <v>73.25</v>
      </c>
      <c r="F82" s="317">
        <v>71.05</v>
      </c>
      <c r="G82" s="317">
        <v>69.75</v>
      </c>
      <c r="H82" s="317">
        <v>67.55</v>
      </c>
      <c r="I82" s="317">
        <v>74.55</v>
      </c>
      <c r="J82" s="317">
        <v>76.749999999999986</v>
      </c>
      <c r="K82" s="317">
        <v>78.05</v>
      </c>
      <c r="L82" s="304">
        <v>75.45</v>
      </c>
      <c r="M82" s="304">
        <v>71.95</v>
      </c>
      <c r="N82" s="319">
        <v>63116100</v>
      </c>
      <c r="O82" s="320">
        <v>-7.3776662484316191E-2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167.35</v>
      </c>
      <c r="E83" s="316">
        <v>168.76666666666668</v>
      </c>
      <c r="F83" s="317">
        <v>165.28333333333336</v>
      </c>
      <c r="G83" s="317">
        <v>163.21666666666667</v>
      </c>
      <c r="H83" s="317">
        <v>159.73333333333335</v>
      </c>
      <c r="I83" s="317">
        <v>170.83333333333337</v>
      </c>
      <c r="J83" s="317">
        <v>174.31666666666666</v>
      </c>
      <c r="K83" s="317">
        <v>176.38333333333338</v>
      </c>
      <c r="L83" s="304">
        <v>172.25</v>
      </c>
      <c r="M83" s="304">
        <v>166.7</v>
      </c>
      <c r="N83" s="319">
        <v>130816000</v>
      </c>
      <c r="O83" s="320">
        <v>-9.9103069837142163E-2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164.85</v>
      </c>
      <c r="E84" s="316">
        <v>167.76666666666665</v>
      </c>
      <c r="F84" s="317">
        <v>160.08333333333331</v>
      </c>
      <c r="G84" s="317">
        <v>155.31666666666666</v>
      </c>
      <c r="H84" s="317">
        <v>147.63333333333333</v>
      </c>
      <c r="I84" s="317">
        <v>172.5333333333333</v>
      </c>
      <c r="J84" s="317">
        <v>180.21666666666664</v>
      </c>
      <c r="K84" s="317">
        <v>184.98333333333329</v>
      </c>
      <c r="L84" s="304">
        <v>175.45</v>
      </c>
      <c r="M84" s="304">
        <v>163</v>
      </c>
      <c r="N84" s="319">
        <v>22675000</v>
      </c>
      <c r="O84" s="320">
        <v>-9.9662497518364104E-2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260</v>
      </c>
      <c r="E85" s="316">
        <v>261.71666666666664</v>
      </c>
      <c r="F85" s="317">
        <v>257.43333333333328</v>
      </c>
      <c r="G85" s="317">
        <v>254.86666666666662</v>
      </c>
      <c r="H85" s="317">
        <v>250.58333333333326</v>
      </c>
      <c r="I85" s="317">
        <v>264.2833333333333</v>
      </c>
      <c r="J85" s="317">
        <v>268.56666666666672</v>
      </c>
      <c r="K85" s="317">
        <v>271.13333333333333</v>
      </c>
      <c r="L85" s="304">
        <v>266</v>
      </c>
      <c r="M85" s="304">
        <v>259.14999999999998</v>
      </c>
      <c r="N85" s="319">
        <v>41941800</v>
      </c>
      <c r="O85" s="320">
        <v>-2.3762121893263119E-3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2268.75</v>
      </c>
      <c r="E86" s="316">
        <v>2277.4500000000003</v>
      </c>
      <c r="F86" s="317">
        <v>2234.4000000000005</v>
      </c>
      <c r="G86" s="317">
        <v>2200.0500000000002</v>
      </c>
      <c r="H86" s="317">
        <v>2157.0000000000005</v>
      </c>
      <c r="I86" s="317">
        <v>2311.8000000000006</v>
      </c>
      <c r="J86" s="317">
        <v>2354.8500000000008</v>
      </c>
      <c r="K86" s="317">
        <v>2389.2000000000007</v>
      </c>
      <c r="L86" s="304">
        <v>2320.5</v>
      </c>
      <c r="M86" s="304">
        <v>2243.1</v>
      </c>
      <c r="N86" s="319">
        <v>1954000</v>
      </c>
      <c r="O86" s="320">
        <v>-0.15975059127069446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1248.5999999999999</v>
      </c>
      <c r="E87" s="316">
        <v>1256.6833333333332</v>
      </c>
      <c r="F87" s="317">
        <v>1233.0166666666664</v>
      </c>
      <c r="G87" s="317">
        <v>1217.4333333333332</v>
      </c>
      <c r="H87" s="317">
        <v>1193.7666666666664</v>
      </c>
      <c r="I87" s="317">
        <v>1272.2666666666664</v>
      </c>
      <c r="J87" s="317">
        <v>1295.9333333333329</v>
      </c>
      <c r="K87" s="317">
        <v>1311.5166666666664</v>
      </c>
      <c r="L87" s="304">
        <v>1280.3499999999999</v>
      </c>
      <c r="M87" s="304">
        <v>1241.0999999999999</v>
      </c>
      <c r="N87" s="319">
        <v>11408400</v>
      </c>
      <c r="O87" s="320">
        <v>-9.0993115757266707E-2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56.55</v>
      </c>
      <c r="E88" s="316">
        <v>57.266666666666673</v>
      </c>
      <c r="F88" s="317">
        <v>55.533333333333346</v>
      </c>
      <c r="G88" s="317">
        <v>54.516666666666673</v>
      </c>
      <c r="H88" s="317">
        <v>52.783333333333346</v>
      </c>
      <c r="I88" s="317">
        <v>58.283333333333346</v>
      </c>
      <c r="J88" s="317">
        <v>60.01666666666668</v>
      </c>
      <c r="K88" s="317">
        <v>61.033333333333346</v>
      </c>
      <c r="L88" s="304">
        <v>59</v>
      </c>
      <c r="M88" s="304">
        <v>56.25</v>
      </c>
      <c r="N88" s="319">
        <v>23262800</v>
      </c>
      <c r="O88" s="320">
        <v>-0.17665463297232251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262.2</v>
      </c>
      <c r="E89" s="316">
        <v>265.91666666666663</v>
      </c>
      <c r="F89" s="317">
        <v>257.43333333333328</v>
      </c>
      <c r="G89" s="317">
        <v>252.66666666666663</v>
      </c>
      <c r="H89" s="317">
        <v>244.18333333333328</v>
      </c>
      <c r="I89" s="317">
        <v>270.68333333333328</v>
      </c>
      <c r="J89" s="317">
        <v>279.16666666666663</v>
      </c>
      <c r="K89" s="317">
        <v>283.93333333333328</v>
      </c>
      <c r="L89" s="304">
        <v>274.39999999999998</v>
      </c>
      <c r="M89" s="304">
        <v>261.14999999999998</v>
      </c>
      <c r="N89" s="319">
        <v>6756000</v>
      </c>
      <c r="O89" s="320">
        <v>-9.3397745571658614E-2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853.55</v>
      </c>
      <c r="E90" s="316">
        <v>854.34999999999991</v>
      </c>
      <c r="F90" s="317">
        <v>844.79999999999984</v>
      </c>
      <c r="G90" s="317">
        <v>836.05</v>
      </c>
      <c r="H90" s="317">
        <v>826.49999999999989</v>
      </c>
      <c r="I90" s="317">
        <v>863.0999999999998</v>
      </c>
      <c r="J90" s="317">
        <v>872.65</v>
      </c>
      <c r="K90" s="317">
        <v>881.39999999999975</v>
      </c>
      <c r="L90" s="304">
        <v>863.9</v>
      </c>
      <c r="M90" s="304">
        <v>845.6</v>
      </c>
      <c r="N90" s="319">
        <v>12993750</v>
      </c>
      <c r="O90" s="320">
        <v>-8.6391585134769328E-2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984.15</v>
      </c>
      <c r="E91" s="316">
        <v>995.61666666666679</v>
      </c>
      <c r="F91" s="317">
        <v>967.08333333333348</v>
      </c>
      <c r="G91" s="317">
        <v>950.01666666666665</v>
      </c>
      <c r="H91" s="317">
        <v>921.48333333333335</v>
      </c>
      <c r="I91" s="317">
        <v>1012.6833333333336</v>
      </c>
      <c r="J91" s="317">
        <v>1041.2166666666669</v>
      </c>
      <c r="K91" s="317">
        <v>1058.2833333333338</v>
      </c>
      <c r="L91" s="304">
        <v>1024.1500000000001</v>
      </c>
      <c r="M91" s="304">
        <v>978.55</v>
      </c>
      <c r="N91" s="319">
        <v>7978100</v>
      </c>
      <c r="O91" s="320">
        <v>-2.4831168831168832E-2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577.65</v>
      </c>
      <c r="E92" s="316">
        <v>585.9</v>
      </c>
      <c r="F92" s="317">
        <v>562.79999999999995</v>
      </c>
      <c r="G92" s="317">
        <v>547.94999999999993</v>
      </c>
      <c r="H92" s="317">
        <v>524.84999999999991</v>
      </c>
      <c r="I92" s="317">
        <v>600.75</v>
      </c>
      <c r="J92" s="317">
        <v>623.85000000000014</v>
      </c>
      <c r="K92" s="317">
        <v>638.70000000000005</v>
      </c>
      <c r="L92" s="304">
        <v>609</v>
      </c>
      <c r="M92" s="304">
        <v>571.04999999999995</v>
      </c>
      <c r="N92" s="319">
        <v>14901600</v>
      </c>
      <c r="O92" s="320">
        <v>4.0562211112159232E-3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114.05</v>
      </c>
      <c r="E93" s="316">
        <v>115.3</v>
      </c>
      <c r="F93" s="317">
        <v>112.1</v>
      </c>
      <c r="G93" s="317">
        <v>110.14999999999999</v>
      </c>
      <c r="H93" s="317">
        <v>106.94999999999999</v>
      </c>
      <c r="I93" s="317">
        <v>117.25</v>
      </c>
      <c r="J93" s="317">
        <v>120.45000000000002</v>
      </c>
      <c r="K93" s="317">
        <v>122.4</v>
      </c>
      <c r="L93" s="304">
        <v>118.5</v>
      </c>
      <c r="M93" s="304">
        <v>113.35</v>
      </c>
      <c r="N93" s="319">
        <v>14819532</v>
      </c>
      <c r="O93" s="320">
        <v>-0.13088264996970309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141.1</v>
      </c>
      <c r="E94" s="316">
        <v>142.21666666666667</v>
      </c>
      <c r="F94" s="317">
        <v>139.18333333333334</v>
      </c>
      <c r="G94" s="317">
        <v>137.26666666666668</v>
      </c>
      <c r="H94" s="317">
        <v>134.23333333333335</v>
      </c>
      <c r="I94" s="317">
        <v>144.13333333333333</v>
      </c>
      <c r="J94" s="317">
        <v>147.16666666666669</v>
      </c>
      <c r="K94" s="317">
        <v>149.08333333333331</v>
      </c>
      <c r="L94" s="304">
        <v>145.25</v>
      </c>
      <c r="M94" s="304">
        <v>140.30000000000001</v>
      </c>
      <c r="N94" s="319">
        <v>14154000</v>
      </c>
      <c r="O94" s="320">
        <v>-0.1837370242214533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343.6</v>
      </c>
      <c r="E95" s="316">
        <v>341.84999999999997</v>
      </c>
      <c r="F95" s="317">
        <v>337.19999999999993</v>
      </c>
      <c r="G95" s="317">
        <v>330.79999999999995</v>
      </c>
      <c r="H95" s="317">
        <v>326.14999999999992</v>
      </c>
      <c r="I95" s="317">
        <v>348.24999999999994</v>
      </c>
      <c r="J95" s="317">
        <v>352.89999999999992</v>
      </c>
      <c r="K95" s="317">
        <v>359.29999999999995</v>
      </c>
      <c r="L95" s="304">
        <v>346.5</v>
      </c>
      <c r="M95" s="304">
        <v>335.45</v>
      </c>
      <c r="N95" s="319">
        <v>9148000</v>
      </c>
      <c r="O95" s="320">
        <v>-6.0780287474332652E-2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6330.75</v>
      </c>
      <c r="E96" s="316">
        <v>6383.3166666666666</v>
      </c>
      <c r="F96" s="317">
        <v>6249.7833333333328</v>
      </c>
      <c r="G96" s="317">
        <v>6168.8166666666666</v>
      </c>
      <c r="H96" s="317">
        <v>6035.2833333333328</v>
      </c>
      <c r="I96" s="317">
        <v>6464.2833333333328</v>
      </c>
      <c r="J96" s="317">
        <v>6597.8166666666675</v>
      </c>
      <c r="K96" s="317">
        <v>6678.7833333333328</v>
      </c>
      <c r="L96" s="304">
        <v>6516.85</v>
      </c>
      <c r="M96" s="304">
        <v>6302.35</v>
      </c>
      <c r="N96" s="319">
        <v>2255700</v>
      </c>
      <c r="O96" s="320">
        <v>-4.0619894918097928E-3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496.85</v>
      </c>
      <c r="E97" s="316">
        <v>501.11666666666662</v>
      </c>
      <c r="F97" s="317">
        <v>491.38333333333321</v>
      </c>
      <c r="G97" s="317">
        <v>485.91666666666657</v>
      </c>
      <c r="H97" s="317">
        <v>476.18333333333317</v>
      </c>
      <c r="I97" s="317">
        <v>506.58333333333326</v>
      </c>
      <c r="J97" s="317">
        <v>516.31666666666672</v>
      </c>
      <c r="K97" s="317">
        <v>521.7833333333333</v>
      </c>
      <c r="L97" s="304">
        <v>510.85</v>
      </c>
      <c r="M97" s="304">
        <v>495.65</v>
      </c>
      <c r="N97" s="319">
        <v>15245000</v>
      </c>
      <c r="O97" s="320">
        <v>-5.9603670290693189E-2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582.9</v>
      </c>
      <c r="E98" s="316">
        <v>581.78333333333342</v>
      </c>
      <c r="F98" s="317">
        <v>571.06666666666683</v>
      </c>
      <c r="G98" s="317">
        <v>559.23333333333346</v>
      </c>
      <c r="H98" s="317">
        <v>548.51666666666688</v>
      </c>
      <c r="I98" s="317">
        <v>593.61666666666679</v>
      </c>
      <c r="J98" s="317">
        <v>604.33333333333326</v>
      </c>
      <c r="K98" s="317">
        <v>616.16666666666674</v>
      </c>
      <c r="L98" s="304">
        <v>592.5</v>
      </c>
      <c r="M98" s="304">
        <v>569.95000000000005</v>
      </c>
      <c r="N98" s="319">
        <v>1402700</v>
      </c>
      <c r="O98" s="320">
        <v>-2.9676258992805755E-2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820.4</v>
      </c>
      <c r="E99" s="316">
        <v>828.31666666666661</v>
      </c>
      <c r="F99" s="317">
        <v>810.08333333333326</v>
      </c>
      <c r="G99" s="317">
        <v>799.76666666666665</v>
      </c>
      <c r="H99" s="317">
        <v>781.5333333333333</v>
      </c>
      <c r="I99" s="317">
        <v>838.63333333333321</v>
      </c>
      <c r="J99" s="317">
        <v>856.86666666666656</v>
      </c>
      <c r="K99" s="317">
        <v>867.18333333333317</v>
      </c>
      <c r="L99" s="304">
        <v>846.55</v>
      </c>
      <c r="M99" s="304">
        <v>818</v>
      </c>
      <c r="N99" s="319">
        <v>1302000</v>
      </c>
      <c r="O99" s="320">
        <v>-0.16442048517520216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1250.9000000000001</v>
      </c>
      <c r="E100" s="316">
        <v>1260.2333333333333</v>
      </c>
      <c r="F100" s="317">
        <v>1231.7166666666667</v>
      </c>
      <c r="G100" s="317">
        <v>1212.5333333333333</v>
      </c>
      <c r="H100" s="317">
        <v>1184.0166666666667</v>
      </c>
      <c r="I100" s="317">
        <v>1279.4166666666667</v>
      </c>
      <c r="J100" s="317">
        <v>1307.9333333333336</v>
      </c>
      <c r="K100" s="317">
        <v>1327.1166666666668</v>
      </c>
      <c r="L100" s="304">
        <v>1288.75</v>
      </c>
      <c r="M100" s="304">
        <v>1241.05</v>
      </c>
      <c r="N100" s="319">
        <v>1449600</v>
      </c>
      <c r="O100" s="320">
        <v>-0.18634934889986529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104.15</v>
      </c>
      <c r="E101" s="316">
        <v>105.28333333333335</v>
      </c>
      <c r="F101" s="317">
        <v>101.4666666666667</v>
      </c>
      <c r="G101" s="317">
        <v>98.783333333333346</v>
      </c>
      <c r="H101" s="317">
        <v>94.966666666666697</v>
      </c>
      <c r="I101" s="317">
        <v>107.9666666666667</v>
      </c>
      <c r="J101" s="317">
        <v>111.78333333333333</v>
      </c>
      <c r="K101" s="317">
        <v>114.4666666666667</v>
      </c>
      <c r="L101" s="304">
        <v>109.1</v>
      </c>
      <c r="M101" s="304">
        <v>102.6</v>
      </c>
      <c r="N101" s="319">
        <v>21819000</v>
      </c>
      <c r="O101" s="320">
        <v>-2.6241799437675725E-2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55969.1</v>
      </c>
      <c r="E102" s="316">
        <v>56258.233333333337</v>
      </c>
      <c r="F102" s="317">
        <v>55401.816666666673</v>
      </c>
      <c r="G102" s="317">
        <v>54834.533333333333</v>
      </c>
      <c r="H102" s="317">
        <v>53978.116666666669</v>
      </c>
      <c r="I102" s="317">
        <v>56825.516666666677</v>
      </c>
      <c r="J102" s="317">
        <v>57681.933333333334</v>
      </c>
      <c r="K102" s="317">
        <v>58249.216666666682</v>
      </c>
      <c r="L102" s="304">
        <v>57114.65</v>
      </c>
      <c r="M102" s="304">
        <v>55690.95</v>
      </c>
      <c r="N102" s="319">
        <v>39310</v>
      </c>
      <c r="O102" s="320">
        <v>6.4158094206821878E-2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1023.35</v>
      </c>
      <c r="E103" s="316">
        <v>1027.4666666666667</v>
      </c>
      <c r="F103" s="317">
        <v>1011.2833333333333</v>
      </c>
      <c r="G103" s="317">
        <v>999.21666666666658</v>
      </c>
      <c r="H103" s="317">
        <v>983.03333333333319</v>
      </c>
      <c r="I103" s="317">
        <v>1039.5333333333333</v>
      </c>
      <c r="J103" s="317">
        <v>1055.7166666666667</v>
      </c>
      <c r="K103" s="317">
        <v>1067.7833333333335</v>
      </c>
      <c r="L103" s="304">
        <v>1043.6500000000001</v>
      </c>
      <c r="M103" s="304">
        <v>1015.4</v>
      </c>
      <c r="N103" s="319">
        <v>4110750</v>
      </c>
      <c r="O103" s="320">
        <v>-6.4036885245901634E-2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30.15</v>
      </c>
      <c r="E104" s="316">
        <v>30.566666666666666</v>
      </c>
      <c r="F104" s="317">
        <v>29.533333333333331</v>
      </c>
      <c r="G104" s="317">
        <v>28.916666666666664</v>
      </c>
      <c r="H104" s="317">
        <v>27.883333333333329</v>
      </c>
      <c r="I104" s="317">
        <v>31.183333333333334</v>
      </c>
      <c r="J104" s="317">
        <v>32.216666666666669</v>
      </c>
      <c r="K104" s="317">
        <v>32.833333333333336</v>
      </c>
      <c r="L104" s="304">
        <v>31.6</v>
      </c>
      <c r="M104" s="304">
        <v>29.95</v>
      </c>
      <c r="N104" s="319">
        <v>41361000</v>
      </c>
      <c r="O104" s="320">
        <v>-7.5958982149639198E-2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3383.6</v>
      </c>
      <c r="E105" s="316">
        <v>3394.0666666666671</v>
      </c>
      <c r="F105" s="317">
        <v>3329.5333333333342</v>
      </c>
      <c r="G105" s="317">
        <v>3275.4666666666672</v>
      </c>
      <c r="H105" s="317">
        <v>3210.9333333333343</v>
      </c>
      <c r="I105" s="317">
        <v>3448.1333333333341</v>
      </c>
      <c r="J105" s="317">
        <v>3512.666666666667</v>
      </c>
      <c r="K105" s="317">
        <v>3566.733333333334</v>
      </c>
      <c r="L105" s="304">
        <v>3458.6</v>
      </c>
      <c r="M105" s="304">
        <v>3340</v>
      </c>
      <c r="N105" s="319">
        <v>582250</v>
      </c>
      <c r="O105" s="320">
        <v>1.7030567685589519E-2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15325.45</v>
      </c>
      <c r="E106" s="316">
        <v>15336.15</v>
      </c>
      <c r="F106" s="317">
        <v>15094.3</v>
      </c>
      <c r="G106" s="317">
        <v>14863.15</v>
      </c>
      <c r="H106" s="317">
        <v>14621.3</v>
      </c>
      <c r="I106" s="317">
        <v>15567.3</v>
      </c>
      <c r="J106" s="317">
        <v>15809.150000000001</v>
      </c>
      <c r="K106" s="317">
        <v>16040.3</v>
      </c>
      <c r="L106" s="304">
        <v>15578</v>
      </c>
      <c r="M106" s="304">
        <v>15105</v>
      </c>
      <c r="N106" s="319">
        <v>426800</v>
      </c>
      <c r="O106" s="320">
        <v>-3.9712003599954998E-2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76.3</v>
      </c>
      <c r="E107" s="316">
        <v>77.216666666666654</v>
      </c>
      <c r="F107" s="317">
        <v>75.133333333333312</v>
      </c>
      <c r="G107" s="317">
        <v>73.966666666666654</v>
      </c>
      <c r="H107" s="317">
        <v>71.883333333333312</v>
      </c>
      <c r="I107" s="317">
        <v>78.383333333333312</v>
      </c>
      <c r="J107" s="317">
        <v>80.466666666666654</v>
      </c>
      <c r="K107" s="317">
        <v>81.633333333333312</v>
      </c>
      <c r="L107" s="304">
        <v>79.3</v>
      </c>
      <c r="M107" s="304">
        <v>76.05</v>
      </c>
      <c r="N107" s="319">
        <v>37030900</v>
      </c>
      <c r="O107" s="320">
        <v>-0.10479429867184969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83</v>
      </c>
      <c r="E108" s="316">
        <v>83.833333333333329</v>
      </c>
      <c r="F108" s="317">
        <v>81.766666666666652</v>
      </c>
      <c r="G108" s="317">
        <v>80.533333333333317</v>
      </c>
      <c r="H108" s="317">
        <v>78.46666666666664</v>
      </c>
      <c r="I108" s="317">
        <v>85.066666666666663</v>
      </c>
      <c r="J108" s="317">
        <v>87.133333333333354</v>
      </c>
      <c r="K108" s="317">
        <v>88.366666666666674</v>
      </c>
      <c r="L108" s="304">
        <v>85.9</v>
      </c>
      <c r="M108" s="304">
        <v>82.6</v>
      </c>
      <c r="N108" s="319">
        <v>39854400</v>
      </c>
      <c r="O108" s="320">
        <v>-0.1122397155916709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66.75</v>
      </c>
      <c r="E109" s="316">
        <v>66.683333333333323</v>
      </c>
      <c r="F109" s="317">
        <v>65.916666666666643</v>
      </c>
      <c r="G109" s="317">
        <v>65.083333333333314</v>
      </c>
      <c r="H109" s="317">
        <v>64.316666666666634</v>
      </c>
      <c r="I109" s="317">
        <v>67.516666666666652</v>
      </c>
      <c r="J109" s="317">
        <v>68.283333333333331</v>
      </c>
      <c r="K109" s="317">
        <v>69.11666666666666</v>
      </c>
      <c r="L109" s="304">
        <v>67.45</v>
      </c>
      <c r="M109" s="304">
        <v>65.849999999999994</v>
      </c>
      <c r="N109" s="319">
        <v>52914400</v>
      </c>
      <c r="O109" s="320">
        <v>-0.19038642789820923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18919.650000000001</v>
      </c>
      <c r="E110" s="316">
        <v>19012.5</v>
      </c>
      <c r="F110" s="317">
        <v>18643.45</v>
      </c>
      <c r="G110" s="317">
        <v>18367.25</v>
      </c>
      <c r="H110" s="317">
        <v>17998.2</v>
      </c>
      <c r="I110" s="317">
        <v>19288.7</v>
      </c>
      <c r="J110" s="317">
        <v>19657.750000000004</v>
      </c>
      <c r="K110" s="317">
        <v>19933.95</v>
      </c>
      <c r="L110" s="304">
        <v>19381.55</v>
      </c>
      <c r="M110" s="304">
        <v>18736.3</v>
      </c>
      <c r="N110" s="319">
        <v>114630</v>
      </c>
      <c r="O110" s="320">
        <v>-3.290306251581878E-2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1197.0999999999999</v>
      </c>
      <c r="E111" s="316">
        <v>1208.6166666666666</v>
      </c>
      <c r="F111" s="317">
        <v>1172.4833333333331</v>
      </c>
      <c r="G111" s="317">
        <v>1147.8666666666666</v>
      </c>
      <c r="H111" s="317">
        <v>1111.7333333333331</v>
      </c>
      <c r="I111" s="317">
        <v>1233.2333333333331</v>
      </c>
      <c r="J111" s="317">
        <v>1269.3666666666668</v>
      </c>
      <c r="K111" s="317">
        <v>1293.9833333333331</v>
      </c>
      <c r="L111" s="304">
        <v>1244.75</v>
      </c>
      <c r="M111" s="304">
        <v>1184</v>
      </c>
      <c r="N111" s="319">
        <v>2988150</v>
      </c>
      <c r="O111" s="320">
        <v>-7.7119075930015282E-2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211.7</v>
      </c>
      <c r="E112" s="316">
        <v>212.91666666666666</v>
      </c>
      <c r="F112" s="317">
        <v>209.5333333333333</v>
      </c>
      <c r="G112" s="317">
        <v>207.36666666666665</v>
      </c>
      <c r="H112" s="317">
        <v>203.98333333333329</v>
      </c>
      <c r="I112" s="317">
        <v>215.08333333333331</v>
      </c>
      <c r="J112" s="317">
        <v>218.4666666666667</v>
      </c>
      <c r="K112" s="317">
        <v>220.63333333333333</v>
      </c>
      <c r="L112" s="304">
        <v>216.3</v>
      </c>
      <c r="M112" s="304">
        <v>210.75</v>
      </c>
      <c r="N112" s="319">
        <v>11490000</v>
      </c>
      <c r="O112" s="320">
        <v>-5.1510648836057452E-2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82.8</v>
      </c>
      <c r="E113" s="316">
        <v>83.716666666666654</v>
      </c>
      <c r="F113" s="317">
        <v>81.383333333333312</v>
      </c>
      <c r="G113" s="317">
        <v>79.966666666666654</v>
      </c>
      <c r="H113" s="317">
        <v>77.633333333333312</v>
      </c>
      <c r="I113" s="317">
        <v>85.133333333333312</v>
      </c>
      <c r="J113" s="317">
        <v>87.466666666666654</v>
      </c>
      <c r="K113" s="317">
        <v>88.883333333333312</v>
      </c>
      <c r="L113" s="304">
        <v>86.05</v>
      </c>
      <c r="M113" s="304">
        <v>82.3</v>
      </c>
      <c r="N113" s="319">
        <v>45055400</v>
      </c>
      <c r="O113" s="320">
        <v>-4.4067350697184954E-2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1404.75</v>
      </c>
      <c r="E114" s="316">
        <v>1412.7833333333335</v>
      </c>
      <c r="F114" s="317">
        <v>1392.616666666667</v>
      </c>
      <c r="G114" s="317">
        <v>1380.4833333333336</v>
      </c>
      <c r="H114" s="317">
        <v>1360.3166666666671</v>
      </c>
      <c r="I114" s="317">
        <v>1424.916666666667</v>
      </c>
      <c r="J114" s="317">
        <v>1445.0833333333335</v>
      </c>
      <c r="K114" s="317">
        <v>1457.2166666666669</v>
      </c>
      <c r="L114" s="304">
        <v>1432.95</v>
      </c>
      <c r="M114" s="304">
        <v>1400.65</v>
      </c>
      <c r="N114" s="319">
        <v>2966500</v>
      </c>
      <c r="O114" s="320">
        <v>-3.1505060398302316E-2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28.1</v>
      </c>
      <c r="E115" s="316">
        <v>28.400000000000002</v>
      </c>
      <c r="F115" s="317">
        <v>27.650000000000006</v>
      </c>
      <c r="G115" s="317">
        <v>27.200000000000003</v>
      </c>
      <c r="H115" s="317">
        <v>26.450000000000006</v>
      </c>
      <c r="I115" s="317">
        <v>28.850000000000005</v>
      </c>
      <c r="J115" s="317">
        <v>29.599999999999998</v>
      </c>
      <c r="K115" s="317">
        <v>30.050000000000004</v>
      </c>
      <c r="L115" s="304">
        <v>29.15</v>
      </c>
      <c r="M115" s="304">
        <v>27.95</v>
      </c>
      <c r="N115" s="319">
        <v>53830000</v>
      </c>
      <c r="O115" s="320">
        <v>-0.13420400810628236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160.30000000000001</v>
      </c>
      <c r="E116" s="316">
        <v>161.76666666666668</v>
      </c>
      <c r="F116" s="317">
        <v>158.08333333333337</v>
      </c>
      <c r="G116" s="317">
        <v>155.8666666666667</v>
      </c>
      <c r="H116" s="317">
        <v>152.18333333333339</v>
      </c>
      <c r="I116" s="317">
        <v>163.98333333333335</v>
      </c>
      <c r="J116" s="317">
        <v>167.66666666666669</v>
      </c>
      <c r="K116" s="317">
        <v>169.88333333333333</v>
      </c>
      <c r="L116" s="304">
        <v>165.45</v>
      </c>
      <c r="M116" s="304">
        <v>159.55000000000001</v>
      </c>
      <c r="N116" s="319">
        <v>15596000</v>
      </c>
      <c r="O116" s="320">
        <v>1.5412278448497304E-3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1057.3499999999999</v>
      </c>
      <c r="E117" s="316">
        <v>1066.8999999999999</v>
      </c>
      <c r="F117" s="317">
        <v>1043.1999999999998</v>
      </c>
      <c r="G117" s="317">
        <v>1029.05</v>
      </c>
      <c r="H117" s="317">
        <v>1005.3499999999999</v>
      </c>
      <c r="I117" s="317">
        <v>1081.0499999999997</v>
      </c>
      <c r="J117" s="317">
        <v>1104.75</v>
      </c>
      <c r="K117" s="317">
        <v>1118.8999999999996</v>
      </c>
      <c r="L117" s="304">
        <v>1090.5999999999999</v>
      </c>
      <c r="M117" s="304">
        <v>1052.75</v>
      </c>
      <c r="N117" s="319">
        <v>1413918</v>
      </c>
      <c r="O117" s="320">
        <v>-0.24032363874917997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696.45</v>
      </c>
      <c r="E118" s="316">
        <v>701.61666666666667</v>
      </c>
      <c r="F118" s="317">
        <v>687.83333333333337</v>
      </c>
      <c r="G118" s="317">
        <v>679.2166666666667</v>
      </c>
      <c r="H118" s="317">
        <v>665.43333333333339</v>
      </c>
      <c r="I118" s="317">
        <v>710.23333333333335</v>
      </c>
      <c r="J118" s="317">
        <v>724.01666666666665</v>
      </c>
      <c r="K118" s="317">
        <v>732.63333333333333</v>
      </c>
      <c r="L118" s="304">
        <v>715.4</v>
      </c>
      <c r="M118" s="304">
        <v>693</v>
      </c>
      <c r="N118" s="319">
        <v>947750</v>
      </c>
      <c r="O118" s="320">
        <v>-0.18790968681718864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157.69999999999999</v>
      </c>
      <c r="E119" s="316">
        <v>159.15</v>
      </c>
      <c r="F119" s="317">
        <v>155.05000000000001</v>
      </c>
      <c r="G119" s="317">
        <v>152.4</v>
      </c>
      <c r="H119" s="317">
        <v>148.30000000000001</v>
      </c>
      <c r="I119" s="317">
        <v>161.80000000000001</v>
      </c>
      <c r="J119" s="317">
        <v>165.89999999999998</v>
      </c>
      <c r="K119" s="317">
        <v>168.55</v>
      </c>
      <c r="L119" s="304">
        <v>163.25</v>
      </c>
      <c r="M119" s="304">
        <v>156.5</v>
      </c>
      <c r="N119" s="319">
        <v>18493800</v>
      </c>
      <c r="O119" s="320">
        <v>-0.18903203739596397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95.65</v>
      </c>
      <c r="E120" s="316">
        <v>96.833333333333329</v>
      </c>
      <c r="F120" s="317">
        <v>94.11666666666666</v>
      </c>
      <c r="G120" s="317">
        <v>92.583333333333329</v>
      </c>
      <c r="H120" s="317">
        <v>89.86666666666666</v>
      </c>
      <c r="I120" s="317">
        <v>98.36666666666666</v>
      </c>
      <c r="J120" s="317">
        <v>101.08333333333333</v>
      </c>
      <c r="K120" s="317">
        <v>102.61666666666666</v>
      </c>
      <c r="L120" s="304">
        <v>99.55</v>
      </c>
      <c r="M120" s="304">
        <v>95.3</v>
      </c>
      <c r="N120" s="319">
        <v>16590000</v>
      </c>
      <c r="O120" s="320">
        <v>-4.6551724137931037E-2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2191.5</v>
      </c>
      <c r="E121" s="316">
        <v>2203.6833333333334</v>
      </c>
      <c r="F121" s="317">
        <v>2173.3666666666668</v>
      </c>
      <c r="G121" s="317">
        <v>2155.2333333333336</v>
      </c>
      <c r="H121" s="317">
        <v>2124.916666666667</v>
      </c>
      <c r="I121" s="317">
        <v>2221.8166666666666</v>
      </c>
      <c r="J121" s="317">
        <v>2252.1333333333332</v>
      </c>
      <c r="K121" s="317">
        <v>2270.2666666666664</v>
      </c>
      <c r="L121" s="304">
        <v>2234</v>
      </c>
      <c r="M121" s="304">
        <v>2185.5500000000002</v>
      </c>
      <c r="N121" s="319">
        <v>31058510</v>
      </c>
      <c r="O121" s="320">
        <v>-8.5009521542489877E-2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33.049999999999997</v>
      </c>
      <c r="E122" s="316">
        <v>33.466666666666669</v>
      </c>
      <c r="F122" s="317">
        <v>32.433333333333337</v>
      </c>
      <c r="G122" s="317">
        <v>31.81666666666667</v>
      </c>
      <c r="H122" s="317">
        <v>30.783333333333339</v>
      </c>
      <c r="I122" s="317">
        <v>34.083333333333336</v>
      </c>
      <c r="J122" s="317">
        <v>35.116666666666667</v>
      </c>
      <c r="K122" s="317">
        <v>35.733333333333334</v>
      </c>
      <c r="L122" s="304">
        <v>34.5</v>
      </c>
      <c r="M122" s="304">
        <v>32.85</v>
      </c>
      <c r="N122" s="319">
        <v>40660000</v>
      </c>
      <c r="O122" s="320">
        <v>-9.7807757166947729E-2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804.65</v>
      </c>
      <c r="E123" s="316">
        <v>807.75</v>
      </c>
      <c r="F123" s="317">
        <v>782.5</v>
      </c>
      <c r="G123" s="317">
        <v>760.35</v>
      </c>
      <c r="H123" s="317">
        <v>735.1</v>
      </c>
      <c r="I123" s="317">
        <v>829.9</v>
      </c>
      <c r="J123" s="317">
        <v>855.15</v>
      </c>
      <c r="K123" s="317">
        <v>877.3</v>
      </c>
      <c r="L123" s="304">
        <v>833</v>
      </c>
      <c r="M123" s="304">
        <v>785.6</v>
      </c>
      <c r="N123" s="319">
        <v>5559750</v>
      </c>
      <c r="O123" s="320">
        <v>-0.16095076400679117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176.95</v>
      </c>
      <c r="E124" s="316">
        <v>178.39999999999998</v>
      </c>
      <c r="F124" s="317">
        <v>174.69999999999996</v>
      </c>
      <c r="G124" s="317">
        <v>172.45</v>
      </c>
      <c r="H124" s="317">
        <v>168.74999999999997</v>
      </c>
      <c r="I124" s="317">
        <v>180.64999999999995</v>
      </c>
      <c r="J124" s="317">
        <v>184.35</v>
      </c>
      <c r="K124" s="317">
        <v>186.59999999999994</v>
      </c>
      <c r="L124" s="304">
        <v>182.1</v>
      </c>
      <c r="M124" s="304">
        <v>176.15</v>
      </c>
      <c r="N124" s="319">
        <v>115551000</v>
      </c>
      <c r="O124" s="320">
        <v>-5.7457481952771318E-2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18449.45</v>
      </c>
      <c r="E125" s="316">
        <v>18538</v>
      </c>
      <c r="F125" s="317">
        <v>18239.400000000001</v>
      </c>
      <c r="G125" s="317">
        <v>18029.350000000002</v>
      </c>
      <c r="H125" s="317">
        <v>17730.750000000004</v>
      </c>
      <c r="I125" s="317">
        <v>18748.05</v>
      </c>
      <c r="J125" s="317">
        <v>19046.649999999998</v>
      </c>
      <c r="K125" s="317">
        <v>19256.699999999997</v>
      </c>
      <c r="L125" s="304">
        <v>18836.599999999999</v>
      </c>
      <c r="M125" s="304">
        <v>18327.95</v>
      </c>
      <c r="N125" s="319">
        <v>185400</v>
      </c>
      <c r="O125" s="320">
        <v>-8.5561497326203211E-3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1205.2</v>
      </c>
      <c r="E126" s="316">
        <v>1207.9166666666667</v>
      </c>
      <c r="F126" s="317">
        <v>1192.2833333333335</v>
      </c>
      <c r="G126" s="317">
        <v>1179.3666666666668</v>
      </c>
      <c r="H126" s="317">
        <v>1163.7333333333336</v>
      </c>
      <c r="I126" s="317">
        <v>1220.8333333333335</v>
      </c>
      <c r="J126" s="317">
        <v>1236.4666666666667</v>
      </c>
      <c r="K126" s="317">
        <v>1249.3833333333334</v>
      </c>
      <c r="L126" s="304">
        <v>1223.55</v>
      </c>
      <c r="M126" s="304">
        <v>1195</v>
      </c>
      <c r="N126" s="319">
        <v>1689050</v>
      </c>
      <c r="O126" s="320">
        <v>1.2528849324101549E-2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4023.3</v>
      </c>
      <c r="E127" s="316">
        <v>4048.0166666666664</v>
      </c>
      <c r="F127" s="317">
        <v>3982.5333333333328</v>
      </c>
      <c r="G127" s="317">
        <v>3941.7666666666664</v>
      </c>
      <c r="H127" s="317">
        <v>3876.2833333333328</v>
      </c>
      <c r="I127" s="317">
        <v>4088.7833333333328</v>
      </c>
      <c r="J127" s="317">
        <v>4154.2666666666664</v>
      </c>
      <c r="K127" s="317">
        <v>4195.0333333333328</v>
      </c>
      <c r="L127" s="304">
        <v>4113.5</v>
      </c>
      <c r="M127" s="304">
        <v>4007.25</v>
      </c>
      <c r="N127" s="319">
        <v>524250</v>
      </c>
      <c r="O127" s="320">
        <v>-0.11890756302521008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566.04999999999995</v>
      </c>
      <c r="E128" s="316">
        <v>577.75</v>
      </c>
      <c r="F128" s="317">
        <v>547.79999999999995</v>
      </c>
      <c r="G128" s="317">
        <v>529.54999999999995</v>
      </c>
      <c r="H128" s="317">
        <v>499.59999999999991</v>
      </c>
      <c r="I128" s="317">
        <v>596</v>
      </c>
      <c r="J128" s="317">
        <v>625.95000000000005</v>
      </c>
      <c r="K128" s="317">
        <v>644.20000000000005</v>
      </c>
      <c r="L128" s="304">
        <v>607.70000000000005</v>
      </c>
      <c r="M128" s="304">
        <v>559.5</v>
      </c>
      <c r="N128" s="319">
        <v>4524261</v>
      </c>
      <c r="O128" s="320">
        <v>-9.4392523364485975E-2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487.95</v>
      </c>
      <c r="E129" s="316">
        <v>492.18333333333334</v>
      </c>
      <c r="F129" s="317">
        <v>481.16666666666669</v>
      </c>
      <c r="G129" s="317">
        <v>474.38333333333333</v>
      </c>
      <c r="H129" s="317">
        <v>463.36666666666667</v>
      </c>
      <c r="I129" s="317">
        <v>498.9666666666667</v>
      </c>
      <c r="J129" s="317">
        <v>509.98333333333335</v>
      </c>
      <c r="K129" s="317">
        <v>516.76666666666665</v>
      </c>
      <c r="L129" s="304">
        <v>503.2</v>
      </c>
      <c r="M129" s="304">
        <v>485.4</v>
      </c>
      <c r="N129" s="319">
        <v>31400600</v>
      </c>
      <c r="O129" s="320">
        <v>-2.8711241988567469E-2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445.1</v>
      </c>
      <c r="E130" s="316">
        <v>446.26666666666665</v>
      </c>
      <c r="F130" s="317">
        <v>440.0333333333333</v>
      </c>
      <c r="G130" s="317">
        <v>434.96666666666664</v>
      </c>
      <c r="H130" s="317">
        <v>428.73333333333329</v>
      </c>
      <c r="I130" s="317">
        <v>451.33333333333331</v>
      </c>
      <c r="J130" s="317">
        <v>457.56666666666666</v>
      </c>
      <c r="K130" s="317">
        <v>462.63333333333333</v>
      </c>
      <c r="L130" s="304">
        <v>452.5</v>
      </c>
      <c r="M130" s="304">
        <v>441.2</v>
      </c>
      <c r="N130" s="319">
        <v>4405500</v>
      </c>
      <c r="O130" s="320">
        <v>-9.0712074303405568E-2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279.95</v>
      </c>
      <c r="E131" s="316">
        <v>286.21666666666664</v>
      </c>
      <c r="F131" s="317">
        <v>272.33333333333326</v>
      </c>
      <c r="G131" s="317">
        <v>264.71666666666664</v>
      </c>
      <c r="H131" s="317">
        <v>250.83333333333326</v>
      </c>
      <c r="I131" s="317">
        <v>293.83333333333326</v>
      </c>
      <c r="J131" s="317">
        <v>307.71666666666658</v>
      </c>
      <c r="K131" s="317">
        <v>315.33333333333326</v>
      </c>
      <c r="L131" s="304">
        <v>300.10000000000002</v>
      </c>
      <c r="M131" s="304">
        <v>278.60000000000002</v>
      </c>
      <c r="N131" s="319">
        <v>5154000</v>
      </c>
      <c r="O131" s="320">
        <v>-3.9865871833084945E-2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489.95</v>
      </c>
      <c r="E132" s="316">
        <v>488.26666666666665</v>
      </c>
      <c r="F132" s="317">
        <v>482.68333333333328</v>
      </c>
      <c r="G132" s="317">
        <v>475.41666666666663</v>
      </c>
      <c r="H132" s="317">
        <v>469.83333333333326</v>
      </c>
      <c r="I132" s="317">
        <v>495.5333333333333</v>
      </c>
      <c r="J132" s="317">
        <v>501.11666666666667</v>
      </c>
      <c r="K132" s="317">
        <v>508.38333333333333</v>
      </c>
      <c r="L132" s="304">
        <v>493.85</v>
      </c>
      <c r="M132" s="304">
        <v>481</v>
      </c>
      <c r="N132" s="319">
        <v>16958700</v>
      </c>
      <c r="O132" s="320">
        <v>5.1389353866755944E-2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123.45</v>
      </c>
      <c r="E133" s="316">
        <v>125.23333333333335</v>
      </c>
      <c r="F133" s="317">
        <v>121.1166666666667</v>
      </c>
      <c r="G133" s="317">
        <v>118.78333333333336</v>
      </c>
      <c r="H133" s="317">
        <v>114.66666666666671</v>
      </c>
      <c r="I133" s="317">
        <v>127.56666666666669</v>
      </c>
      <c r="J133" s="317">
        <v>131.68333333333334</v>
      </c>
      <c r="K133" s="317">
        <v>134.01666666666668</v>
      </c>
      <c r="L133" s="304">
        <v>129.35</v>
      </c>
      <c r="M133" s="304">
        <v>122.9</v>
      </c>
      <c r="N133" s="319">
        <v>71027700</v>
      </c>
      <c r="O133" s="320">
        <v>-5.3480204342273305E-3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50.75</v>
      </c>
      <c r="E134" s="316">
        <v>51.483333333333327</v>
      </c>
      <c r="F134" s="317">
        <v>49.716666666666654</v>
      </c>
      <c r="G134" s="317">
        <v>48.68333333333333</v>
      </c>
      <c r="H134" s="317">
        <v>46.916666666666657</v>
      </c>
      <c r="I134" s="317">
        <v>52.516666666666652</v>
      </c>
      <c r="J134" s="317">
        <v>54.283333333333317</v>
      </c>
      <c r="K134" s="317">
        <v>55.316666666666649</v>
      </c>
      <c r="L134" s="304">
        <v>53.25</v>
      </c>
      <c r="M134" s="304">
        <v>50.45</v>
      </c>
      <c r="N134" s="319">
        <v>71428500</v>
      </c>
      <c r="O134" s="320">
        <v>-3.9920159680638723E-2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345.8</v>
      </c>
      <c r="E135" s="316">
        <v>349.76666666666671</v>
      </c>
      <c r="F135" s="317">
        <v>340.63333333333344</v>
      </c>
      <c r="G135" s="317">
        <v>335.46666666666675</v>
      </c>
      <c r="H135" s="317">
        <v>326.33333333333348</v>
      </c>
      <c r="I135" s="317">
        <v>354.93333333333339</v>
      </c>
      <c r="J135" s="317">
        <v>364.06666666666672</v>
      </c>
      <c r="K135" s="317">
        <v>369.23333333333335</v>
      </c>
      <c r="L135" s="304">
        <v>358.9</v>
      </c>
      <c r="M135" s="304">
        <v>344.6</v>
      </c>
      <c r="N135" s="319">
        <v>25889300</v>
      </c>
      <c r="O135" s="320">
        <v>1.1175387851696029E-3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2332.9</v>
      </c>
      <c r="E136" s="316">
        <v>2362.166666666667</v>
      </c>
      <c r="F136" s="317">
        <v>2274.7833333333338</v>
      </c>
      <c r="G136" s="317">
        <v>2216.666666666667</v>
      </c>
      <c r="H136" s="317">
        <v>2129.2833333333338</v>
      </c>
      <c r="I136" s="317">
        <v>2420.2833333333338</v>
      </c>
      <c r="J136" s="317">
        <v>2507.666666666667</v>
      </c>
      <c r="K136" s="317">
        <v>2565.7833333333338</v>
      </c>
      <c r="L136" s="304">
        <v>2449.5500000000002</v>
      </c>
      <c r="M136" s="304">
        <v>2304.0500000000002</v>
      </c>
      <c r="N136" s="319">
        <v>6651000</v>
      </c>
      <c r="O136" s="320">
        <v>-0.29295828549559894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755.9</v>
      </c>
      <c r="E137" s="316">
        <v>765.75</v>
      </c>
      <c r="F137" s="317">
        <v>741.85</v>
      </c>
      <c r="G137" s="317">
        <v>727.80000000000007</v>
      </c>
      <c r="H137" s="317">
        <v>703.90000000000009</v>
      </c>
      <c r="I137" s="317">
        <v>779.8</v>
      </c>
      <c r="J137" s="317">
        <v>803.7</v>
      </c>
      <c r="K137" s="317">
        <v>817.74999999999989</v>
      </c>
      <c r="L137" s="304">
        <v>789.65</v>
      </c>
      <c r="M137" s="304">
        <v>751.7</v>
      </c>
      <c r="N137" s="319">
        <v>10076400</v>
      </c>
      <c r="O137" s="320">
        <v>-2.2354173943415996E-2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1101.1500000000001</v>
      </c>
      <c r="E138" s="316">
        <v>1100.3</v>
      </c>
      <c r="F138" s="317">
        <v>1081.75</v>
      </c>
      <c r="G138" s="317">
        <v>1062.3500000000001</v>
      </c>
      <c r="H138" s="317">
        <v>1043.8000000000002</v>
      </c>
      <c r="I138" s="317">
        <v>1119.6999999999998</v>
      </c>
      <c r="J138" s="317">
        <v>1138.2499999999995</v>
      </c>
      <c r="K138" s="317">
        <v>1157.6499999999996</v>
      </c>
      <c r="L138" s="304">
        <v>1118.8499999999999</v>
      </c>
      <c r="M138" s="304">
        <v>1080.9000000000001</v>
      </c>
      <c r="N138" s="319">
        <v>5043000</v>
      </c>
      <c r="O138" s="320">
        <v>-8.0289974011763091E-2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2658.4</v>
      </c>
      <c r="E139" s="316">
        <v>2648.2999999999997</v>
      </c>
      <c r="F139" s="317">
        <v>2609.7499999999995</v>
      </c>
      <c r="G139" s="317">
        <v>2561.1</v>
      </c>
      <c r="H139" s="317">
        <v>2522.5499999999997</v>
      </c>
      <c r="I139" s="317">
        <v>2696.9499999999994</v>
      </c>
      <c r="J139" s="317">
        <v>2735.4999999999995</v>
      </c>
      <c r="K139" s="317">
        <v>2784.1499999999992</v>
      </c>
      <c r="L139" s="304">
        <v>2686.85</v>
      </c>
      <c r="M139" s="304">
        <v>2599.65</v>
      </c>
      <c r="N139" s="319">
        <v>837000</v>
      </c>
      <c r="O139" s="320">
        <v>-8.2236842105263164E-2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308.45</v>
      </c>
      <c r="E140" s="316">
        <v>312.04999999999995</v>
      </c>
      <c r="F140" s="317">
        <v>303.19999999999993</v>
      </c>
      <c r="G140" s="317">
        <v>297.95</v>
      </c>
      <c r="H140" s="317">
        <v>289.09999999999997</v>
      </c>
      <c r="I140" s="317">
        <v>317.2999999999999</v>
      </c>
      <c r="J140" s="317">
        <v>326.14999999999992</v>
      </c>
      <c r="K140" s="317">
        <v>331.39999999999986</v>
      </c>
      <c r="L140" s="304">
        <v>320.89999999999998</v>
      </c>
      <c r="M140" s="304">
        <v>306.8</v>
      </c>
      <c r="N140" s="319">
        <v>1785000</v>
      </c>
      <c r="O140" s="320">
        <v>-0.14017341040462428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432</v>
      </c>
      <c r="E141" s="316">
        <v>431.8</v>
      </c>
      <c r="F141" s="317">
        <v>425.15000000000003</v>
      </c>
      <c r="G141" s="317">
        <v>418.3</v>
      </c>
      <c r="H141" s="317">
        <v>411.65000000000003</v>
      </c>
      <c r="I141" s="317">
        <v>438.65000000000003</v>
      </c>
      <c r="J141" s="317">
        <v>445.3</v>
      </c>
      <c r="K141" s="317">
        <v>452.15000000000003</v>
      </c>
      <c r="L141" s="304">
        <v>438.45</v>
      </c>
      <c r="M141" s="304">
        <v>424.95</v>
      </c>
      <c r="N141" s="319">
        <v>4278400</v>
      </c>
      <c r="O141" s="320">
        <v>-0.19578947368421051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924.65</v>
      </c>
      <c r="E142" s="316">
        <v>935.05000000000007</v>
      </c>
      <c r="F142" s="317">
        <v>910.70000000000016</v>
      </c>
      <c r="G142" s="317">
        <v>896.75000000000011</v>
      </c>
      <c r="H142" s="317">
        <v>872.4000000000002</v>
      </c>
      <c r="I142" s="317">
        <v>949.00000000000011</v>
      </c>
      <c r="J142" s="317">
        <v>973.35</v>
      </c>
      <c r="K142" s="317">
        <v>987.30000000000007</v>
      </c>
      <c r="L142" s="304">
        <v>959.4</v>
      </c>
      <c r="M142" s="304">
        <v>921.1</v>
      </c>
      <c r="N142" s="319">
        <v>1278200</v>
      </c>
      <c r="O142" s="320">
        <v>-3.8947368421052633E-2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3788.9</v>
      </c>
      <c r="E143" s="316">
        <v>3812.9500000000003</v>
      </c>
      <c r="F143" s="317">
        <v>3743.2500000000005</v>
      </c>
      <c r="G143" s="317">
        <v>3697.6000000000004</v>
      </c>
      <c r="H143" s="317">
        <v>3627.9000000000005</v>
      </c>
      <c r="I143" s="317">
        <v>3858.6000000000004</v>
      </c>
      <c r="J143" s="317">
        <v>3928.3</v>
      </c>
      <c r="K143" s="317">
        <v>3973.9500000000003</v>
      </c>
      <c r="L143" s="304">
        <v>3882.65</v>
      </c>
      <c r="M143" s="304">
        <v>3767.3</v>
      </c>
      <c r="N143" s="319">
        <v>1684800</v>
      </c>
      <c r="O143" s="320">
        <v>-1.9781242727484293E-2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507.95</v>
      </c>
      <c r="E144" s="316">
        <v>513.29999999999995</v>
      </c>
      <c r="F144" s="317">
        <v>499.94999999999993</v>
      </c>
      <c r="G144" s="317">
        <v>491.95</v>
      </c>
      <c r="H144" s="317">
        <v>478.59999999999997</v>
      </c>
      <c r="I144" s="317">
        <v>521.29999999999995</v>
      </c>
      <c r="J144" s="317">
        <v>534.64999999999986</v>
      </c>
      <c r="K144" s="317">
        <v>542.64999999999986</v>
      </c>
      <c r="L144" s="304">
        <v>526.65</v>
      </c>
      <c r="M144" s="304">
        <v>505.3</v>
      </c>
      <c r="N144" s="319">
        <v>7173400</v>
      </c>
      <c r="O144" s="320">
        <v>-0.12007654281613778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132.30000000000001</v>
      </c>
      <c r="E145" s="316">
        <v>132.15</v>
      </c>
      <c r="F145" s="317">
        <v>129.5</v>
      </c>
      <c r="G145" s="317">
        <v>126.69999999999999</v>
      </c>
      <c r="H145" s="317">
        <v>124.04999999999998</v>
      </c>
      <c r="I145" s="317">
        <v>134.95000000000002</v>
      </c>
      <c r="J145" s="317">
        <v>137.60000000000005</v>
      </c>
      <c r="K145" s="317">
        <v>140.40000000000003</v>
      </c>
      <c r="L145" s="304">
        <v>134.80000000000001</v>
      </c>
      <c r="M145" s="304">
        <v>129.35</v>
      </c>
      <c r="N145" s="319">
        <v>107954400</v>
      </c>
      <c r="O145" s="320">
        <v>5.5016965584100824E-2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651.04999999999995</v>
      </c>
      <c r="E146" s="316">
        <v>655.9</v>
      </c>
      <c r="F146" s="317">
        <v>643.84999999999991</v>
      </c>
      <c r="G146" s="317">
        <v>636.65</v>
      </c>
      <c r="H146" s="317">
        <v>624.59999999999991</v>
      </c>
      <c r="I146" s="317">
        <v>663.09999999999991</v>
      </c>
      <c r="J146" s="317">
        <v>675.14999999999986</v>
      </c>
      <c r="K146" s="317">
        <v>682.34999999999991</v>
      </c>
      <c r="L146" s="304">
        <v>667.95</v>
      </c>
      <c r="M146" s="304">
        <v>648.70000000000005</v>
      </c>
      <c r="N146" s="319">
        <v>1752000</v>
      </c>
      <c r="O146" s="320">
        <v>-0.3075098814229249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306.25</v>
      </c>
      <c r="E147" s="316">
        <v>308.18333333333334</v>
      </c>
      <c r="F147" s="317">
        <v>302.41666666666669</v>
      </c>
      <c r="G147" s="317">
        <v>298.58333333333337</v>
      </c>
      <c r="H147" s="317">
        <v>292.81666666666672</v>
      </c>
      <c r="I147" s="317">
        <v>312.01666666666665</v>
      </c>
      <c r="J147" s="317">
        <v>317.7833333333333</v>
      </c>
      <c r="K147" s="317">
        <v>321.61666666666662</v>
      </c>
      <c r="L147" s="304">
        <v>313.95</v>
      </c>
      <c r="M147" s="304">
        <v>304.35000000000002</v>
      </c>
      <c r="N147" s="319">
        <v>21139200</v>
      </c>
      <c r="O147" s="320">
        <v>-0.10268948655256724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191.45</v>
      </c>
      <c r="E148" s="316">
        <v>190.70000000000002</v>
      </c>
      <c r="F148" s="317">
        <v>184.75000000000003</v>
      </c>
      <c r="G148" s="317">
        <v>178.05</v>
      </c>
      <c r="H148" s="317">
        <v>172.10000000000002</v>
      </c>
      <c r="I148" s="317">
        <v>197.40000000000003</v>
      </c>
      <c r="J148" s="317">
        <v>203.35000000000002</v>
      </c>
      <c r="K148" s="317">
        <v>210.05000000000004</v>
      </c>
      <c r="L148" s="304">
        <v>196.65</v>
      </c>
      <c r="M148" s="304">
        <v>184</v>
      </c>
      <c r="N148" s="319">
        <v>36837000</v>
      </c>
      <c r="O148" s="320">
        <v>0.13799814643188138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4" sqref="F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44099</v>
      </c>
    </row>
    <row r="7" spans="1:15">
      <c r="A7"/>
    </row>
    <row r="8" spans="1:15" ht="28.5" customHeight="1">
      <c r="A8" s="579" t="s">
        <v>16</v>
      </c>
      <c r="B8" s="580" t="s">
        <v>18</v>
      </c>
      <c r="C8" s="578" t="s">
        <v>19</v>
      </c>
      <c r="D8" s="578" t="s">
        <v>20</v>
      </c>
      <c r="E8" s="578" t="s">
        <v>21</v>
      </c>
      <c r="F8" s="578"/>
      <c r="G8" s="578"/>
      <c r="H8" s="578" t="s">
        <v>22</v>
      </c>
      <c r="I8" s="578"/>
      <c r="J8" s="578"/>
      <c r="K8" s="274"/>
      <c r="L8" s="282"/>
      <c r="M8" s="282"/>
    </row>
    <row r="9" spans="1:15" ht="36" customHeight="1">
      <c r="A9" s="574"/>
      <c r="B9" s="576"/>
      <c r="C9" s="581" t="s">
        <v>23</v>
      </c>
      <c r="D9" s="58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10805.55</v>
      </c>
      <c r="D10" s="303">
        <v>10870.35</v>
      </c>
      <c r="E10" s="303">
        <v>10725.400000000001</v>
      </c>
      <c r="F10" s="303">
        <v>10645.250000000002</v>
      </c>
      <c r="G10" s="303">
        <v>10500.300000000003</v>
      </c>
      <c r="H10" s="303">
        <v>10950.5</v>
      </c>
      <c r="I10" s="303">
        <v>11095.45</v>
      </c>
      <c r="J10" s="303">
        <v>11175.599999999999</v>
      </c>
      <c r="K10" s="302">
        <v>11015.3</v>
      </c>
      <c r="L10" s="302">
        <v>10790.2</v>
      </c>
      <c r="M10" s="307"/>
    </row>
    <row r="11" spans="1:15">
      <c r="A11" s="301">
        <v>2</v>
      </c>
      <c r="B11" s="277" t="s">
        <v>220</v>
      </c>
      <c r="C11" s="304">
        <v>20456.849999999999</v>
      </c>
      <c r="D11" s="279">
        <v>20605.783333333333</v>
      </c>
      <c r="E11" s="279">
        <v>20255.966666666667</v>
      </c>
      <c r="F11" s="279">
        <v>20055.083333333336</v>
      </c>
      <c r="G11" s="279">
        <v>19705.26666666667</v>
      </c>
      <c r="H11" s="279">
        <v>20806.666666666664</v>
      </c>
      <c r="I11" s="279">
        <v>21156.48333333333</v>
      </c>
      <c r="J11" s="279">
        <v>21357.366666666661</v>
      </c>
      <c r="K11" s="304">
        <v>20955.599999999999</v>
      </c>
      <c r="L11" s="304">
        <v>20404.900000000001</v>
      </c>
      <c r="M11" s="307"/>
    </row>
    <row r="12" spans="1:15">
      <c r="A12" s="301">
        <v>3</v>
      </c>
      <c r="B12" s="285" t="s">
        <v>221</v>
      </c>
      <c r="C12" s="304">
        <v>1284.55</v>
      </c>
      <c r="D12" s="279">
        <v>1293.4666666666665</v>
      </c>
      <c r="E12" s="279">
        <v>1269.383333333333</v>
      </c>
      <c r="F12" s="279">
        <v>1254.2166666666665</v>
      </c>
      <c r="G12" s="279">
        <v>1230.133333333333</v>
      </c>
      <c r="H12" s="279">
        <v>1308.633333333333</v>
      </c>
      <c r="I12" s="279">
        <v>1332.7166666666665</v>
      </c>
      <c r="J12" s="279">
        <v>1347.883333333333</v>
      </c>
      <c r="K12" s="304">
        <v>1317.55</v>
      </c>
      <c r="L12" s="304">
        <v>1278.3</v>
      </c>
      <c r="M12" s="307"/>
    </row>
    <row r="13" spans="1:15">
      <c r="A13" s="301">
        <v>4</v>
      </c>
      <c r="B13" s="277" t="s">
        <v>222</v>
      </c>
      <c r="C13" s="304">
        <v>2960.3</v>
      </c>
      <c r="D13" s="279">
        <v>2974.15</v>
      </c>
      <c r="E13" s="279">
        <v>2938.8</v>
      </c>
      <c r="F13" s="279">
        <v>2917.3</v>
      </c>
      <c r="G13" s="279">
        <v>2881.9500000000003</v>
      </c>
      <c r="H13" s="279">
        <v>2995.65</v>
      </c>
      <c r="I13" s="279">
        <v>3030.9999999999995</v>
      </c>
      <c r="J13" s="279">
        <v>3052.5</v>
      </c>
      <c r="K13" s="304">
        <v>3009.5</v>
      </c>
      <c r="L13" s="304">
        <v>2952.65</v>
      </c>
      <c r="M13" s="307"/>
    </row>
    <row r="14" spans="1:15">
      <c r="A14" s="301">
        <v>5</v>
      </c>
      <c r="B14" s="277" t="s">
        <v>223</v>
      </c>
      <c r="C14" s="304">
        <v>18973</v>
      </c>
      <c r="D14" s="279">
        <v>19181.899999999998</v>
      </c>
      <c r="E14" s="279">
        <v>18705.799999999996</v>
      </c>
      <c r="F14" s="279">
        <v>18438.599999999999</v>
      </c>
      <c r="G14" s="279">
        <v>17962.499999999996</v>
      </c>
      <c r="H14" s="279">
        <v>19449.099999999995</v>
      </c>
      <c r="I14" s="279">
        <v>19925.199999999993</v>
      </c>
      <c r="J14" s="279">
        <v>20192.399999999994</v>
      </c>
      <c r="K14" s="304">
        <v>19658</v>
      </c>
      <c r="L14" s="304">
        <v>18914.7</v>
      </c>
      <c r="M14" s="307"/>
    </row>
    <row r="15" spans="1:15">
      <c r="A15" s="301">
        <v>6</v>
      </c>
      <c r="B15" s="277" t="s">
        <v>224</v>
      </c>
      <c r="C15" s="304">
        <v>2218.6999999999998</v>
      </c>
      <c r="D15" s="279">
        <v>2234.5</v>
      </c>
      <c r="E15" s="279">
        <v>2194</v>
      </c>
      <c r="F15" s="279">
        <v>2169.3000000000002</v>
      </c>
      <c r="G15" s="279">
        <v>2128.8000000000002</v>
      </c>
      <c r="H15" s="279">
        <v>2259.1999999999998</v>
      </c>
      <c r="I15" s="279">
        <v>2299.6999999999998</v>
      </c>
      <c r="J15" s="279">
        <v>2324.3999999999996</v>
      </c>
      <c r="K15" s="304">
        <v>2275</v>
      </c>
      <c r="L15" s="304">
        <v>2209.8000000000002</v>
      </c>
      <c r="M15" s="307"/>
    </row>
    <row r="16" spans="1:15">
      <c r="A16" s="301">
        <v>7</v>
      </c>
      <c r="B16" s="277" t="s">
        <v>225</v>
      </c>
      <c r="C16" s="304">
        <v>4355.3</v>
      </c>
      <c r="D16" s="279">
        <v>4381.55</v>
      </c>
      <c r="E16" s="279">
        <v>4323.4000000000005</v>
      </c>
      <c r="F16" s="279">
        <v>4291.5</v>
      </c>
      <c r="G16" s="279">
        <v>4233.3500000000004</v>
      </c>
      <c r="H16" s="279">
        <v>4413.4500000000007</v>
      </c>
      <c r="I16" s="279">
        <v>4471.6000000000004</v>
      </c>
      <c r="J16" s="279">
        <v>4503.5000000000009</v>
      </c>
      <c r="K16" s="304">
        <v>4439.7</v>
      </c>
      <c r="L16" s="304">
        <v>4349.6499999999996</v>
      </c>
      <c r="M16" s="307"/>
    </row>
    <row r="17" spans="1:13">
      <c r="A17" s="301">
        <v>8</v>
      </c>
      <c r="B17" s="277" t="s">
        <v>802</v>
      </c>
      <c r="C17" s="277">
        <v>1028.5</v>
      </c>
      <c r="D17" s="279">
        <v>1032.3333333333333</v>
      </c>
      <c r="E17" s="279">
        <v>1006.1666666666665</v>
      </c>
      <c r="F17" s="279">
        <v>983.83333333333326</v>
      </c>
      <c r="G17" s="279">
        <v>957.66666666666652</v>
      </c>
      <c r="H17" s="279">
        <v>1054.6666666666665</v>
      </c>
      <c r="I17" s="279">
        <v>1080.833333333333</v>
      </c>
      <c r="J17" s="279">
        <v>1103.1666666666665</v>
      </c>
      <c r="K17" s="277">
        <v>1058.5</v>
      </c>
      <c r="L17" s="277">
        <v>1010</v>
      </c>
      <c r="M17" s="277">
        <v>1.94604</v>
      </c>
    </row>
    <row r="18" spans="1:13">
      <c r="A18" s="301">
        <v>9</v>
      </c>
      <c r="B18" s="277" t="s">
        <v>295</v>
      </c>
      <c r="C18" s="277">
        <v>15988.35</v>
      </c>
      <c r="D18" s="279">
        <v>16011.116666666667</v>
      </c>
      <c r="E18" s="279">
        <v>15732.233333333334</v>
      </c>
      <c r="F18" s="279">
        <v>15476.116666666667</v>
      </c>
      <c r="G18" s="279">
        <v>15197.233333333334</v>
      </c>
      <c r="H18" s="279">
        <v>16267.233333333334</v>
      </c>
      <c r="I18" s="279">
        <v>16546.116666666669</v>
      </c>
      <c r="J18" s="279">
        <v>16802.233333333334</v>
      </c>
      <c r="K18" s="277">
        <v>16290</v>
      </c>
      <c r="L18" s="277">
        <v>15755</v>
      </c>
      <c r="M18" s="277">
        <v>4.1119999999999997E-2</v>
      </c>
    </row>
    <row r="19" spans="1:13">
      <c r="A19" s="301">
        <v>10</v>
      </c>
      <c r="B19" s="277" t="s">
        <v>227</v>
      </c>
      <c r="C19" s="277">
        <v>63.15</v>
      </c>
      <c r="D19" s="279">
        <v>63.516666666666673</v>
      </c>
      <c r="E19" s="279">
        <v>61.683333333333351</v>
      </c>
      <c r="F19" s="279">
        <v>60.216666666666676</v>
      </c>
      <c r="G19" s="279">
        <v>58.383333333333354</v>
      </c>
      <c r="H19" s="279">
        <v>64.983333333333348</v>
      </c>
      <c r="I19" s="279">
        <v>66.816666666666677</v>
      </c>
      <c r="J19" s="279">
        <v>68.283333333333346</v>
      </c>
      <c r="K19" s="277">
        <v>65.349999999999994</v>
      </c>
      <c r="L19" s="277">
        <v>62.05</v>
      </c>
      <c r="M19" s="277">
        <v>24.144410000000001</v>
      </c>
    </row>
    <row r="20" spans="1:13">
      <c r="A20" s="301">
        <v>11</v>
      </c>
      <c r="B20" s="277" t="s">
        <v>228</v>
      </c>
      <c r="C20" s="277">
        <v>131.65</v>
      </c>
      <c r="D20" s="279">
        <v>130.91666666666666</v>
      </c>
      <c r="E20" s="279">
        <v>127.83333333333331</v>
      </c>
      <c r="F20" s="279">
        <v>124.01666666666665</v>
      </c>
      <c r="G20" s="279">
        <v>120.93333333333331</v>
      </c>
      <c r="H20" s="279">
        <v>134.73333333333332</v>
      </c>
      <c r="I20" s="279">
        <v>137.81666666666663</v>
      </c>
      <c r="J20" s="279">
        <v>141.63333333333333</v>
      </c>
      <c r="K20" s="277">
        <v>134</v>
      </c>
      <c r="L20" s="277">
        <v>127.1</v>
      </c>
      <c r="M20" s="277">
        <v>14.596299999999999</v>
      </c>
    </row>
    <row r="21" spans="1:13">
      <c r="A21" s="301">
        <v>12</v>
      </c>
      <c r="B21" s="277" t="s">
        <v>38</v>
      </c>
      <c r="C21" s="277">
        <v>1354.7</v>
      </c>
      <c r="D21" s="279">
        <v>1350.0833333333335</v>
      </c>
      <c r="E21" s="279">
        <v>1331.0166666666669</v>
      </c>
      <c r="F21" s="279">
        <v>1307.3333333333335</v>
      </c>
      <c r="G21" s="279">
        <v>1288.2666666666669</v>
      </c>
      <c r="H21" s="279">
        <v>1373.7666666666669</v>
      </c>
      <c r="I21" s="279">
        <v>1392.8333333333335</v>
      </c>
      <c r="J21" s="279">
        <v>1416.5166666666669</v>
      </c>
      <c r="K21" s="277">
        <v>1369.15</v>
      </c>
      <c r="L21" s="277">
        <v>1326.4</v>
      </c>
      <c r="M21" s="277">
        <v>6.0488600000000003</v>
      </c>
    </row>
    <row r="22" spans="1:13">
      <c r="A22" s="301">
        <v>13</v>
      </c>
      <c r="B22" s="277" t="s">
        <v>296</v>
      </c>
      <c r="C22" s="277">
        <v>186.4</v>
      </c>
      <c r="D22" s="279">
        <v>187.46666666666667</v>
      </c>
      <c r="E22" s="279">
        <v>180.43333333333334</v>
      </c>
      <c r="F22" s="279">
        <v>174.46666666666667</v>
      </c>
      <c r="G22" s="279">
        <v>167.43333333333334</v>
      </c>
      <c r="H22" s="279">
        <v>193.43333333333334</v>
      </c>
      <c r="I22" s="279">
        <v>200.4666666666667</v>
      </c>
      <c r="J22" s="279">
        <v>206.43333333333334</v>
      </c>
      <c r="K22" s="277">
        <v>194.5</v>
      </c>
      <c r="L22" s="277">
        <v>181.5</v>
      </c>
      <c r="M22" s="277">
        <v>17.76905</v>
      </c>
    </row>
    <row r="23" spans="1:13">
      <c r="A23" s="301">
        <v>14</v>
      </c>
      <c r="B23" s="277" t="s">
        <v>41</v>
      </c>
      <c r="C23" s="277">
        <v>324.60000000000002</v>
      </c>
      <c r="D23" s="279">
        <v>326.7</v>
      </c>
      <c r="E23" s="279">
        <v>318.04999999999995</v>
      </c>
      <c r="F23" s="279">
        <v>311.49999999999994</v>
      </c>
      <c r="G23" s="279">
        <v>302.84999999999991</v>
      </c>
      <c r="H23" s="279">
        <v>333.25</v>
      </c>
      <c r="I23" s="279">
        <v>341.9</v>
      </c>
      <c r="J23" s="279">
        <v>348.45000000000005</v>
      </c>
      <c r="K23" s="277">
        <v>335.35</v>
      </c>
      <c r="L23" s="277">
        <v>320.14999999999998</v>
      </c>
      <c r="M23" s="277">
        <v>42.813000000000002</v>
      </c>
    </row>
    <row r="24" spans="1:13">
      <c r="A24" s="301">
        <v>15</v>
      </c>
      <c r="B24" s="277" t="s">
        <v>43</v>
      </c>
      <c r="C24" s="277">
        <v>36.65</v>
      </c>
      <c r="D24" s="279">
        <v>36.800000000000004</v>
      </c>
      <c r="E24" s="279">
        <v>36.20000000000001</v>
      </c>
      <c r="F24" s="279">
        <v>35.750000000000007</v>
      </c>
      <c r="G24" s="279">
        <v>35.150000000000013</v>
      </c>
      <c r="H24" s="279">
        <v>37.250000000000007</v>
      </c>
      <c r="I24" s="279">
        <v>37.85</v>
      </c>
      <c r="J24" s="279">
        <v>38.300000000000004</v>
      </c>
      <c r="K24" s="277">
        <v>37.4</v>
      </c>
      <c r="L24" s="277">
        <v>36.35</v>
      </c>
      <c r="M24" s="277">
        <v>25.600210000000001</v>
      </c>
    </row>
    <row r="25" spans="1:13">
      <c r="A25" s="301">
        <v>16</v>
      </c>
      <c r="B25" s="277" t="s">
        <v>298</v>
      </c>
      <c r="C25" s="277">
        <v>241.75</v>
      </c>
      <c r="D25" s="279">
        <v>244.51666666666665</v>
      </c>
      <c r="E25" s="279">
        <v>237.1333333333333</v>
      </c>
      <c r="F25" s="279">
        <v>232.51666666666665</v>
      </c>
      <c r="G25" s="279">
        <v>225.1333333333333</v>
      </c>
      <c r="H25" s="279">
        <v>249.1333333333333</v>
      </c>
      <c r="I25" s="279">
        <v>256.51666666666665</v>
      </c>
      <c r="J25" s="279">
        <v>261.13333333333333</v>
      </c>
      <c r="K25" s="277">
        <v>251.9</v>
      </c>
      <c r="L25" s="277">
        <v>239.9</v>
      </c>
      <c r="M25" s="277">
        <v>2.57707</v>
      </c>
    </row>
    <row r="26" spans="1:13">
      <c r="A26" s="301">
        <v>17</v>
      </c>
      <c r="B26" s="277" t="s">
        <v>229</v>
      </c>
      <c r="C26" s="277">
        <v>1565.25</v>
      </c>
      <c r="D26" s="279">
        <v>1563.2833333333335</v>
      </c>
      <c r="E26" s="279">
        <v>1535.5666666666671</v>
      </c>
      <c r="F26" s="279">
        <v>1505.8833333333334</v>
      </c>
      <c r="G26" s="279">
        <v>1478.166666666667</v>
      </c>
      <c r="H26" s="279">
        <v>1592.9666666666672</v>
      </c>
      <c r="I26" s="279">
        <v>1620.6833333333338</v>
      </c>
      <c r="J26" s="279">
        <v>1650.3666666666672</v>
      </c>
      <c r="K26" s="277">
        <v>1591</v>
      </c>
      <c r="L26" s="277">
        <v>1533.6</v>
      </c>
      <c r="M26" s="277">
        <v>1.87395</v>
      </c>
    </row>
    <row r="27" spans="1:13">
      <c r="A27" s="301">
        <v>18</v>
      </c>
      <c r="B27" s="277" t="s">
        <v>230</v>
      </c>
      <c r="C27" s="277">
        <v>2748.35</v>
      </c>
      <c r="D27" s="279">
        <v>2773.5</v>
      </c>
      <c r="E27" s="279">
        <v>2699</v>
      </c>
      <c r="F27" s="279">
        <v>2649.65</v>
      </c>
      <c r="G27" s="279">
        <v>2575.15</v>
      </c>
      <c r="H27" s="279">
        <v>2822.85</v>
      </c>
      <c r="I27" s="279">
        <v>2897.35</v>
      </c>
      <c r="J27" s="279">
        <v>2946.7</v>
      </c>
      <c r="K27" s="277">
        <v>2848</v>
      </c>
      <c r="L27" s="277">
        <v>2724.15</v>
      </c>
      <c r="M27" s="277">
        <v>1.81077</v>
      </c>
    </row>
    <row r="28" spans="1:13">
      <c r="A28" s="301">
        <v>19</v>
      </c>
      <c r="B28" s="277" t="s">
        <v>45</v>
      </c>
      <c r="C28" s="277">
        <v>726.6</v>
      </c>
      <c r="D28" s="279">
        <v>725.0333333333333</v>
      </c>
      <c r="E28" s="279">
        <v>715.56666666666661</v>
      </c>
      <c r="F28" s="279">
        <v>704.5333333333333</v>
      </c>
      <c r="G28" s="279">
        <v>695.06666666666661</v>
      </c>
      <c r="H28" s="279">
        <v>736.06666666666661</v>
      </c>
      <c r="I28" s="279">
        <v>745.5333333333333</v>
      </c>
      <c r="J28" s="279">
        <v>756.56666666666661</v>
      </c>
      <c r="K28" s="277">
        <v>734.5</v>
      </c>
      <c r="L28" s="277">
        <v>714</v>
      </c>
      <c r="M28" s="277">
        <v>9.6603700000000003</v>
      </c>
    </row>
    <row r="29" spans="1:13">
      <c r="A29" s="301">
        <v>20</v>
      </c>
      <c r="B29" s="277" t="s">
        <v>46</v>
      </c>
      <c r="C29" s="277">
        <v>209.25</v>
      </c>
      <c r="D29" s="279">
        <v>208.4</v>
      </c>
      <c r="E29" s="279">
        <v>205.4</v>
      </c>
      <c r="F29" s="279">
        <v>201.55</v>
      </c>
      <c r="G29" s="279">
        <v>198.55</v>
      </c>
      <c r="H29" s="279">
        <v>212.25</v>
      </c>
      <c r="I29" s="279">
        <v>215.25</v>
      </c>
      <c r="J29" s="279">
        <v>219.1</v>
      </c>
      <c r="K29" s="277">
        <v>211.4</v>
      </c>
      <c r="L29" s="277">
        <v>204.55</v>
      </c>
      <c r="M29" s="277">
        <v>41.298099999999998</v>
      </c>
    </row>
    <row r="30" spans="1:13">
      <c r="A30" s="301">
        <v>21</v>
      </c>
      <c r="B30" s="277" t="s">
        <v>47</v>
      </c>
      <c r="C30" s="277">
        <v>1817.8</v>
      </c>
      <c r="D30" s="279">
        <v>1804.2666666666664</v>
      </c>
      <c r="E30" s="279">
        <v>1773.6833333333329</v>
      </c>
      <c r="F30" s="279">
        <v>1729.5666666666666</v>
      </c>
      <c r="G30" s="279">
        <v>1698.9833333333331</v>
      </c>
      <c r="H30" s="279">
        <v>1848.3833333333328</v>
      </c>
      <c r="I30" s="279">
        <v>1878.9666666666662</v>
      </c>
      <c r="J30" s="279">
        <v>1923.0833333333326</v>
      </c>
      <c r="K30" s="277">
        <v>1834.85</v>
      </c>
      <c r="L30" s="277">
        <v>1760.15</v>
      </c>
      <c r="M30" s="277">
        <v>14.21475</v>
      </c>
    </row>
    <row r="31" spans="1:13">
      <c r="A31" s="301">
        <v>22</v>
      </c>
      <c r="B31" s="277" t="s">
        <v>48</v>
      </c>
      <c r="C31" s="277">
        <v>121.3</v>
      </c>
      <c r="D31" s="279">
        <v>122.41666666666667</v>
      </c>
      <c r="E31" s="279">
        <v>118.28333333333335</v>
      </c>
      <c r="F31" s="279">
        <v>115.26666666666668</v>
      </c>
      <c r="G31" s="279">
        <v>111.13333333333335</v>
      </c>
      <c r="H31" s="279">
        <v>125.43333333333334</v>
      </c>
      <c r="I31" s="279">
        <v>129.56666666666666</v>
      </c>
      <c r="J31" s="279">
        <v>132.58333333333331</v>
      </c>
      <c r="K31" s="277">
        <v>126.55</v>
      </c>
      <c r="L31" s="277">
        <v>119.4</v>
      </c>
      <c r="M31" s="277">
        <v>68.017799999999994</v>
      </c>
    </row>
    <row r="32" spans="1:13">
      <c r="A32" s="301">
        <v>23</v>
      </c>
      <c r="B32" s="277" t="s">
        <v>49</v>
      </c>
      <c r="C32" s="277">
        <v>73.599999999999994</v>
      </c>
      <c r="D32" s="279">
        <v>74.033333333333331</v>
      </c>
      <c r="E32" s="279">
        <v>71.416666666666657</v>
      </c>
      <c r="F32" s="279">
        <v>69.23333333333332</v>
      </c>
      <c r="G32" s="279">
        <v>66.616666666666646</v>
      </c>
      <c r="H32" s="279">
        <v>76.216666666666669</v>
      </c>
      <c r="I32" s="279">
        <v>78.833333333333343</v>
      </c>
      <c r="J32" s="279">
        <v>81.01666666666668</v>
      </c>
      <c r="K32" s="277">
        <v>76.650000000000006</v>
      </c>
      <c r="L32" s="277">
        <v>71.849999999999994</v>
      </c>
      <c r="M32" s="277">
        <v>511.01260000000002</v>
      </c>
    </row>
    <row r="33" spans="1:13">
      <c r="A33" s="301">
        <v>24</v>
      </c>
      <c r="B33" s="277" t="s">
        <v>51</v>
      </c>
      <c r="C33" s="277">
        <v>1946.55</v>
      </c>
      <c r="D33" s="279">
        <v>1954.95</v>
      </c>
      <c r="E33" s="279">
        <v>1919.9</v>
      </c>
      <c r="F33" s="279">
        <v>1893.25</v>
      </c>
      <c r="G33" s="279">
        <v>1858.2</v>
      </c>
      <c r="H33" s="279">
        <v>1981.6000000000001</v>
      </c>
      <c r="I33" s="279">
        <v>2016.6499999999999</v>
      </c>
      <c r="J33" s="279">
        <v>2043.3000000000002</v>
      </c>
      <c r="K33" s="277">
        <v>1990</v>
      </c>
      <c r="L33" s="277">
        <v>1928.3</v>
      </c>
      <c r="M33" s="277">
        <v>27.329640000000001</v>
      </c>
    </row>
    <row r="34" spans="1:13">
      <c r="A34" s="301">
        <v>25</v>
      </c>
      <c r="B34" s="277" t="s">
        <v>226</v>
      </c>
      <c r="C34" s="277">
        <v>654.35</v>
      </c>
      <c r="D34" s="279">
        <v>659.58333333333337</v>
      </c>
      <c r="E34" s="279">
        <v>642.16666666666674</v>
      </c>
      <c r="F34" s="279">
        <v>629.98333333333335</v>
      </c>
      <c r="G34" s="279">
        <v>612.56666666666672</v>
      </c>
      <c r="H34" s="279">
        <v>671.76666666666677</v>
      </c>
      <c r="I34" s="279">
        <v>689.18333333333351</v>
      </c>
      <c r="J34" s="279">
        <v>701.36666666666679</v>
      </c>
      <c r="K34" s="277">
        <v>677</v>
      </c>
      <c r="L34" s="277">
        <v>647.4</v>
      </c>
      <c r="M34" s="277">
        <v>5.5607699999999998</v>
      </c>
    </row>
    <row r="35" spans="1:13">
      <c r="A35" s="301">
        <v>26</v>
      </c>
      <c r="B35" s="277" t="s">
        <v>53</v>
      </c>
      <c r="C35" s="277">
        <v>780.2</v>
      </c>
      <c r="D35" s="279">
        <v>788.38333333333321</v>
      </c>
      <c r="E35" s="279">
        <v>763.11666666666645</v>
      </c>
      <c r="F35" s="279">
        <v>746.03333333333319</v>
      </c>
      <c r="G35" s="279">
        <v>720.76666666666642</v>
      </c>
      <c r="H35" s="279">
        <v>805.46666666666647</v>
      </c>
      <c r="I35" s="279">
        <v>830.73333333333335</v>
      </c>
      <c r="J35" s="279">
        <v>847.81666666666649</v>
      </c>
      <c r="K35" s="277">
        <v>813.65</v>
      </c>
      <c r="L35" s="277">
        <v>771.3</v>
      </c>
      <c r="M35" s="277">
        <v>38.323720000000002</v>
      </c>
    </row>
    <row r="36" spans="1:13">
      <c r="A36" s="301">
        <v>27</v>
      </c>
      <c r="B36" s="277" t="s">
        <v>55</v>
      </c>
      <c r="C36" s="277">
        <v>419.75</v>
      </c>
      <c r="D36" s="279">
        <v>416.25</v>
      </c>
      <c r="E36" s="279">
        <v>409.6</v>
      </c>
      <c r="F36" s="279">
        <v>399.45000000000005</v>
      </c>
      <c r="G36" s="279">
        <v>392.80000000000007</v>
      </c>
      <c r="H36" s="279">
        <v>426.4</v>
      </c>
      <c r="I36" s="279">
        <v>433.04999999999995</v>
      </c>
      <c r="J36" s="279">
        <v>443.19999999999993</v>
      </c>
      <c r="K36" s="277">
        <v>422.9</v>
      </c>
      <c r="L36" s="277">
        <v>406.1</v>
      </c>
      <c r="M36" s="277">
        <v>186.13052999999999</v>
      </c>
    </row>
    <row r="37" spans="1:13">
      <c r="A37" s="301">
        <v>28</v>
      </c>
      <c r="B37" s="277" t="s">
        <v>56</v>
      </c>
      <c r="C37" s="277">
        <v>2986.2</v>
      </c>
      <c r="D37" s="279">
        <v>2996.2666666666664</v>
      </c>
      <c r="E37" s="279">
        <v>2944.9333333333329</v>
      </c>
      <c r="F37" s="279">
        <v>2903.6666666666665</v>
      </c>
      <c r="G37" s="279">
        <v>2852.333333333333</v>
      </c>
      <c r="H37" s="279">
        <v>3037.5333333333328</v>
      </c>
      <c r="I37" s="279">
        <v>3088.8666666666668</v>
      </c>
      <c r="J37" s="279">
        <v>3130.1333333333328</v>
      </c>
      <c r="K37" s="277">
        <v>3047.6</v>
      </c>
      <c r="L37" s="277">
        <v>2955</v>
      </c>
      <c r="M37" s="277">
        <v>9.4925499999999996</v>
      </c>
    </row>
    <row r="38" spans="1:13">
      <c r="A38" s="301">
        <v>29</v>
      </c>
      <c r="B38" s="277" t="s">
        <v>58</v>
      </c>
      <c r="C38" s="277">
        <v>5646.65</v>
      </c>
      <c r="D38" s="279">
        <v>5652.8833333333341</v>
      </c>
      <c r="E38" s="279">
        <v>5548.7666666666682</v>
      </c>
      <c r="F38" s="279">
        <v>5450.8833333333341</v>
      </c>
      <c r="G38" s="279">
        <v>5346.7666666666682</v>
      </c>
      <c r="H38" s="279">
        <v>5750.7666666666682</v>
      </c>
      <c r="I38" s="279">
        <v>5854.883333333335</v>
      </c>
      <c r="J38" s="279">
        <v>5952.7666666666682</v>
      </c>
      <c r="K38" s="277">
        <v>5757</v>
      </c>
      <c r="L38" s="277">
        <v>5555</v>
      </c>
      <c r="M38" s="277">
        <v>4.6012399999999998</v>
      </c>
    </row>
    <row r="39" spans="1:13">
      <c r="A39" s="301">
        <v>30</v>
      </c>
      <c r="B39" s="277" t="s">
        <v>232</v>
      </c>
      <c r="C39" s="277">
        <v>2494.75</v>
      </c>
      <c r="D39" s="279">
        <v>2477.9166666666665</v>
      </c>
      <c r="E39" s="279">
        <v>2417.833333333333</v>
      </c>
      <c r="F39" s="279">
        <v>2340.9166666666665</v>
      </c>
      <c r="G39" s="279">
        <v>2280.833333333333</v>
      </c>
      <c r="H39" s="279">
        <v>2554.833333333333</v>
      </c>
      <c r="I39" s="279">
        <v>2614.9166666666661</v>
      </c>
      <c r="J39" s="279">
        <v>2691.833333333333</v>
      </c>
      <c r="K39" s="277">
        <v>2538</v>
      </c>
      <c r="L39" s="277">
        <v>2401</v>
      </c>
      <c r="M39" s="277">
        <v>0.25541000000000003</v>
      </c>
    </row>
    <row r="40" spans="1:13">
      <c r="A40" s="301">
        <v>31</v>
      </c>
      <c r="B40" s="277" t="s">
        <v>59</v>
      </c>
      <c r="C40" s="277">
        <v>3243.85</v>
      </c>
      <c r="D40" s="279">
        <v>3262.6833333333329</v>
      </c>
      <c r="E40" s="279">
        <v>3181.3666666666659</v>
      </c>
      <c r="F40" s="279">
        <v>3118.8833333333328</v>
      </c>
      <c r="G40" s="279">
        <v>3037.5666666666657</v>
      </c>
      <c r="H40" s="279">
        <v>3325.1666666666661</v>
      </c>
      <c r="I40" s="279">
        <v>3406.4833333333327</v>
      </c>
      <c r="J40" s="279">
        <v>3468.9666666666662</v>
      </c>
      <c r="K40" s="277">
        <v>3344</v>
      </c>
      <c r="L40" s="277">
        <v>3200.2</v>
      </c>
      <c r="M40" s="277">
        <v>42.444279999999999</v>
      </c>
    </row>
    <row r="41" spans="1:13">
      <c r="A41" s="301">
        <v>32</v>
      </c>
      <c r="B41" s="277" t="s">
        <v>60</v>
      </c>
      <c r="C41" s="277">
        <v>1348.8</v>
      </c>
      <c r="D41" s="279">
        <v>1341.2499999999998</v>
      </c>
      <c r="E41" s="279">
        <v>1323.3999999999996</v>
      </c>
      <c r="F41" s="279">
        <v>1297.9999999999998</v>
      </c>
      <c r="G41" s="279">
        <v>1280.1499999999996</v>
      </c>
      <c r="H41" s="279">
        <v>1366.6499999999996</v>
      </c>
      <c r="I41" s="279">
        <v>1384.4999999999995</v>
      </c>
      <c r="J41" s="279">
        <v>1409.8999999999996</v>
      </c>
      <c r="K41" s="277">
        <v>1359.1</v>
      </c>
      <c r="L41" s="277">
        <v>1315.85</v>
      </c>
      <c r="M41" s="277">
        <v>7.0275600000000003</v>
      </c>
    </row>
    <row r="42" spans="1:13">
      <c r="A42" s="301">
        <v>33</v>
      </c>
      <c r="B42" s="277" t="s">
        <v>233</v>
      </c>
      <c r="C42" s="277">
        <v>267.95</v>
      </c>
      <c r="D42" s="279">
        <v>267.26666666666665</v>
      </c>
      <c r="E42" s="279">
        <v>261.68333333333328</v>
      </c>
      <c r="F42" s="279">
        <v>255.41666666666663</v>
      </c>
      <c r="G42" s="279">
        <v>249.83333333333326</v>
      </c>
      <c r="H42" s="279">
        <v>273.5333333333333</v>
      </c>
      <c r="I42" s="279">
        <v>279.11666666666667</v>
      </c>
      <c r="J42" s="279">
        <v>285.38333333333333</v>
      </c>
      <c r="K42" s="277">
        <v>272.85000000000002</v>
      </c>
      <c r="L42" s="277">
        <v>261</v>
      </c>
      <c r="M42" s="277">
        <v>100.85769999999999</v>
      </c>
    </row>
    <row r="43" spans="1:13">
      <c r="A43" s="301">
        <v>34</v>
      </c>
      <c r="B43" s="277" t="s">
        <v>61</v>
      </c>
      <c r="C43" s="277">
        <v>41.55</v>
      </c>
      <c r="D43" s="279">
        <v>41.733333333333327</v>
      </c>
      <c r="E43" s="279">
        <v>40.666666666666657</v>
      </c>
      <c r="F43" s="279">
        <v>39.783333333333331</v>
      </c>
      <c r="G43" s="279">
        <v>38.716666666666661</v>
      </c>
      <c r="H43" s="279">
        <v>42.616666666666653</v>
      </c>
      <c r="I43" s="279">
        <v>43.68333333333333</v>
      </c>
      <c r="J43" s="279">
        <v>44.566666666666649</v>
      </c>
      <c r="K43" s="277">
        <v>42.8</v>
      </c>
      <c r="L43" s="277">
        <v>40.85</v>
      </c>
      <c r="M43" s="277">
        <v>239.37792999999999</v>
      </c>
    </row>
    <row r="44" spans="1:13">
      <c r="A44" s="301">
        <v>35</v>
      </c>
      <c r="B44" s="277" t="s">
        <v>62</v>
      </c>
      <c r="C44" s="277">
        <v>40.450000000000003</v>
      </c>
      <c r="D44" s="279">
        <v>40.68333333333333</v>
      </c>
      <c r="E44" s="279">
        <v>39.466666666666661</v>
      </c>
      <c r="F44" s="279">
        <v>38.483333333333334</v>
      </c>
      <c r="G44" s="279">
        <v>37.266666666666666</v>
      </c>
      <c r="H44" s="279">
        <v>41.666666666666657</v>
      </c>
      <c r="I44" s="279">
        <v>42.883333333333326</v>
      </c>
      <c r="J44" s="279">
        <v>43.866666666666653</v>
      </c>
      <c r="K44" s="277">
        <v>41.9</v>
      </c>
      <c r="L44" s="277">
        <v>39.700000000000003</v>
      </c>
      <c r="M44" s="277">
        <v>36.004370000000002</v>
      </c>
    </row>
    <row r="45" spans="1:13">
      <c r="A45" s="301">
        <v>36</v>
      </c>
      <c r="B45" s="277" t="s">
        <v>63</v>
      </c>
      <c r="C45" s="277">
        <v>1343.25</v>
      </c>
      <c r="D45" s="279">
        <v>1344.3500000000001</v>
      </c>
      <c r="E45" s="279">
        <v>1318.8500000000004</v>
      </c>
      <c r="F45" s="279">
        <v>1294.4500000000003</v>
      </c>
      <c r="G45" s="279">
        <v>1268.9500000000005</v>
      </c>
      <c r="H45" s="279">
        <v>1368.7500000000002</v>
      </c>
      <c r="I45" s="279">
        <v>1394.2499999999998</v>
      </c>
      <c r="J45" s="279">
        <v>1418.65</v>
      </c>
      <c r="K45" s="277">
        <v>1369.85</v>
      </c>
      <c r="L45" s="277">
        <v>1319.95</v>
      </c>
      <c r="M45" s="277">
        <v>17.990030000000001</v>
      </c>
    </row>
    <row r="46" spans="1:13">
      <c r="A46" s="301">
        <v>37</v>
      </c>
      <c r="B46" s="277" t="s">
        <v>234</v>
      </c>
      <c r="C46" s="277">
        <v>1333.85</v>
      </c>
      <c r="D46" s="279">
        <v>1323.5166666666667</v>
      </c>
      <c r="E46" s="279">
        <v>1300.3333333333333</v>
      </c>
      <c r="F46" s="279">
        <v>1266.8166666666666</v>
      </c>
      <c r="G46" s="279">
        <v>1243.6333333333332</v>
      </c>
      <c r="H46" s="279">
        <v>1357.0333333333333</v>
      </c>
      <c r="I46" s="279">
        <v>1380.2166666666667</v>
      </c>
      <c r="J46" s="279">
        <v>1413.7333333333333</v>
      </c>
      <c r="K46" s="277">
        <v>1346.7</v>
      </c>
      <c r="L46" s="277">
        <v>1290</v>
      </c>
      <c r="M46" s="277">
        <v>0.90110000000000001</v>
      </c>
    </row>
    <row r="47" spans="1:13">
      <c r="A47" s="301">
        <v>38</v>
      </c>
      <c r="B47" s="277" t="s">
        <v>65</v>
      </c>
      <c r="C47" s="277">
        <v>93.85</v>
      </c>
      <c r="D47" s="279">
        <v>93.899999999999991</v>
      </c>
      <c r="E47" s="279">
        <v>92.299999999999983</v>
      </c>
      <c r="F47" s="279">
        <v>90.749999999999986</v>
      </c>
      <c r="G47" s="279">
        <v>89.149999999999977</v>
      </c>
      <c r="H47" s="279">
        <v>95.449999999999989</v>
      </c>
      <c r="I47" s="279">
        <v>97.049999999999983</v>
      </c>
      <c r="J47" s="279">
        <v>98.6</v>
      </c>
      <c r="K47" s="277">
        <v>95.5</v>
      </c>
      <c r="L47" s="277">
        <v>92.35</v>
      </c>
      <c r="M47" s="277">
        <v>162.49621999999999</v>
      </c>
    </row>
    <row r="48" spans="1:13">
      <c r="A48" s="301">
        <v>39</v>
      </c>
      <c r="B48" s="277" t="s">
        <v>66</v>
      </c>
      <c r="C48" s="277">
        <v>570.79999999999995</v>
      </c>
      <c r="D48" s="279">
        <v>568.11666666666667</v>
      </c>
      <c r="E48" s="279">
        <v>562.73333333333335</v>
      </c>
      <c r="F48" s="279">
        <v>554.66666666666663</v>
      </c>
      <c r="G48" s="279">
        <v>549.2833333333333</v>
      </c>
      <c r="H48" s="279">
        <v>576.18333333333339</v>
      </c>
      <c r="I48" s="279">
        <v>581.56666666666683</v>
      </c>
      <c r="J48" s="279">
        <v>589.63333333333344</v>
      </c>
      <c r="K48" s="277">
        <v>573.5</v>
      </c>
      <c r="L48" s="277">
        <v>560.04999999999995</v>
      </c>
      <c r="M48" s="277">
        <v>17.90053</v>
      </c>
    </row>
    <row r="49" spans="1:13">
      <c r="A49" s="301">
        <v>40</v>
      </c>
      <c r="B49" s="277" t="s">
        <v>67</v>
      </c>
      <c r="C49" s="277">
        <v>446.65</v>
      </c>
      <c r="D49" s="279">
        <v>449.25</v>
      </c>
      <c r="E49" s="279">
        <v>440.6</v>
      </c>
      <c r="F49" s="279">
        <v>434.55</v>
      </c>
      <c r="G49" s="279">
        <v>425.90000000000003</v>
      </c>
      <c r="H49" s="279">
        <v>455.3</v>
      </c>
      <c r="I49" s="279">
        <v>463.95</v>
      </c>
      <c r="J49" s="279">
        <v>470</v>
      </c>
      <c r="K49" s="277">
        <v>457.9</v>
      </c>
      <c r="L49" s="277">
        <v>443.2</v>
      </c>
      <c r="M49" s="277">
        <v>17.942170000000001</v>
      </c>
    </row>
    <row r="50" spans="1:13">
      <c r="A50" s="301">
        <v>41</v>
      </c>
      <c r="B50" s="277" t="s">
        <v>69</v>
      </c>
      <c r="C50" s="277">
        <v>433.8</v>
      </c>
      <c r="D50" s="279">
        <v>441.56666666666661</v>
      </c>
      <c r="E50" s="279">
        <v>416.13333333333321</v>
      </c>
      <c r="F50" s="279">
        <v>398.46666666666658</v>
      </c>
      <c r="G50" s="279">
        <v>373.03333333333319</v>
      </c>
      <c r="H50" s="279">
        <v>459.23333333333323</v>
      </c>
      <c r="I50" s="279">
        <v>484.66666666666663</v>
      </c>
      <c r="J50" s="279">
        <v>502.33333333333326</v>
      </c>
      <c r="K50" s="277">
        <v>467</v>
      </c>
      <c r="L50" s="277">
        <v>423.9</v>
      </c>
      <c r="M50" s="277">
        <v>852.11348999999996</v>
      </c>
    </row>
    <row r="51" spans="1:13">
      <c r="A51" s="301">
        <v>42</v>
      </c>
      <c r="B51" s="277" t="s">
        <v>70</v>
      </c>
      <c r="C51" s="277">
        <v>31.5</v>
      </c>
      <c r="D51" s="279">
        <v>31.899999999999995</v>
      </c>
      <c r="E51" s="279">
        <v>30.499999999999993</v>
      </c>
      <c r="F51" s="279">
        <v>29.499999999999996</v>
      </c>
      <c r="G51" s="279">
        <v>28.099999999999994</v>
      </c>
      <c r="H51" s="279">
        <v>32.899999999999991</v>
      </c>
      <c r="I51" s="279">
        <v>34.29999999999999</v>
      </c>
      <c r="J51" s="279">
        <v>35.29999999999999</v>
      </c>
      <c r="K51" s="277">
        <v>33.299999999999997</v>
      </c>
      <c r="L51" s="277">
        <v>30.9</v>
      </c>
      <c r="M51" s="277">
        <v>357.97428000000002</v>
      </c>
    </row>
    <row r="52" spans="1:13">
      <c r="A52" s="301">
        <v>43</v>
      </c>
      <c r="B52" s="277" t="s">
        <v>71</v>
      </c>
      <c r="C52" s="277">
        <v>423.9</v>
      </c>
      <c r="D52" s="279">
        <v>423.7</v>
      </c>
      <c r="E52" s="279">
        <v>418.4</v>
      </c>
      <c r="F52" s="279">
        <v>412.9</v>
      </c>
      <c r="G52" s="279">
        <v>407.59999999999997</v>
      </c>
      <c r="H52" s="279">
        <v>429.2</v>
      </c>
      <c r="I52" s="279">
        <v>434.50000000000006</v>
      </c>
      <c r="J52" s="279">
        <v>440</v>
      </c>
      <c r="K52" s="277">
        <v>429</v>
      </c>
      <c r="L52" s="277">
        <v>418.2</v>
      </c>
      <c r="M52" s="277">
        <v>25.377739999999999</v>
      </c>
    </row>
    <row r="53" spans="1:13">
      <c r="A53" s="301">
        <v>44</v>
      </c>
      <c r="B53" s="277" t="s">
        <v>72</v>
      </c>
      <c r="C53" s="277">
        <v>12749.45</v>
      </c>
      <c r="D53" s="279">
        <v>12599.85</v>
      </c>
      <c r="E53" s="279">
        <v>12399.7</v>
      </c>
      <c r="F53" s="279">
        <v>12049.95</v>
      </c>
      <c r="G53" s="279">
        <v>11849.800000000001</v>
      </c>
      <c r="H53" s="279">
        <v>12949.6</v>
      </c>
      <c r="I53" s="279">
        <v>13149.749999999998</v>
      </c>
      <c r="J53" s="279">
        <v>13499.5</v>
      </c>
      <c r="K53" s="277">
        <v>12800</v>
      </c>
      <c r="L53" s="277">
        <v>12250.1</v>
      </c>
      <c r="M53" s="277">
        <v>1.03685</v>
      </c>
    </row>
    <row r="54" spans="1:13">
      <c r="A54" s="301">
        <v>45</v>
      </c>
      <c r="B54" s="277" t="s">
        <v>74</v>
      </c>
      <c r="C54" s="277">
        <v>387.65</v>
      </c>
      <c r="D54" s="279">
        <v>388.7</v>
      </c>
      <c r="E54" s="279">
        <v>380.2</v>
      </c>
      <c r="F54" s="279">
        <v>372.75</v>
      </c>
      <c r="G54" s="279">
        <v>364.25</v>
      </c>
      <c r="H54" s="279">
        <v>396.15</v>
      </c>
      <c r="I54" s="279">
        <v>404.65</v>
      </c>
      <c r="J54" s="279">
        <v>412.09999999999997</v>
      </c>
      <c r="K54" s="277">
        <v>397.2</v>
      </c>
      <c r="L54" s="277">
        <v>381.25</v>
      </c>
      <c r="M54" s="277">
        <v>57.943530000000003</v>
      </c>
    </row>
    <row r="55" spans="1:13">
      <c r="A55" s="301">
        <v>46</v>
      </c>
      <c r="B55" s="277" t="s">
        <v>75</v>
      </c>
      <c r="C55" s="277">
        <v>3624.9</v>
      </c>
      <c r="D55" s="279">
        <v>3613.5333333333333</v>
      </c>
      <c r="E55" s="279">
        <v>3574.1666666666665</v>
      </c>
      <c r="F55" s="279">
        <v>3523.4333333333334</v>
      </c>
      <c r="G55" s="279">
        <v>3484.0666666666666</v>
      </c>
      <c r="H55" s="279">
        <v>3664.2666666666664</v>
      </c>
      <c r="I55" s="279">
        <v>3703.6333333333332</v>
      </c>
      <c r="J55" s="279">
        <v>3754.3666666666663</v>
      </c>
      <c r="K55" s="277">
        <v>3652.9</v>
      </c>
      <c r="L55" s="277">
        <v>3562.8</v>
      </c>
      <c r="M55" s="277">
        <v>4.0585599999999999</v>
      </c>
    </row>
    <row r="56" spans="1:13">
      <c r="A56" s="301">
        <v>47</v>
      </c>
      <c r="B56" s="277" t="s">
        <v>76</v>
      </c>
      <c r="C56" s="277">
        <v>383.9</v>
      </c>
      <c r="D56" s="279">
        <v>386.40000000000003</v>
      </c>
      <c r="E56" s="279">
        <v>376.80000000000007</v>
      </c>
      <c r="F56" s="279">
        <v>369.70000000000005</v>
      </c>
      <c r="G56" s="279">
        <v>360.10000000000008</v>
      </c>
      <c r="H56" s="279">
        <v>393.50000000000006</v>
      </c>
      <c r="I56" s="279">
        <v>403.10000000000008</v>
      </c>
      <c r="J56" s="279">
        <v>410.20000000000005</v>
      </c>
      <c r="K56" s="277">
        <v>396</v>
      </c>
      <c r="L56" s="277">
        <v>379.3</v>
      </c>
      <c r="M56" s="277">
        <v>37.311529999999998</v>
      </c>
    </row>
    <row r="57" spans="1:13">
      <c r="A57" s="301">
        <v>48</v>
      </c>
      <c r="B57" s="277" t="s">
        <v>77</v>
      </c>
      <c r="C57" s="277">
        <v>88.15</v>
      </c>
      <c r="D57" s="279">
        <v>88.716666666666683</v>
      </c>
      <c r="E57" s="279">
        <v>85.733333333333363</v>
      </c>
      <c r="F57" s="279">
        <v>83.316666666666677</v>
      </c>
      <c r="G57" s="279">
        <v>80.333333333333357</v>
      </c>
      <c r="H57" s="279">
        <v>91.133333333333368</v>
      </c>
      <c r="I57" s="279">
        <v>94.116666666666688</v>
      </c>
      <c r="J57" s="279">
        <v>96.533333333333374</v>
      </c>
      <c r="K57" s="277">
        <v>91.7</v>
      </c>
      <c r="L57" s="277">
        <v>86.3</v>
      </c>
      <c r="M57" s="277">
        <v>115.28205</v>
      </c>
    </row>
    <row r="58" spans="1:13">
      <c r="A58" s="301">
        <v>49</v>
      </c>
      <c r="B58" s="277" t="s">
        <v>78</v>
      </c>
      <c r="C58" s="277">
        <v>111.45</v>
      </c>
      <c r="D58" s="279">
        <v>112.05000000000001</v>
      </c>
      <c r="E58" s="279">
        <v>109.95000000000002</v>
      </c>
      <c r="F58" s="279">
        <v>108.45</v>
      </c>
      <c r="G58" s="279">
        <v>106.35000000000001</v>
      </c>
      <c r="H58" s="279">
        <v>113.55000000000003</v>
      </c>
      <c r="I58" s="279">
        <v>115.65000000000002</v>
      </c>
      <c r="J58" s="279">
        <v>117.15000000000003</v>
      </c>
      <c r="K58" s="277">
        <v>114.15</v>
      </c>
      <c r="L58" s="277">
        <v>110.55</v>
      </c>
      <c r="M58" s="277">
        <v>6.1941800000000002</v>
      </c>
    </row>
    <row r="59" spans="1:13">
      <c r="A59" s="301">
        <v>50</v>
      </c>
      <c r="B59" s="277" t="s">
        <v>81</v>
      </c>
      <c r="C59" s="277">
        <v>645.85</v>
      </c>
      <c r="D59" s="279">
        <v>643.5333333333333</v>
      </c>
      <c r="E59" s="279">
        <v>629.16666666666663</v>
      </c>
      <c r="F59" s="279">
        <v>612.48333333333335</v>
      </c>
      <c r="G59" s="279">
        <v>598.11666666666667</v>
      </c>
      <c r="H59" s="279">
        <v>660.21666666666658</v>
      </c>
      <c r="I59" s="279">
        <v>674.58333333333337</v>
      </c>
      <c r="J59" s="279">
        <v>691.26666666666654</v>
      </c>
      <c r="K59" s="277">
        <v>657.9</v>
      </c>
      <c r="L59" s="277">
        <v>626.85</v>
      </c>
      <c r="M59" s="277">
        <v>2.3784900000000002</v>
      </c>
    </row>
    <row r="60" spans="1:13">
      <c r="A60" s="301">
        <v>51</v>
      </c>
      <c r="B60" s="277" t="s">
        <v>82</v>
      </c>
      <c r="C60" s="277">
        <v>229.95</v>
      </c>
      <c r="D60" s="279">
        <v>230.98333333333335</v>
      </c>
      <c r="E60" s="279">
        <v>225.4666666666667</v>
      </c>
      <c r="F60" s="279">
        <v>220.98333333333335</v>
      </c>
      <c r="G60" s="279">
        <v>215.4666666666667</v>
      </c>
      <c r="H60" s="279">
        <v>235.4666666666667</v>
      </c>
      <c r="I60" s="279">
        <v>240.98333333333335</v>
      </c>
      <c r="J60" s="279">
        <v>245.4666666666667</v>
      </c>
      <c r="K60" s="277">
        <v>236.5</v>
      </c>
      <c r="L60" s="277">
        <v>226.5</v>
      </c>
      <c r="M60" s="277">
        <v>48.800699999999999</v>
      </c>
    </row>
    <row r="61" spans="1:13">
      <c r="A61" s="301">
        <v>52</v>
      </c>
      <c r="B61" s="277" t="s">
        <v>83</v>
      </c>
      <c r="C61" s="277">
        <v>767.4</v>
      </c>
      <c r="D61" s="279">
        <v>771.06666666666661</v>
      </c>
      <c r="E61" s="279">
        <v>758.13333333333321</v>
      </c>
      <c r="F61" s="279">
        <v>748.86666666666656</v>
      </c>
      <c r="G61" s="279">
        <v>735.93333333333317</v>
      </c>
      <c r="H61" s="279">
        <v>780.33333333333326</v>
      </c>
      <c r="I61" s="279">
        <v>793.26666666666665</v>
      </c>
      <c r="J61" s="279">
        <v>802.5333333333333</v>
      </c>
      <c r="K61" s="277">
        <v>784</v>
      </c>
      <c r="L61" s="277">
        <v>761.8</v>
      </c>
      <c r="M61" s="277">
        <v>62.365960000000001</v>
      </c>
    </row>
    <row r="62" spans="1:13">
      <c r="A62" s="301">
        <v>53</v>
      </c>
      <c r="B62" s="277" t="s">
        <v>84</v>
      </c>
      <c r="C62" s="277">
        <v>121.05</v>
      </c>
      <c r="D62" s="279">
        <v>120.83333333333333</v>
      </c>
      <c r="E62" s="279">
        <v>119.16666666666666</v>
      </c>
      <c r="F62" s="279">
        <v>117.28333333333333</v>
      </c>
      <c r="G62" s="279">
        <v>115.61666666666666</v>
      </c>
      <c r="H62" s="279">
        <v>122.71666666666665</v>
      </c>
      <c r="I62" s="279">
        <v>124.38333333333331</v>
      </c>
      <c r="J62" s="279">
        <v>126.26666666666665</v>
      </c>
      <c r="K62" s="277">
        <v>122.5</v>
      </c>
      <c r="L62" s="277">
        <v>118.95</v>
      </c>
      <c r="M62" s="277">
        <v>92.812600000000003</v>
      </c>
    </row>
    <row r="63" spans="1:13">
      <c r="A63" s="301">
        <v>54</v>
      </c>
      <c r="B63" s="277" t="s">
        <v>3642</v>
      </c>
      <c r="C63" s="277">
        <v>2223.4</v>
      </c>
      <c r="D63" s="279">
        <v>2205.1333333333332</v>
      </c>
      <c r="E63" s="279">
        <v>2168.2666666666664</v>
      </c>
      <c r="F63" s="279">
        <v>2113.1333333333332</v>
      </c>
      <c r="G63" s="279">
        <v>2076.2666666666664</v>
      </c>
      <c r="H63" s="279">
        <v>2260.2666666666664</v>
      </c>
      <c r="I63" s="279">
        <v>2297.1333333333332</v>
      </c>
      <c r="J63" s="279">
        <v>2352.2666666666664</v>
      </c>
      <c r="K63" s="277">
        <v>2242</v>
      </c>
      <c r="L63" s="277">
        <v>2150</v>
      </c>
      <c r="M63" s="277">
        <v>5.8095999999999997</v>
      </c>
    </row>
    <row r="64" spans="1:13">
      <c r="A64" s="301">
        <v>55</v>
      </c>
      <c r="B64" s="277" t="s">
        <v>85</v>
      </c>
      <c r="C64" s="277">
        <v>1354</v>
      </c>
      <c r="D64" s="279">
        <v>1351.3333333333333</v>
      </c>
      <c r="E64" s="279">
        <v>1342.6666666666665</v>
      </c>
      <c r="F64" s="279">
        <v>1331.3333333333333</v>
      </c>
      <c r="G64" s="279">
        <v>1322.6666666666665</v>
      </c>
      <c r="H64" s="279">
        <v>1362.6666666666665</v>
      </c>
      <c r="I64" s="279">
        <v>1371.333333333333</v>
      </c>
      <c r="J64" s="279">
        <v>1382.6666666666665</v>
      </c>
      <c r="K64" s="277">
        <v>1360</v>
      </c>
      <c r="L64" s="277">
        <v>1340</v>
      </c>
      <c r="M64" s="277">
        <v>3.7442799999999998</v>
      </c>
    </row>
    <row r="65" spans="1:13">
      <c r="A65" s="301">
        <v>56</v>
      </c>
      <c r="B65" s="277" t="s">
        <v>86</v>
      </c>
      <c r="C65" s="277">
        <v>377.1</v>
      </c>
      <c r="D65" s="279">
        <v>376.15000000000003</v>
      </c>
      <c r="E65" s="279">
        <v>372.90000000000009</v>
      </c>
      <c r="F65" s="279">
        <v>368.70000000000005</v>
      </c>
      <c r="G65" s="279">
        <v>365.4500000000001</v>
      </c>
      <c r="H65" s="279">
        <v>380.35000000000008</v>
      </c>
      <c r="I65" s="279">
        <v>383.59999999999997</v>
      </c>
      <c r="J65" s="279">
        <v>387.80000000000007</v>
      </c>
      <c r="K65" s="277">
        <v>379.4</v>
      </c>
      <c r="L65" s="277">
        <v>371.95</v>
      </c>
      <c r="M65" s="277">
        <v>25.676439999999999</v>
      </c>
    </row>
    <row r="66" spans="1:13">
      <c r="A66" s="301">
        <v>57</v>
      </c>
      <c r="B66" s="277" t="s">
        <v>236</v>
      </c>
      <c r="C66" s="277">
        <v>787.5</v>
      </c>
      <c r="D66" s="279">
        <v>792.65</v>
      </c>
      <c r="E66" s="279">
        <v>776.25</v>
      </c>
      <c r="F66" s="279">
        <v>765</v>
      </c>
      <c r="G66" s="279">
        <v>748.6</v>
      </c>
      <c r="H66" s="279">
        <v>803.9</v>
      </c>
      <c r="I66" s="279">
        <v>820.29999999999984</v>
      </c>
      <c r="J66" s="279">
        <v>831.55</v>
      </c>
      <c r="K66" s="277">
        <v>809.05</v>
      </c>
      <c r="L66" s="277">
        <v>781.4</v>
      </c>
      <c r="M66" s="277">
        <v>4.0922000000000001</v>
      </c>
    </row>
    <row r="67" spans="1:13">
      <c r="A67" s="301">
        <v>58</v>
      </c>
      <c r="B67" s="277" t="s">
        <v>237</v>
      </c>
      <c r="C67" s="277">
        <v>272.05</v>
      </c>
      <c r="D67" s="279">
        <v>270.0333333333333</v>
      </c>
      <c r="E67" s="279">
        <v>266.06666666666661</v>
      </c>
      <c r="F67" s="279">
        <v>260.08333333333331</v>
      </c>
      <c r="G67" s="279">
        <v>256.11666666666662</v>
      </c>
      <c r="H67" s="279">
        <v>276.01666666666659</v>
      </c>
      <c r="I67" s="279">
        <v>279.98333333333329</v>
      </c>
      <c r="J67" s="279">
        <v>285.96666666666658</v>
      </c>
      <c r="K67" s="277">
        <v>274</v>
      </c>
      <c r="L67" s="277">
        <v>264.05</v>
      </c>
      <c r="M67" s="277">
        <v>6.6453100000000003</v>
      </c>
    </row>
    <row r="68" spans="1:13">
      <c r="A68" s="301">
        <v>59</v>
      </c>
      <c r="B68" s="277" t="s">
        <v>235</v>
      </c>
      <c r="C68" s="277">
        <v>135.05000000000001</v>
      </c>
      <c r="D68" s="279">
        <v>135.4</v>
      </c>
      <c r="E68" s="279">
        <v>131.9</v>
      </c>
      <c r="F68" s="279">
        <v>128.75</v>
      </c>
      <c r="G68" s="279">
        <v>125.25</v>
      </c>
      <c r="H68" s="279">
        <v>138.55000000000001</v>
      </c>
      <c r="I68" s="279">
        <v>142.05000000000001</v>
      </c>
      <c r="J68" s="279">
        <v>145.20000000000002</v>
      </c>
      <c r="K68" s="277">
        <v>138.9</v>
      </c>
      <c r="L68" s="277">
        <v>132.25</v>
      </c>
      <c r="M68" s="277">
        <v>6.7418699999999996</v>
      </c>
    </row>
    <row r="69" spans="1:13">
      <c r="A69" s="301">
        <v>60</v>
      </c>
      <c r="B69" s="277" t="s">
        <v>87</v>
      </c>
      <c r="C69" s="277">
        <v>453.8</v>
      </c>
      <c r="D69" s="279">
        <v>455.0333333333333</v>
      </c>
      <c r="E69" s="279">
        <v>448.76666666666659</v>
      </c>
      <c r="F69" s="279">
        <v>443.73333333333329</v>
      </c>
      <c r="G69" s="279">
        <v>437.46666666666658</v>
      </c>
      <c r="H69" s="279">
        <v>460.06666666666661</v>
      </c>
      <c r="I69" s="279">
        <v>466.33333333333326</v>
      </c>
      <c r="J69" s="279">
        <v>471.36666666666662</v>
      </c>
      <c r="K69" s="277">
        <v>461.3</v>
      </c>
      <c r="L69" s="277">
        <v>450</v>
      </c>
      <c r="M69" s="277">
        <v>9.4049999999999994</v>
      </c>
    </row>
    <row r="70" spans="1:13">
      <c r="A70" s="301">
        <v>61</v>
      </c>
      <c r="B70" s="277" t="s">
        <v>88</v>
      </c>
      <c r="C70" s="277">
        <v>485.75</v>
      </c>
      <c r="D70" s="279">
        <v>488.68333333333339</v>
      </c>
      <c r="E70" s="279">
        <v>481.4166666666668</v>
      </c>
      <c r="F70" s="279">
        <v>477.08333333333343</v>
      </c>
      <c r="G70" s="279">
        <v>469.81666666666683</v>
      </c>
      <c r="H70" s="279">
        <v>493.01666666666677</v>
      </c>
      <c r="I70" s="279">
        <v>500.28333333333342</v>
      </c>
      <c r="J70" s="279">
        <v>504.61666666666673</v>
      </c>
      <c r="K70" s="277">
        <v>495.95</v>
      </c>
      <c r="L70" s="277">
        <v>484.35</v>
      </c>
      <c r="M70" s="277">
        <v>20.962869999999999</v>
      </c>
    </row>
    <row r="71" spans="1:13">
      <c r="A71" s="301">
        <v>62</v>
      </c>
      <c r="B71" s="277" t="s">
        <v>238</v>
      </c>
      <c r="C71" s="277">
        <v>750.15</v>
      </c>
      <c r="D71" s="279">
        <v>753.56666666666661</v>
      </c>
      <c r="E71" s="279">
        <v>732.58333333333326</v>
      </c>
      <c r="F71" s="279">
        <v>715.01666666666665</v>
      </c>
      <c r="G71" s="279">
        <v>694.0333333333333</v>
      </c>
      <c r="H71" s="279">
        <v>771.13333333333321</v>
      </c>
      <c r="I71" s="279">
        <v>792.11666666666656</v>
      </c>
      <c r="J71" s="279">
        <v>809.68333333333317</v>
      </c>
      <c r="K71" s="277">
        <v>774.55</v>
      </c>
      <c r="L71" s="277">
        <v>736</v>
      </c>
      <c r="M71" s="277">
        <v>0.54898000000000002</v>
      </c>
    </row>
    <row r="72" spans="1:13">
      <c r="A72" s="301">
        <v>63</v>
      </c>
      <c r="B72" s="277" t="s">
        <v>91</v>
      </c>
      <c r="C72" s="277">
        <v>3147.55</v>
      </c>
      <c r="D72" s="279">
        <v>3188.9833333333336</v>
      </c>
      <c r="E72" s="279">
        <v>3087.5666666666671</v>
      </c>
      <c r="F72" s="279">
        <v>3027.5833333333335</v>
      </c>
      <c r="G72" s="279">
        <v>2926.166666666667</v>
      </c>
      <c r="H72" s="279">
        <v>3248.9666666666672</v>
      </c>
      <c r="I72" s="279">
        <v>3350.3833333333332</v>
      </c>
      <c r="J72" s="279">
        <v>3410.3666666666672</v>
      </c>
      <c r="K72" s="277">
        <v>3290.4</v>
      </c>
      <c r="L72" s="277">
        <v>3129</v>
      </c>
      <c r="M72" s="277">
        <v>14.998559999999999</v>
      </c>
    </row>
    <row r="73" spans="1:13">
      <c r="A73" s="301">
        <v>64</v>
      </c>
      <c r="B73" s="277" t="s">
        <v>93</v>
      </c>
      <c r="C73" s="277">
        <v>150.44999999999999</v>
      </c>
      <c r="D73" s="279">
        <v>149.08333333333334</v>
      </c>
      <c r="E73" s="279">
        <v>143.86666666666667</v>
      </c>
      <c r="F73" s="279">
        <v>137.28333333333333</v>
      </c>
      <c r="G73" s="279">
        <v>132.06666666666666</v>
      </c>
      <c r="H73" s="279">
        <v>155.66666666666669</v>
      </c>
      <c r="I73" s="279">
        <v>160.88333333333333</v>
      </c>
      <c r="J73" s="279">
        <v>167.4666666666667</v>
      </c>
      <c r="K73" s="277">
        <v>154.30000000000001</v>
      </c>
      <c r="L73" s="277">
        <v>142.5</v>
      </c>
      <c r="M73" s="277">
        <v>235.04074</v>
      </c>
    </row>
    <row r="74" spans="1:13">
      <c r="A74" s="301">
        <v>65</v>
      </c>
      <c r="B74" s="277" t="s">
        <v>231</v>
      </c>
      <c r="C74" s="277">
        <v>2055.3000000000002</v>
      </c>
      <c r="D74" s="279">
        <v>2067.4333333333334</v>
      </c>
      <c r="E74" s="279">
        <v>2034.8666666666668</v>
      </c>
      <c r="F74" s="279">
        <v>2014.4333333333334</v>
      </c>
      <c r="G74" s="279">
        <v>1981.8666666666668</v>
      </c>
      <c r="H74" s="279">
        <v>2087.8666666666668</v>
      </c>
      <c r="I74" s="279">
        <v>2120.4333333333334</v>
      </c>
      <c r="J74" s="279">
        <v>2140.8666666666668</v>
      </c>
      <c r="K74" s="277">
        <v>2100</v>
      </c>
      <c r="L74" s="277">
        <v>2047</v>
      </c>
      <c r="M74" s="277">
        <v>4.2229299999999999</v>
      </c>
    </row>
    <row r="75" spans="1:13">
      <c r="A75" s="301">
        <v>66</v>
      </c>
      <c r="B75" s="277" t="s">
        <v>94</v>
      </c>
      <c r="C75" s="277">
        <v>5107.75</v>
      </c>
      <c r="D75" s="279">
        <v>5149.05</v>
      </c>
      <c r="E75" s="279">
        <v>5018.1000000000004</v>
      </c>
      <c r="F75" s="279">
        <v>4928.45</v>
      </c>
      <c r="G75" s="279">
        <v>4797.5</v>
      </c>
      <c r="H75" s="279">
        <v>5238.7000000000007</v>
      </c>
      <c r="I75" s="279">
        <v>5369.65</v>
      </c>
      <c r="J75" s="279">
        <v>5459.3000000000011</v>
      </c>
      <c r="K75" s="277">
        <v>5280</v>
      </c>
      <c r="L75" s="277">
        <v>5059.3999999999996</v>
      </c>
      <c r="M75" s="277">
        <v>50.13438</v>
      </c>
    </row>
    <row r="76" spans="1:13">
      <c r="A76" s="301">
        <v>67</v>
      </c>
      <c r="B76" s="277" t="s">
        <v>239</v>
      </c>
      <c r="C76" s="277">
        <v>58.85</v>
      </c>
      <c r="D76" s="279">
        <v>60.033333333333331</v>
      </c>
      <c r="E76" s="279">
        <v>56.966666666666661</v>
      </c>
      <c r="F76" s="279">
        <v>55.083333333333329</v>
      </c>
      <c r="G76" s="279">
        <v>52.016666666666659</v>
      </c>
      <c r="H76" s="279">
        <v>61.916666666666664</v>
      </c>
      <c r="I76" s="279">
        <v>64.98333333333332</v>
      </c>
      <c r="J76" s="279">
        <v>66.866666666666674</v>
      </c>
      <c r="K76" s="277">
        <v>63.1</v>
      </c>
      <c r="L76" s="277">
        <v>58.15</v>
      </c>
      <c r="M76" s="277">
        <v>20.45879</v>
      </c>
    </row>
    <row r="77" spans="1:13">
      <c r="A77" s="301">
        <v>68</v>
      </c>
      <c r="B77" s="277" t="s">
        <v>95</v>
      </c>
      <c r="C77" s="277">
        <v>2076.8000000000002</v>
      </c>
      <c r="D77" s="279">
        <v>2084.5499999999997</v>
      </c>
      <c r="E77" s="279">
        <v>2042.2499999999995</v>
      </c>
      <c r="F77" s="279">
        <v>2007.6999999999998</v>
      </c>
      <c r="G77" s="279">
        <v>1965.3999999999996</v>
      </c>
      <c r="H77" s="279">
        <v>2119.0999999999995</v>
      </c>
      <c r="I77" s="279">
        <v>2161.3999999999996</v>
      </c>
      <c r="J77" s="279">
        <v>2195.9499999999994</v>
      </c>
      <c r="K77" s="277">
        <v>2126.85</v>
      </c>
      <c r="L77" s="277">
        <v>2050</v>
      </c>
      <c r="M77" s="277">
        <v>13.53997</v>
      </c>
    </row>
    <row r="78" spans="1:13">
      <c r="A78" s="301">
        <v>69</v>
      </c>
      <c r="B78" s="277" t="s">
        <v>240</v>
      </c>
      <c r="C78" s="277">
        <v>367.1</v>
      </c>
      <c r="D78" s="279">
        <v>366.9666666666667</v>
      </c>
      <c r="E78" s="279">
        <v>359.83333333333337</v>
      </c>
      <c r="F78" s="279">
        <v>352.56666666666666</v>
      </c>
      <c r="G78" s="279">
        <v>345.43333333333334</v>
      </c>
      <c r="H78" s="279">
        <v>374.23333333333341</v>
      </c>
      <c r="I78" s="279">
        <v>381.36666666666673</v>
      </c>
      <c r="J78" s="279">
        <v>388.63333333333344</v>
      </c>
      <c r="K78" s="277">
        <v>374.1</v>
      </c>
      <c r="L78" s="277">
        <v>359.7</v>
      </c>
      <c r="M78" s="277">
        <v>2.3325</v>
      </c>
    </row>
    <row r="79" spans="1:13">
      <c r="A79" s="301">
        <v>70</v>
      </c>
      <c r="B79" s="277" t="s">
        <v>241</v>
      </c>
      <c r="C79" s="277">
        <v>1061.3499999999999</v>
      </c>
      <c r="D79" s="279">
        <v>1072.4666666666665</v>
      </c>
      <c r="E79" s="279">
        <v>1043.883333333333</v>
      </c>
      <c r="F79" s="279">
        <v>1026.4166666666665</v>
      </c>
      <c r="G79" s="279">
        <v>997.83333333333303</v>
      </c>
      <c r="H79" s="279">
        <v>1089.9333333333329</v>
      </c>
      <c r="I79" s="279">
        <v>1118.5166666666664</v>
      </c>
      <c r="J79" s="279">
        <v>1135.9833333333329</v>
      </c>
      <c r="K79" s="277">
        <v>1101.05</v>
      </c>
      <c r="L79" s="277">
        <v>1055</v>
      </c>
      <c r="M79" s="277">
        <v>0.83348</v>
      </c>
    </row>
    <row r="80" spans="1:13">
      <c r="A80" s="301">
        <v>71</v>
      </c>
      <c r="B80" s="277" t="s">
        <v>97</v>
      </c>
      <c r="C80" s="277">
        <v>1213.75</v>
      </c>
      <c r="D80" s="279">
        <v>1216.4333333333334</v>
      </c>
      <c r="E80" s="279">
        <v>1187.8666666666668</v>
      </c>
      <c r="F80" s="279">
        <v>1161.9833333333333</v>
      </c>
      <c r="G80" s="279">
        <v>1133.4166666666667</v>
      </c>
      <c r="H80" s="279">
        <v>1242.3166666666668</v>
      </c>
      <c r="I80" s="279">
        <v>1270.8833333333334</v>
      </c>
      <c r="J80" s="279">
        <v>1296.7666666666669</v>
      </c>
      <c r="K80" s="277">
        <v>1245</v>
      </c>
      <c r="L80" s="277">
        <v>1190.55</v>
      </c>
      <c r="M80" s="277">
        <v>23.194749999999999</v>
      </c>
    </row>
    <row r="81" spans="1:13">
      <c r="A81" s="301">
        <v>72</v>
      </c>
      <c r="B81" s="277" t="s">
        <v>98</v>
      </c>
      <c r="C81" s="277">
        <v>157.44999999999999</v>
      </c>
      <c r="D81" s="279">
        <v>157.43333333333331</v>
      </c>
      <c r="E81" s="279">
        <v>155.66666666666663</v>
      </c>
      <c r="F81" s="279">
        <v>153.88333333333333</v>
      </c>
      <c r="G81" s="279">
        <v>152.11666666666665</v>
      </c>
      <c r="H81" s="279">
        <v>159.21666666666661</v>
      </c>
      <c r="I81" s="279">
        <v>160.98333333333332</v>
      </c>
      <c r="J81" s="279">
        <v>162.76666666666659</v>
      </c>
      <c r="K81" s="277">
        <v>159.19999999999999</v>
      </c>
      <c r="L81" s="277">
        <v>155.65</v>
      </c>
      <c r="M81" s="277">
        <v>44.38852</v>
      </c>
    </row>
    <row r="82" spans="1:13">
      <c r="A82" s="301">
        <v>73</v>
      </c>
      <c r="B82" s="277" t="s">
        <v>99</v>
      </c>
      <c r="C82" s="277">
        <v>48.45</v>
      </c>
      <c r="D82" s="279">
        <v>48.583333333333336</v>
      </c>
      <c r="E82" s="279">
        <v>47.366666666666674</v>
      </c>
      <c r="F82" s="279">
        <v>46.283333333333339</v>
      </c>
      <c r="G82" s="279">
        <v>45.066666666666677</v>
      </c>
      <c r="H82" s="279">
        <v>49.666666666666671</v>
      </c>
      <c r="I82" s="279">
        <v>50.883333333333326</v>
      </c>
      <c r="J82" s="279">
        <v>51.966666666666669</v>
      </c>
      <c r="K82" s="277">
        <v>49.8</v>
      </c>
      <c r="L82" s="277">
        <v>47.5</v>
      </c>
      <c r="M82" s="277">
        <v>349.58427999999998</v>
      </c>
    </row>
    <row r="83" spans="1:13">
      <c r="A83" s="301">
        <v>74</v>
      </c>
      <c r="B83" s="277" t="s">
        <v>370</v>
      </c>
      <c r="C83" s="277">
        <v>134.9</v>
      </c>
      <c r="D83" s="279">
        <v>134.88333333333335</v>
      </c>
      <c r="E83" s="279">
        <v>132.2166666666667</v>
      </c>
      <c r="F83" s="279">
        <v>129.53333333333333</v>
      </c>
      <c r="G83" s="279">
        <v>126.86666666666667</v>
      </c>
      <c r="H83" s="279">
        <v>137.56666666666672</v>
      </c>
      <c r="I83" s="279">
        <v>140.23333333333341</v>
      </c>
      <c r="J83" s="279">
        <v>142.91666666666674</v>
      </c>
      <c r="K83" s="277">
        <v>137.55000000000001</v>
      </c>
      <c r="L83" s="277">
        <v>132.19999999999999</v>
      </c>
      <c r="M83" s="277">
        <v>16.745329999999999</v>
      </c>
    </row>
    <row r="84" spans="1:13">
      <c r="A84" s="301">
        <v>75</v>
      </c>
      <c r="B84" s="277" t="s">
        <v>244</v>
      </c>
      <c r="C84" s="277">
        <v>86.7</v>
      </c>
      <c r="D84" s="279">
        <v>89.05</v>
      </c>
      <c r="E84" s="279">
        <v>84.1</v>
      </c>
      <c r="F84" s="279">
        <v>81.5</v>
      </c>
      <c r="G84" s="279">
        <v>76.55</v>
      </c>
      <c r="H84" s="279">
        <v>91.649999999999991</v>
      </c>
      <c r="I84" s="279">
        <v>96.600000000000009</v>
      </c>
      <c r="J84" s="279">
        <v>99.199999999999989</v>
      </c>
      <c r="K84" s="277">
        <v>94</v>
      </c>
      <c r="L84" s="277">
        <v>86.45</v>
      </c>
      <c r="M84" s="277">
        <v>49.241050000000001</v>
      </c>
    </row>
    <row r="85" spans="1:13">
      <c r="A85" s="301">
        <v>76</v>
      </c>
      <c r="B85" s="277" t="s">
        <v>100</v>
      </c>
      <c r="C85" s="277">
        <v>85.7</v>
      </c>
      <c r="D85" s="279">
        <v>84.933333333333337</v>
      </c>
      <c r="E85" s="279">
        <v>83.51666666666668</v>
      </c>
      <c r="F85" s="279">
        <v>81.333333333333343</v>
      </c>
      <c r="G85" s="279">
        <v>79.916666666666686</v>
      </c>
      <c r="H85" s="279">
        <v>87.116666666666674</v>
      </c>
      <c r="I85" s="279">
        <v>88.533333333333331</v>
      </c>
      <c r="J85" s="279">
        <v>90.716666666666669</v>
      </c>
      <c r="K85" s="277">
        <v>86.35</v>
      </c>
      <c r="L85" s="277">
        <v>82.75</v>
      </c>
      <c r="M85" s="277">
        <v>172.43307999999999</v>
      </c>
    </row>
    <row r="86" spans="1:13">
      <c r="A86" s="301">
        <v>77</v>
      </c>
      <c r="B86" s="277" t="s">
        <v>245</v>
      </c>
      <c r="C86" s="277">
        <v>121.85</v>
      </c>
      <c r="D86" s="279">
        <v>122.68333333333334</v>
      </c>
      <c r="E86" s="279">
        <v>119.66666666666667</v>
      </c>
      <c r="F86" s="279">
        <v>117.48333333333333</v>
      </c>
      <c r="G86" s="279">
        <v>114.46666666666667</v>
      </c>
      <c r="H86" s="279">
        <v>124.86666666666667</v>
      </c>
      <c r="I86" s="279">
        <v>127.88333333333333</v>
      </c>
      <c r="J86" s="279">
        <v>130.06666666666666</v>
      </c>
      <c r="K86" s="277">
        <v>125.7</v>
      </c>
      <c r="L86" s="277">
        <v>120.5</v>
      </c>
      <c r="M86" s="277">
        <v>1.2911600000000001</v>
      </c>
    </row>
    <row r="87" spans="1:13">
      <c r="A87" s="301">
        <v>78</v>
      </c>
      <c r="B87" s="277" t="s">
        <v>101</v>
      </c>
      <c r="C87" s="277">
        <v>470.75</v>
      </c>
      <c r="D87" s="279">
        <v>468.91666666666669</v>
      </c>
      <c r="E87" s="279">
        <v>464.03333333333336</v>
      </c>
      <c r="F87" s="279">
        <v>457.31666666666666</v>
      </c>
      <c r="G87" s="279">
        <v>452.43333333333334</v>
      </c>
      <c r="H87" s="279">
        <v>475.63333333333338</v>
      </c>
      <c r="I87" s="279">
        <v>480.51666666666671</v>
      </c>
      <c r="J87" s="279">
        <v>487.23333333333341</v>
      </c>
      <c r="K87" s="277">
        <v>473.8</v>
      </c>
      <c r="L87" s="277">
        <v>462.2</v>
      </c>
      <c r="M87" s="277">
        <v>25.983969999999999</v>
      </c>
    </row>
    <row r="88" spans="1:13">
      <c r="A88" s="301">
        <v>79</v>
      </c>
      <c r="B88" s="277" t="s">
        <v>103</v>
      </c>
      <c r="C88" s="277">
        <v>21.4</v>
      </c>
      <c r="D88" s="279">
        <v>21.566666666666663</v>
      </c>
      <c r="E88" s="279">
        <v>20.983333333333327</v>
      </c>
      <c r="F88" s="279">
        <v>20.566666666666663</v>
      </c>
      <c r="G88" s="279">
        <v>19.983333333333327</v>
      </c>
      <c r="H88" s="279">
        <v>21.983333333333327</v>
      </c>
      <c r="I88" s="279">
        <v>22.566666666666663</v>
      </c>
      <c r="J88" s="279">
        <v>22.983333333333327</v>
      </c>
      <c r="K88" s="277">
        <v>22.15</v>
      </c>
      <c r="L88" s="277">
        <v>21.15</v>
      </c>
      <c r="M88" s="277">
        <v>117.97799000000001</v>
      </c>
    </row>
    <row r="89" spans="1:13">
      <c r="A89" s="301">
        <v>80</v>
      </c>
      <c r="B89" s="277" t="s">
        <v>246</v>
      </c>
      <c r="C89" s="277">
        <v>502.9</v>
      </c>
      <c r="D89" s="279">
        <v>501.2</v>
      </c>
      <c r="E89" s="279">
        <v>497.4</v>
      </c>
      <c r="F89" s="279">
        <v>491.9</v>
      </c>
      <c r="G89" s="279">
        <v>488.09999999999997</v>
      </c>
      <c r="H89" s="279">
        <v>506.7</v>
      </c>
      <c r="I89" s="279">
        <v>510.50000000000006</v>
      </c>
      <c r="J89" s="279">
        <v>516</v>
      </c>
      <c r="K89" s="277">
        <v>505</v>
      </c>
      <c r="L89" s="277">
        <v>495.7</v>
      </c>
      <c r="M89" s="277">
        <v>1.0246299999999999</v>
      </c>
    </row>
    <row r="90" spans="1:13">
      <c r="A90" s="301">
        <v>81</v>
      </c>
      <c r="B90" s="277" t="s">
        <v>104</v>
      </c>
      <c r="C90" s="277">
        <v>678.9</v>
      </c>
      <c r="D90" s="279">
        <v>678.7833333333333</v>
      </c>
      <c r="E90" s="279">
        <v>668.46666666666658</v>
      </c>
      <c r="F90" s="279">
        <v>658.0333333333333</v>
      </c>
      <c r="G90" s="279">
        <v>647.71666666666658</v>
      </c>
      <c r="H90" s="279">
        <v>689.21666666666658</v>
      </c>
      <c r="I90" s="279">
        <v>699.53333333333319</v>
      </c>
      <c r="J90" s="279">
        <v>709.96666666666658</v>
      </c>
      <c r="K90" s="277">
        <v>689.1</v>
      </c>
      <c r="L90" s="277">
        <v>668.35</v>
      </c>
      <c r="M90" s="277">
        <v>10.03035</v>
      </c>
    </row>
    <row r="91" spans="1:13">
      <c r="A91" s="301">
        <v>82</v>
      </c>
      <c r="B91" s="277" t="s">
        <v>247</v>
      </c>
      <c r="C91" s="277">
        <v>401.1</v>
      </c>
      <c r="D91" s="279">
        <v>401.7</v>
      </c>
      <c r="E91" s="279">
        <v>391.4</v>
      </c>
      <c r="F91" s="279">
        <v>381.7</v>
      </c>
      <c r="G91" s="279">
        <v>371.4</v>
      </c>
      <c r="H91" s="279">
        <v>411.4</v>
      </c>
      <c r="I91" s="279">
        <v>421.70000000000005</v>
      </c>
      <c r="J91" s="279">
        <v>431.4</v>
      </c>
      <c r="K91" s="277">
        <v>412</v>
      </c>
      <c r="L91" s="277">
        <v>392</v>
      </c>
      <c r="M91" s="277">
        <v>0.80910000000000004</v>
      </c>
    </row>
    <row r="92" spans="1:13">
      <c r="A92" s="301">
        <v>83</v>
      </c>
      <c r="B92" s="277" t="s">
        <v>248</v>
      </c>
      <c r="C92" s="277">
        <v>864.45</v>
      </c>
      <c r="D92" s="279">
        <v>862.98333333333323</v>
      </c>
      <c r="E92" s="279">
        <v>846.16666666666652</v>
      </c>
      <c r="F92" s="279">
        <v>827.88333333333333</v>
      </c>
      <c r="G92" s="279">
        <v>811.06666666666661</v>
      </c>
      <c r="H92" s="279">
        <v>881.26666666666642</v>
      </c>
      <c r="I92" s="279">
        <v>898.08333333333326</v>
      </c>
      <c r="J92" s="279">
        <v>916.36666666666633</v>
      </c>
      <c r="K92" s="277">
        <v>879.8</v>
      </c>
      <c r="L92" s="277">
        <v>844.7</v>
      </c>
      <c r="M92" s="277">
        <v>6.4490499999999997</v>
      </c>
    </row>
    <row r="93" spans="1:13">
      <c r="A93" s="301">
        <v>84</v>
      </c>
      <c r="B93" s="277" t="s">
        <v>105</v>
      </c>
      <c r="C93" s="277">
        <v>718.4</v>
      </c>
      <c r="D93" s="279">
        <v>718.7166666666667</v>
      </c>
      <c r="E93" s="279">
        <v>704.68333333333339</v>
      </c>
      <c r="F93" s="279">
        <v>690.9666666666667</v>
      </c>
      <c r="G93" s="279">
        <v>676.93333333333339</v>
      </c>
      <c r="H93" s="279">
        <v>732.43333333333339</v>
      </c>
      <c r="I93" s="279">
        <v>746.4666666666667</v>
      </c>
      <c r="J93" s="279">
        <v>760.18333333333339</v>
      </c>
      <c r="K93" s="277">
        <v>732.75</v>
      </c>
      <c r="L93" s="277">
        <v>705</v>
      </c>
      <c r="M93" s="277">
        <v>25.766970000000001</v>
      </c>
    </row>
    <row r="94" spans="1:13">
      <c r="A94" s="301">
        <v>85</v>
      </c>
      <c r="B94" s="277" t="s">
        <v>250</v>
      </c>
      <c r="C94" s="277">
        <v>199.45</v>
      </c>
      <c r="D94" s="279">
        <v>198.36666666666667</v>
      </c>
      <c r="E94" s="279">
        <v>194.18333333333334</v>
      </c>
      <c r="F94" s="279">
        <v>188.91666666666666</v>
      </c>
      <c r="G94" s="279">
        <v>184.73333333333332</v>
      </c>
      <c r="H94" s="279">
        <v>203.63333333333335</v>
      </c>
      <c r="I94" s="279">
        <v>207.81666666666669</v>
      </c>
      <c r="J94" s="279">
        <v>213.08333333333337</v>
      </c>
      <c r="K94" s="277">
        <v>202.55</v>
      </c>
      <c r="L94" s="277">
        <v>193.1</v>
      </c>
      <c r="M94" s="277">
        <v>4.5390600000000001</v>
      </c>
    </row>
    <row r="95" spans="1:13">
      <c r="A95" s="301">
        <v>86</v>
      </c>
      <c r="B95" s="277" t="s">
        <v>386</v>
      </c>
      <c r="C95" s="277">
        <v>299.3</v>
      </c>
      <c r="D95" s="279">
        <v>303.46666666666664</v>
      </c>
      <c r="E95" s="279">
        <v>292.93333333333328</v>
      </c>
      <c r="F95" s="279">
        <v>286.56666666666666</v>
      </c>
      <c r="G95" s="279">
        <v>276.0333333333333</v>
      </c>
      <c r="H95" s="279">
        <v>309.83333333333326</v>
      </c>
      <c r="I95" s="279">
        <v>320.36666666666667</v>
      </c>
      <c r="J95" s="279">
        <v>326.73333333333323</v>
      </c>
      <c r="K95" s="277">
        <v>314</v>
      </c>
      <c r="L95" s="277">
        <v>297.10000000000002</v>
      </c>
      <c r="M95" s="277">
        <v>3.0539000000000001</v>
      </c>
    </row>
    <row r="96" spans="1:13">
      <c r="A96" s="301">
        <v>87</v>
      </c>
      <c r="B96" s="277" t="s">
        <v>106</v>
      </c>
      <c r="C96" s="277">
        <v>674.75</v>
      </c>
      <c r="D96" s="279">
        <v>675.03333333333342</v>
      </c>
      <c r="E96" s="279">
        <v>663.41666666666686</v>
      </c>
      <c r="F96" s="279">
        <v>652.08333333333348</v>
      </c>
      <c r="G96" s="279">
        <v>640.46666666666692</v>
      </c>
      <c r="H96" s="279">
        <v>686.36666666666679</v>
      </c>
      <c r="I96" s="279">
        <v>697.98333333333335</v>
      </c>
      <c r="J96" s="279">
        <v>709.31666666666672</v>
      </c>
      <c r="K96" s="277">
        <v>686.65</v>
      </c>
      <c r="L96" s="277">
        <v>663.7</v>
      </c>
      <c r="M96" s="277">
        <v>20.290240000000001</v>
      </c>
    </row>
    <row r="97" spans="1:13">
      <c r="A97" s="301">
        <v>88</v>
      </c>
      <c r="B97" s="277" t="s">
        <v>108</v>
      </c>
      <c r="C97" s="277">
        <v>814.1</v>
      </c>
      <c r="D97" s="279">
        <v>823.01666666666677</v>
      </c>
      <c r="E97" s="279">
        <v>801.23333333333358</v>
      </c>
      <c r="F97" s="279">
        <v>788.36666666666679</v>
      </c>
      <c r="G97" s="279">
        <v>766.5833333333336</v>
      </c>
      <c r="H97" s="279">
        <v>835.88333333333355</v>
      </c>
      <c r="I97" s="279">
        <v>857.66666666666663</v>
      </c>
      <c r="J97" s="279">
        <v>870.53333333333353</v>
      </c>
      <c r="K97" s="277">
        <v>844.8</v>
      </c>
      <c r="L97" s="277">
        <v>810.15</v>
      </c>
      <c r="M97" s="277">
        <v>180.70371</v>
      </c>
    </row>
    <row r="98" spans="1:13">
      <c r="A98" s="301">
        <v>89</v>
      </c>
      <c r="B98" s="277" t="s">
        <v>109</v>
      </c>
      <c r="C98" s="277">
        <v>1667.1</v>
      </c>
      <c r="D98" s="279">
        <v>1671.3833333333332</v>
      </c>
      <c r="E98" s="279">
        <v>1646.1166666666663</v>
      </c>
      <c r="F98" s="279">
        <v>1625.1333333333332</v>
      </c>
      <c r="G98" s="279">
        <v>1599.8666666666663</v>
      </c>
      <c r="H98" s="279">
        <v>1692.3666666666663</v>
      </c>
      <c r="I98" s="279">
        <v>1717.6333333333332</v>
      </c>
      <c r="J98" s="279">
        <v>1738.6166666666663</v>
      </c>
      <c r="K98" s="277">
        <v>1696.65</v>
      </c>
      <c r="L98" s="277">
        <v>1650.4</v>
      </c>
      <c r="M98" s="277">
        <v>48.036369999999998</v>
      </c>
    </row>
    <row r="99" spans="1:13">
      <c r="A99" s="301">
        <v>90</v>
      </c>
      <c r="B99" s="277" t="s">
        <v>252</v>
      </c>
      <c r="C99" s="277">
        <v>2143.1</v>
      </c>
      <c r="D99" s="279">
        <v>2175.3999999999996</v>
      </c>
      <c r="E99" s="279">
        <v>2099.8499999999995</v>
      </c>
      <c r="F99" s="279">
        <v>2056.6</v>
      </c>
      <c r="G99" s="279">
        <v>1981.0499999999997</v>
      </c>
      <c r="H99" s="279">
        <v>2218.6499999999992</v>
      </c>
      <c r="I99" s="279">
        <v>2294.1999999999994</v>
      </c>
      <c r="J99" s="279">
        <v>2337.4499999999989</v>
      </c>
      <c r="K99" s="277">
        <v>2250.9499999999998</v>
      </c>
      <c r="L99" s="277">
        <v>2132.15</v>
      </c>
      <c r="M99" s="277">
        <v>4.8662000000000001</v>
      </c>
    </row>
    <row r="100" spans="1:13">
      <c r="A100" s="301">
        <v>91</v>
      </c>
      <c r="B100" s="277" t="s">
        <v>110</v>
      </c>
      <c r="C100" s="277">
        <v>1047.25</v>
      </c>
      <c r="D100" s="279">
        <v>1045.5333333333333</v>
      </c>
      <c r="E100" s="279">
        <v>1036.0666666666666</v>
      </c>
      <c r="F100" s="279">
        <v>1024.8833333333332</v>
      </c>
      <c r="G100" s="279">
        <v>1015.4166666666665</v>
      </c>
      <c r="H100" s="279">
        <v>1056.7166666666667</v>
      </c>
      <c r="I100" s="279">
        <v>1066.1833333333334</v>
      </c>
      <c r="J100" s="279">
        <v>1077.3666666666668</v>
      </c>
      <c r="K100" s="277">
        <v>1055</v>
      </c>
      <c r="L100" s="277">
        <v>1034.3499999999999</v>
      </c>
      <c r="M100" s="277">
        <v>80.399349999999998</v>
      </c>
    </row>
    <row r="101" spans="1:13">
      <c r="A101" s="301">
        <v>92</v>
      </c>
      <c r="B101" s="277" t="s">
        <v>253</v>
      </c>
      <c r="C101" s="277">
        <v>580.25</v>
      </c>
      <c r="D101" s="279">
        <v>580.65</v>
      </c>
      <c r="E101" s="279">
        <v>575.19999999999993</v>
      </c>
      <c r="F101" s="279">
        <v>570.15</v>
      </c>
      <c r="G101" s="279">
        <v>564.69999999999993</v>
      </c>
      <c r="H101" s="279">
        <v>585.69999999999993</v>
      </c>
      <c r="I101" s="279">
        <v>591.15</v>
      </c>
      <c r="J101" s="279">
        <v>596.19999999999993</v>
      </c>
      <c r="K101" s="277">
        <v>586.1</v>
      </c>
      <c r="L101" s="277">
        <v>575.6</v>
      </c>
      <c r="M101" s="277">
        <v>22.106059999999999</v>
      </c>
    </row>
    <row r="102" spans="1:13">
      <c r="A102" s="301">
        <v>93</v>
      </c>
      <c r="B102" s="277" t="s">
        <v>111</v>
      </c>
      <c r="C102" s="277">
        <v>2956.75</v>
      </c>
      <c r="D102" s="279">
        <v>2974.9</v>
      </c>
      <c r="E102" s="279">
        <v>2906.8</v>
      </c>
      <c r="F102" s="279">
        <v>2856.85</v>
      </c>
      <c r="G102" s="279">
        <v>2788.75</v>
      </c>
      <c r="H102" s="279">
        <v>3024.8500000000004</v>
      </c>
      <c r="I102" s="279">
        <v>3092.95</v>
      </c>
      <c r="J102" s="279">
        <v>3142.9000000000005</v>
      </c>
      <c r="K102" s="277">
        <v>3043</v>
      </c>
      <c r="L102" s="277">
        <v>2924.95</v>
      </c>
      <c r="M102" s="277">
        <v>12.56822</v>
      </c>
    </row>
    <row r="103" spans="1:13">
      <c r="A103" s="301">
        <v>94</v>
      </c>
      <c r="B103" s="277" t="s">
        <v>112</v>
      </c>
      <c r="C103" s="277">
        <v>468.25</v>
      </c>
      <c r="D103" s="279">
        <v>467.05</v>
      </c>
      <c r="E103" s="279">
        <v>465.20000000000005</v>
      </c>
      <c r="F103" s="279">
        <v>462.15000000000003</v>
      </c>
      <c r="G103" s="279">
        <v>460.30000000000007</v>
      </c>
      <c r="H103" s="279">
        <v>470.1</v>
      </c>
      <c r="I103" s="279">
        <v>471.95000000000005</v>
      </c>
      <c r="J103" s="279">
        <v>475</v>
      </c>
      <c r="K103" s="277">
        <v>468.9</v>
      </c>
      <c r="L103" s="277">
        <v>464</v>
      </c>
      <c r="M103" s="277">
        <v>15.833170000000001</v>
      </c>
    </row>
    <row r="104" spans="1:13">
      <c r="A104" s="301">
        <v>95</v>
      </c>
      <c r="B104" s="277" t="s">
        <v>114</v>
      </c>
      <c r="C104" s="277">
        <v>165.45</v>
      </c>
      <c r="D104" s="279">
        <v>165.06666666666666</v>
      </c>
      <c r="E104" s="279">
        <v>162.68333333333334</v>
      </c>
      <c r="F104" s="279">
        <v>159.91666666666669</v>
      </c>
      <c r="G104" s="279">
        <v>157.53333333333336</v>
      </c>
      <c r="H104" s="279">
        <v>167.83333333333331</v>
      </c>
      <c r="I104" s="279">
        <v>170.21666666666664</v>
      </c>
      <c r="J104" s="279">
        <v>172.98333333333329</v>
      </c>
      <c r="K104" s="277">
        <v>167.45</v>
      </c>
      <c r="L104" s="277">
        <v>162.30000000000001</v>
      </c>
      <c r="M104" s="277">
        <v>172.57416000000001</v>
      </c>
    </row>
    <row r="105" spans="1:13">
      <c r="A105" s="301">
        <v>96</v>
      </c>
      <c r="B105" s="277" t="s">
        <v>115</v>
      </c>
      <c r="C105" s="277">
        <v>177.35</v>
      </c>
      <c r="D105" s="279">
        <v>178.15</v>
      </c>
      <c r="E105" s="279">
        <v>173.20000000000002</v>
      </c>
      <c r="F105" s="279">
        <v>169.05</v>
      </c>
      <c r="G105" s="279">
        <v>164.10000000000002</v>
      </c>
      <c r="H105" s="279">
        <v>182.3</v>
      </c>
      <c r="I105" s="279">
        <v>187.25</v>
      </c>
      <c r="J105" s="279">
        <v>191.4</v>
      </c>
      <c r="K105" s="277">
        <v>183.1</v>
      </c>
      <c r="L105" s="277">
        <v>174</v>
      </c>
      <c r="M105" s="277">
        <v>87.134640000000005</v>
      </c>
    </row>
    <row r="106" spans="1:13">
      <c r="A106" s="301">
        <v>97</v>
      </c>
      <c r="B106" s="277" t="s">
        <v>116</v>
      </c>
      <c r="C106" s="277">
        <v>2052.5500000000002</v>
      </c>
      <c r="D106" s="279">
        <v>2046.1333333333332</v>
      </c>
      <c r="E106" s="279">
        <v>2032.2666666666664</v>
      </c>
      <c r="F106" s="279">
        <v>2011.9833333333331</v>
      </c>
      <c r="G106" s="279">
        <v>1998.1166666666663</v>
      </c>
      <c r="H106" s="279">
        <v>2066.4166666666665</v>
      </c>
      <c r="I106" s="279">
        <v>2080.2833333333333</v>
      </c>
      <c r="J106" s="279">
        <v>2100.5666666666666</v>
      </c>
      <c r="K106" s="277">
        <v>2060</v>
      </c>
      <c r="L106" s="277">
        <v>2025.85</v>
      </c>
      <c r="M106" s="277">
        <v>24.10305</v>
      </c>
    </row>
    <row r="107" spans="1:13">
      <c r="A107" s="301">
        <v>98</v>
      </c>
      <c r="B107" s="277" t="s">
        <v>254</v>
      </c>
      <c r="C107" s="277">
        <v>212.55</v>
      </c>
      <c r="D107" s="279">
        <v>214.45000000000002</v>
      </c>
      <c r="E107" s="279">
        <v>206.00000000000003</v>
      </c>
      <c r="F107" s="279">
        <v>199.45000000000002</v>
      </c>
      <c r="G107" s="279">
        <v>191.00000000000003</v>
      </c>
      <c r="H107" s="279">
        <v>221.00000000000003</v>
      </c>
      <c r="I107" s="279">
        <v>229.45000000000002</v>
      </c>
      <c r="J107" s="279">
        <v>236.00000000000003</v>
      </c>
      <c r="K107" s="277">
        <v>222.9</v>
      </c>
      <c r="L107" s="277">
        <v>207.9</v>
      </c>
      <c r="M107" s="277">
        <v>18.042629999999999</v>
      </c>
    </row>
    <row r="108" spans="1:13">
      <c r="A108" s="301">
        <v>99</v>
      </c>
      <c r="B108" s="277" t="s">
        <v>255</v>
      </c>
      <c r="C108" s="277">
        <v>31.65</v>
      </c>
      <c r="D108" s="279">
        <v>31.566666666666663</v>
      </c>
      <c r="E108" s="279">
        <v>31.233333333333327</v>
      </c>
      <c r="F108" s="279">
        <v>30.816666666666663</v>
      </c>
      <c r="G108" s="279">
        <v>30.483333333333327</v>
      </c>
      <c r="H108" s="279">
        <v>31.983333333333327</v>
      </c>
      <c r="I108" s="279">
        <v>32.316666666666663</v>
      </c>
      <c r="J108" s="279">
        <v>32.733333333333327</v>
      </c>
      <c r="K108" s="277">
        <v>31.9</v>
      </c>
      <c r="L108" s="277">
        <v>31.15</v>
      </c>
      <c r="M108" s="277">
        <v>9.3796499999999998</v>
      </c>
    </row>
    <row r="109" spans="1:13">
      <c r="A109" s="301">
        <v>100</v>
      </c>
      <c r="B109" s="277" t="s">
        <v>117</v>
      </c>
      <c r="C109" s="277">
        <v>151.65</v>
      </c>
      <c r="D109" s="279">
        <v>153.96666666666667</v>
      </c>
      <c r="E109" s="279">
        <v>147.68333333333334</v>
      </c>
      <c r="F109" s="279">
        <v>143.71666666666667</v>
      </c>
      <c r="G109" s="279">
        <v>137.43333333333334</v>
      </c>
      <c r="H109" s="279">
        <v>157.93333333333334</v>
      </c>
      <c r="I109" s="279">
        <v>164.2166666666667</v>
      </c>
      <c r="J109" s="279">
        <v>168.18333333333334</v>
      </c>
      <c r="K109" s="277">
        <v>160.25</v>
      </c>
      <c r="L109" s="277">
        <v>150</v>
      </c>
      <c r="M109" s="277">
        <v>144.14299</v>
      </c>
    </row>
    <row r="110" spans="1:13">
      <c r="A110" s="301">
        <v>101</v>
      </c>
      <c r="B110" s="277" t="s">
        <v>258</v>
      </c>
      <c r="C110" s="277">
        <v>215.85</v>
      </c>
      <c r="D110" s="279">
        <v>214.9</v>
      </c>
      <c r="E110" s="279">
        <v>209.95000000000002</v>
      </c>
      <c r="F110" s="279">
        <v>204.05</v>
      </c>
      <c r="G110" s="279">
        <v>199.10000000000002</v>
      </c>
      <c r="H110" s="279">
        <v>220.8</v>
      </c>
      <c r="I110" s="279">
        <v>225.75</v>
      </c>
      <c r="J110" s="279">
        <v>231.65</v>
      </c>
      <c r="K110" s="277">
        <v>219.85</v>
      </c>
      <c r="L110" s="277">
        <v>209</v>
      </c>
      <c r="M110" s="277">
        <v>13.61693</v>
      </c>
    </row>
    <row r="111" spans="1:13">
      <c r="A111" s="301">
        <v>102</v>
      </c>
      <c r="B111" s="277" t="s">
        <v>118</v>
      </c>
      <c r="C111" s="277">
        <v>351.85</v>
      </c>
      <c r="D111" s="279">
        <v>350.4666666666667</v>
      </c>
      <c r="E111" s="279">
        <v>343.83333333333337</v>
      </c>
      <c r="F111" s="279">
        <v>335.81666666666666</v>
      </c>
      <c r="G111" s="279">
        <v>329.18333333333334</v>
      </c>
      <c r="H111" s="279">
        <v>358.48333333333341</v>
      </c>
      <c r="I111" s="279">
        <v>365.11666666666673</v>
      </c>
      <c r="J111" s="279">
        <v>373.13333333333344</v>
      </c>
      <c r="K111" s="277">
        <v>357.1</v>
      </c>
      <c r="L111" s="277">
        <v>342.45</v>
      </c>
      <c r="M111" s="277">
        <v>227.40367000000001</v>
      </c>
    </row>
    <row r="112" spans="1:13">
      <c r="A112" s="301">
        <v>103</v>
      </c>
      <c r="B112" s="277" t="s">
        <v>256</v>
      </c>
      <c r="C112" s="277">
        <v>1258.1500000000001</v>
      </c>
      <c r="D112" s="279">
        <v>1264.45</v>
      </c>
      <c r="E112" s="279">
        <v>1241.9000000000001</v>
      </c>
      <c r="F112" s="279">
        <v>1225.6500000000001</v>
      </c>
      <c r="G112" s="279">
        <v>1203.1000000000001</v>
      </c>
      <c r="H112" s="279">
        <v>1280.7</v>
      </c>
      <c r="I112" s="279">
        <v>1303.2499999999998</v>
      </c>
      <c r="J112" s="279">
        <v>1319.5</v>
      </c>
      <c r="K112" s="277">
        <v>1287</v>
      </c>
      <c r="L112" s="277">
        <v>1248.2</v>
      </c>
      <c r="M112" s="277">
        <v>2.56738</v>
      </c>
    </row>
    <row r="113" spans="1:13">
      <c r="A113" s="301">
        <v>104</v>
      </c>
      <c r="B113" s="277" t="s">
        <v>119</v>
      </c>
      <c r="C113" s="277">
        <v>408.7</v>
      </c>
      <c r="D113" s="279">
        <v>406.58333333333331</v>
      </c>
      <c r="E113" s="279">
        <v>402.76666666666665</v>
      </c>
      <c r="F113" s="279">
        <v>396.83333333333331</v>
      </c>
      <c r="G113" s="279">
        <v>393.01666666666665</v>
      </c>
      <c r="H113" s="279">
        <v>412.51666666666665</v>
      </c>
      <c r="I113" s="279">
        <v>416.33333333333337</v>
      </c>
      <c r="J113" s="279">
        <v>422.26666666666665</v>
      </c>
      <c r="K113" s="277">
        <v>410.4</v>
      </c>
      <c r="L113" s="277">
        <v>400.65</v>
      </c>
      <c r="M113" s="277">
        <v>12.645339999999999</v>
      </c>
    </row>
    <row r="114" spans="1:13">
      <c r="A114" s="301">
        <v>105</v>
      </c>
      <c r="B114" s="277" t="s">
        <v>257</v>
      </c>
      <c r="C114" s="277">
        <v>34.5</v>
      </c>
      <c r="D114" s="279">
        <v>34.699999999999996</v>
      </c>
      <c r="E114" s="279">
        <v>33.79999999999999</v>
      </c>
      <c r="F114" s="279">
        <v>33.099999999999994</v>
      </c>
      <c r="G114" s="279">
        <v>32.199999999999989</v>
      </c>
      <c r="H114" s="279">
        <v>35.399999999999991</v>
      </c>
      <c r="I114" s="279">
        <v>36.299999999999997</v>
      </c>
      <c r="J114" s="279">
        <v>36.999999999999993</v>
      </c>
      <c r="K114" s="277">
        <v>35.6</v>
      </c>
      <c r="L114" s="277">
        <v>34</v>
      </c>
      <c r="M114" s="277">
        <v>8.3112600000000008</v>
      </c>
    </row>
    <row r="115" spans="1:13">
      <c r="A115" s="301">
        <v>106</v>
      </c>
      <c r="B115" s="277" t="s">
        <v>120</v>
      </c>
      <c r="C115" s="277">
        <v>9.1999999999999993</v>
      </c>
      <c r="D115" s="279">
        <v>9.4166666666666661</v>
      </c>
      <c r="E115" s="279">
        <v>8.6333333333333329</v>
      </c>
      <c r="F115" s="279">
        <v>8.0666666666666664</v>
      </c>
      <c r="G115" s="279">
        <v>7.2833333333333332</v>
      </c>
      <c r="H115" s="279">
        <v>9.9833333333333325</v>
      </c>
      <c r="I115" s="279">
        <v>10.766666666666667</v>
      </c>
      <c r="J115" s="279">
        <v>11.333333333333332</v>
      </c>
      <c r="K115" s="277">
        <v>10.199999999999999</v>
      </c>
      <c r="L115" s="277">
        <v>8.85</v>
      </c>
      <c r="M115" s="277">
        <v>6121.9722899999997</v>
      </c>
    </row>
    <row r="116" spans="1:13">
      <c r="A116" s="301">
        <v>107</v>
      </c>
      <c r="B116" s="277" t="s">
        <v>121</v>
      </c>
      <c r="C116" s="277">
        <v>28.45</v>
      </c>
      <c r="D116" s="279">
        <v>28.483333333333334</v>
      </c>
      <c r="E116" s="279">
        <v>27.766666666666669</v>
      </c>
      <c r="F116" s="279">
        <v>27.083333333333336</v>
      </c>
      <c r="G116" s="279">
        <v>26.366666666666671</v>
      </c>
      <c r="H116" s="279">
        <v>29.166666666666668</v>
      </c>
      <c r="I116" s="279">
        <v>29.883333333333336</v>
      </c>
      <c r="J116" s="279">
        <v>30.566666666666666</v>
      </c>
      <c r="K116" s="277">
        <v>29.2</v>
      </c>
      <c r="L116" s="277">
        <v>27.8</v>
      </c>
      <c r="M116" s="277">
        <v>588.20360000000005</v>
      </c>
    </row>
    <row r="117" spans="1:13">
      <c r="A117" s="301">
        <v>108</v>
      </c>
      <c r="B117" s="277" t="s">
        <v>122</v>
      </c>
      <c r="C117" s="277">
        <v>407.65</v>
      </c>
      <c r="D117" s="279">
        <v>409.10000000000008</v>
      </c>
      <c r="E117" s="279">
        <v>401.40000000000015</v>
      </c>
      <c r="F117" s="279">
        <v>395.15000000000009</v>
      </c>
      <c r="G117" s="279">
        <v>387.45000000000016</v>
      </c>
      <c r="H117" s="279">
        <v>415.35000000000014</v>
      </c>
      <c r="I117" s="279">
        <v>423.05000000000007</v>
      </c>
      <c r="J117" s="279">
        <v>429.30000000000013</v>
      </c>
      <c r="K117" s="277">
        <v>416.8</v>
      </c>
      <c r="L117" s="277">
        <v>402.85</v>
      </c>
      <c r="M117" s="277">
        <v>18.228400000000001</v>
      </c>
    </row>
    <row r="118" spans="1:13">
      <c r="A118" s="301">
        <v>109</v>
      </c>
      <c r="B118" s="277" t="s">
        <v>260</v>
      </c>
      <c r="C118" s="277">
        <v>92</v>
      </c>
      <c r="D118" s="279">
        <v>92.366666666666674</v>
      </c>
      <c r="E118" s="279">
        <v>89.633333333333354</v>
      </c>
      <c r="F118" s="279">
        <v>87.26666666666668</v>
      </c>
      <c r="G118" s="279">
        <v>84.53333333333336</v>
      </c>
      <c r="H118" s="279">
        <v>94.733333333333348</v>
      </c>
      <c r="I118" s="279">
        <v>97.466666666666669</v>
      </c>
      <c r="J118" s="279">
        <v>99.833333333333343</v>
      </c>
      <c r="K118" s="277">
        <v>95.1</v>
      </c>
      <c r="L118" s="277">
        <v>90</v>
      </c>
      <c r="M118" s="277">
        <v>17.818359999999998</v>
      </c>
    </row>
    <row r="119" spans="1:13">
      <c r="A119" s="301">
        <v>110</v>
      </c>
      <c r="B119" s="277" t="s">
        <v>123</v>
      </c>
      <c r="C119" s="277">
        <v>1282.7</v>
      </c>
      <c r="D119" s="279">
        <v>1272.3166666666666</v>
      </c>
      <c r="E119" s="279">
        <v>1246.1833333333332</v>
      </c>
      <c r="F119" s="279">
        <v>1209.6666666666665</v>
      </c>
      <c r="G119" s="279">
        <v>1183.5333333333331</v>
      </c>
      <c r="H119" s="279">
        <v>1308.8333333333333</v>
      </c>
      <c r="I119" s="279">
        <v>1334.9666666666665</v>
      </c>
      <c r="J119" s="279">
        <v>1371.4833333333333</v>
      </c>
      <c r="K119" s="277">
        <v>1298.45</v>
      </c>
      <c r="L119" s="277">
        <v>1235.8</v>
      </c>
      <c r="M119" s="277">
        <v>32.911290000000001</v>
      </c>
    </row>
    <row r="120" spans="1:13">
      <c r="A120" s="301">
        <v>111</v>
      </c>
      <c r="B120" s="277" t="s">
        <v>124</v>
      </c>
      <c r="C120" s="277">
        <v>528.04999999999995</v>
      </c>
      <c r="D120" s="279">
        <v>533.66666666666663</v>
      </c>
      <c r="E120" s="279">
        <v>513.48333333333323</v>
      </c>
      <c r="F120" s="279">
        <v>498.91666666666663</v>
      </c>
      <c r="G120" s="279">
        <v>478.73333333333323</v>
      </c>
      <c r="H120" s="279">
        <v>548.23333333333323</v>
      </c>
      <c r="I120" s="279">
        <v>568.41666666666663</v>
      </c>
      <c r="J120" s="279">
        <v>582.98333333333323</v>
      </c>
      <c r="K120" s="277">
        <v>553.85</v>
      </c>
      <c r="L120" s="277">
        <v>519.1</v>
      </c>
      <c r="M120" s="277">
        <v>200.46498</v>
      </c>
    </row>
    <row r="121" spans="1:13">
      <c r="A121" s="301">
        <v>112</v>
      </c>
      <c r="B121" s="277" t="s">
        <v>125</v>
      </c>
      <c r="C121" s="277">
        <v>166.95</v>
      </c>
      <c r="D121" s="279">
        <v>170.81666666666669</v>
      </c>
      <c r="E121" s="279">
        <v>158.63333333333338</v>
      </c>
      <c r="F121" s="279">
        <v>150.31666666666669</v>
      </c>
      <c r="G121" s="279">
        <v>138.13333333333338</v>
      </c>
      <c r="H121" s="279">
        <v>179.13333333333338</v>
      </c>
      <c r="I121" s="279">
        <v>191.31666666666672</v>
      </c>
      <c r="J121" s="279">
        <v>199.63333333333338</v>
      </c>
      <c r="K121" s="277">
        <v>183</v>
      </c>
      <c r="L121" s="277">
        <v>162.5</v>
      </c>
      <c r="M121" s="277">
        <v>189.69078999999999</v>
      </c>
    </row>
    <row r="122" spans="1:13">
      <c r="A122" s="301">
        <v>113</v>
      </c>
      <c r="B122" s="277" t="s">
        <v>126</v>
      </c>
      <c r="C122" s="277">
        <v>1019.75</v>
      </c>
      <c r="D122" s="279">
        <v>1021.6166666666667</v>
      </c>
      <c r="E122" s="279">
        <v>1006.2333333333333</v>
      </c>
      <c r="F122" s="279">
        <v>992.7166666666667</v>
      </c>
      <c r="G122" s="279">
        <v>977.33333333333337</v>
      </c>
      <c r="H122" s="279">
        <v>1035.1333333333332</v>
      </c>
      <c r="I122" s="279">
        <v>1050.5166666666669</v>
      </c>
      <c r="J122" s="279">
        <v>1064.0333333333333</v>
      </c>
      <c r="K122" s="277">
        <v>1037</v>
      </c>
      <c r="L122" s="277">
        <v>1008.1</v>
      </c>
      <c r="M122" s="277">
        <v>134.86274</v>
      </c>
    </row>
    <row r="123" spans="1:13">
      <c r="A123" s="301">
        <v>114</v>
      </c>
      <c r="B123" s="277" t="s">
        <v>127</v>
      </c>
      <c r="C123" s="277">
        <v>75.95</v>
      </c>
      <c r="D123" s="279">
        <v>76.166666666666671</v>
      </c>
      <c r="E123" s="279">
        <v>75.13333333333334</v>
      </c>
      <c r="F123" s="279">
        <v>74.316666666666663</v>
      </c>
      <c r="G123" s="279">
        <v>73.283333333333331</v>
      </c>
      <c r="H123" s="279">
        <v>76.983333333333348</v>
      </c>
      <c r="I123" s="279">
        <v>78.01666666666668</v>
      </c>
      <c r="J123" s="279">
        <v>78.833333333333357</v>
      </c>
      <c r="K123" s="277">
        <v>77.2</v>
      </c>
      <c r="L123" s="277">
        <v>75.349999999999994</v>
      </c>
      <c r="M123" s="277">
        <v>191.23947999999999</v>
      </c>
    </row>
    <row r="124" spans="1:13">
      <c r="A124" s="301">
        <v>115</v>
      </c>
      <c r="B124" s="277" t="s">
        <v>262</v>
      </c>
      <c r="C124" s="277">
        <v>2135.6999999999998</v>
      </c>
      <c r="D124" s="279">
        <v>2109.0833333333335</v>
      </c>
      <c r="E124" s="279">
        <v>2069.666666666667</v>
      </c>
      <c r="F124" s="279">
        <v>2003.6333333333334</v>
      </c>
      <c r="G124" s="279">
        <v>1964.2166666666669</v>
      </c>
      <c r="H124" s="279">
        <v>2175.1166666666668</v>
      </c>
      <c r="I124" s="279">
        <v>2214.5333333333338</v>
      </c>
      <c r="J124" s="279">
        <v>2280.5666666666671</v>
      </c>
      <c r="K124" s="277">
        <v>2148.5</v>
      </c>
      <c r="L124" s="277">
        <v>2043.05</v>
      </c>
      <c r="M124" s="277">
        <v>2.2827600000000001</v>
      </c>
    </row>
    <row r="125" spans="1:13">
      <c r="A125" s="301">
        <v>116</v>
      </c>
      <c r="B125" s="277" t="s">
        <v>2931</v>
      </c>
      <c r="C125" s="277">
        <v>1372.85</v>
      </c>
      <c r="D125" s="279">
        <v>1368.7</v>
      </c>
      <c r="E125" s="279">
        <v>1357.4</v>
      </c>
      <c r="F125" s="279">
        <v>1341.95</v>
      </c>
      <c r="G125" s="279">
        <v>1330.65</v>
      </c>
      <c r="H125" s="279">
        <v>1384.15</v>
      </c>
      <c r="I125" s="279">
        <v>1395.4499999999998</v>
      </c>
      <c r="J125" s="279">
        <v>1410.9</v>
      </c>
      <c r="K125" s="277">
        <v>1380</v>
      </c>
      <c r="L125" s="277">
        <v>1353.25</v>
      </c>
      <c r="M125" s="277">
        <v>2.7474799999999999</v>
      </c>
    </row>
    <row r="126" spans="1:13">
      <c r="A126" s="301">
        <v>117</v>
      </c>
      <c r="B126" s="277" t="s">
        <v>128</v>
      </c>
      <c r="C126" s="277">
        <v>172.5</v>
      </c>
      <c r="D126" s="279">
        <v>173.91666666666666</v>
      </c>
      <c r="E126" s="279">
        <v>170.2833333333333</v>
      </c>
      <c r="F126" s="279">
        <v>168.06666666666663</v>
      </c>
      <c r="G126" s="279">
        <v>164.43333333333328</v>
      </c>
      <c r="H126" s="279">
        <v>176.13333333333333</v>
      </c>
      <c r="I126" s="279">
        <v>179.76666666666671</v>
      </c>
      <c r="J126" s="279">
        <v>181.98333333333335</v>
      </c>
      <c r="K126" s="277">
        <v>177.55</v>
      </c>
      <c r="L126" s="277">
        <v>171.7</v>
      </c>
      <c r="M126" s="277">
        <v>617.85757999999998</v>
      </c>
    </row>
    <row r="127" spans="1:13">
      <c r="A127" s="301">
        <v>118</v>
      </c>
      <c r="B127" s="277" t="s">
        <v>129</v>
      </c>
      <c r="C127" s="277">
        <v>175.8</v>
      </c>
      <c r="D127" s="279">
        <v>172.41666666666666</v>
      </c>
      <c r="E127" s="279">
        <v>163.38333333333333</v>
      </c>
      <c r="F127" s="279">
        <v>150.96666666666667</v>
      </c>
      <c r="G127" s="279">
        <v>141.93333333333334</v>
      </c>
      <c r="H127" s="279">
        <v>184.83333333333331</v>
      </c>
      <c r="I127" s="279">
        <v>193.86666666666667</v>
      </c>
      <c r="J127" s="279">
        <v>206.2833333333333</v>
      </c>
      <c r="K127" s="277">
        <v>181.45</v>
      </c>
      <c r="L127" s="277">
        <v>160</v>
      </c>
      <c r="M127" s="277">
        <v>235.77593999999999</v>
      </c>
    </row>
    <row r="128" spans="1:13">
      <c r="A128" s="301">
        <v>119</v>
      </c>
      <c r="B128" s="277" t="s">
        <v>263</v>
      </c>
      <c r="C128" s="277">
        <v>57.25</v>
      </c>
      <c r="D128" s="279">
        <v>57.433333333333337</v>
      </c>
      <c r="E128" s="279">
        <v>56.766666666666673</v>
      </c>
      <c r="F128" s="279">
        <v>56.283333333333339</v>
      </c>
      <c r="G128" s="279">
        <v>55.616666666666674</v>
      </c>
      <c r="H128" s="279">
        <v>57.916666666666671</v>
      </c>
      <c r="I128" s="279">
        <v>58.583333333333329</v>
      </c>
      <c r="J128" s="279">
        <v>59.06666666666667</v>
      </c>
      <c r="K128" s="277">
        <v>58.1</v>
      </c>
      <c r="L128" s="277">
        <v>56.95</v>
      </c>
      <c r="M128" s="277">
        <v>10.14607</v>
      </c>
    </row>
    <row r="129" spans="1:13">
      <c r="A129" s="301">
        <v>120</v>
      </c>
      <c r="B129" s="277" t="s">
        <v>130</v>
      </c>
      <c r="C129" s="277">
        <v>268.2</v>
      </c>
      <c r="D129" s="279">
        <v>268.91666666666663</v>
      </c>
      <c r="E129" s="279">
        <v>262.93333333333328</v>
      </c>
      <c r="F129" s="279">
        <v>257.66666666666663</v>
      </c>
      <c r="G129" s="279">
        <v>251.68333333333328</v>
      </c>
      <c r="H129" s="279">
        <v>274.18333333333328</v>
      </c>
      <c r="I129" s="279">
        <v>280.16666666666663</v>
      </c>
      <c r="J129" s="279">
        <v>285.43333333333328</v>
      </c>
      <c r="K129" s="277">
        <v>274.89999999999998</v>
      </c>
      <c r="L129" s="277">
        <v>263.64999999999998</v>
      </c>
      <c r="M129" s="277">
        <v>84.442610000000002</v>
      </c>
    </row>
    <row r="130" spans="1:13">
      <c r="A130" s="301">
        <v>121</v>
      </c>
      <c r="B130" s="277" t="s">
        <v>264</v>
      </c>
      <c r="C130" s="277">
        <v>726.3</v>
      </c>
      <c r="D130" s="279">
        <v>744.43333333333339</v>
      </c>
      <c r="E130" s="279">
        <v>699.86666666666679</v>
      </c>
      <c r="F130" s="279">
        <v>673.43333333333339</v>
      </c>
      <c r="G130" s="279">
        <v>628.86666666666679</v>
      </c>
      <c r="H130" s="279">
        <v>770.86666666666679</v>
      </c>
      <c r="I130" s="279">
        <v>815.43333333333339</v>
      </c>
      <c r="J130" s="279">
        <v>841.86666666666679</v>
      </c>
      <c r="K130" s="277">
        <v>789</v>
      </c>
      <c r="L130" s="277">
        <v>718</v>
      </c>
      <c r="M130" s="277">
        <v>8.9714299999999998</v>
      </c>
    </row>
    <row r="131" spans="1:13">
      <c r="A131" s="301">
        <v>122</v>
      </c>
      <c r="B131" s="277" t="s">
        <v>131</v>
      </c>
      <c r="C131" s="277">
        <v>2315.6</v>
      </c>
      <c r="D131" s="279">
        <v>2318.65</v>
      </c>
      <c r="E131" s="279">
        <v>2288</v>
      </c>
      <c r="F131" s="279">
        <v>2260.4</v>
      </c>
      <c r="G131" s="279">
        <v>2229.75</v>
      </c>
      <c r="H131" s="279">
        <v>2346.25</v>
      </c>
      <c r="I131" s="279">
        <v>2376.9000000000005</v>
      </c>
      <c r="J131" s="279">
        <v>2404.5</v>
      </c>
      <c r="K131" s="277">
        <v>2349.3000000000002</v>
      </c>
      <c r="L131" s="277">
        <v>2291.0500000000002</v>
      </c>
      <c r="M131" s="277">
        <v>7.5946899999999999</v>
      </c>
    </row>
    <row r="132" spans="1:13">
      <c r="A132" s="301">
        <v>123</v>
      </c>
      <c r="B132" s="277" t="s">
        <v>133</v>
      </c>
      <c r="C132" s="277">
        <v>1275.4000000000001</v>
      </c>
      <c r="D132" s="279">
        <v>1276.0000000000002</v>
      </c>
      <c r="E132" s="279">
        <v>1264.5500000000004</v>
      </c>
      <c r="F132" s="279">
        <v>1253.7000000000003</v>
      </c>
      <c r="G132" s="279">
        <v>1242.2500000000005</v>
      </c>
      <c r="H132" s="279">
        <v>1286.8500000000004</v>
      </c>
      <c r="I132" s="279">
        <v>1298.3000000000002</v>
      </c>
      <c r="J132" s="279">
        <v>1309.1500000000003</v>
      </c>
      <c r="K132" s="277">
        <v>1287.45</v>
      </c>
      <c r="L132" s="277">
        <v>1265.1500000000001</v>
      </c>
      <c r="M132" s="277">
        <v>28.3535</v>
      </c>
    </row>
    <row r="133" spans="1:13">
      <c r="A133" s="301">
        <v>124</v>
      </c>
      <c r="B133" s="277" t="s">
        <v>134</v>
      </c>
      <c r="C133" s="277">
        <v>59.55</v>
      </c>
      <c r="D133" s="279">
        <v>59.633333333333326</v>
      </c>
      <c r="E133" s="279">
        <v>58.116666666666653</v>
      </c>
      <c r="F133" s="279">
        <v>56.68333333333333</v>
      </c>
      <c r="G133" s="279">
        <v>55.166666666666657</v>
      </c>
      <c r="H133" s="279">
        <v>61.066666666666649</v>
      </c>
      <c r="I133" s="279">
        <v>62.583333333333329</v>
      </c>
      <c r="J133" s="279">
        <v>64.016666666666652</v>
      </c>
      <c r="K133" s="277">
        <v>61.15</v>
      </c>
      <c r="L133" s="277">
        <v>58.2</v>
      </c>
      <c r="M133" s="277">
        <v>96.42201</v>
      </c>
    </row>
    <row r="134" spans="1:13">
      <c r="A134" s="301">
        <v>125</v>
      </c>
      <c r="B134" s="277" t="s">
        <v>358</v>
      </c>
      <c r="C134" s="277">
        <v>1813.95</v>
      </c>
      <c r="D134" s="279">
        <v>1807.6833333333334</v>
      </c>
      <c r="E134" s="279">
        <v>1772.2666666666669</v>
      </c>
      <c r="F134" s="279">
        <v>1730.5833333333335</v>
      </c>
      <c r="G134" s="279">
        <v>1695.166666666667</v>
      </c>
      <c r="H134" s="279">
        <v>1849.3666666666668</v>
      </c>
      <c r="I134" s="279">
        <v>1884.7833333333333</v>
      </c>
      <c r="J134" s="279">
        <v>1926.4666666666667</v>
      </c>
      <c r="K134" s="277">
        <v>1843.1</v>
      </c>
      <c r="L134" s="277">
        <v>1766</v>
      </c>
      <c r="M134" s="277">
        <v>0.98214000000000001</v>
      </c>
    </row>
    <row r="135" spans="1:13">
      <c r="A135" s="301">
        <v>126</v>
      </c>
      <c r="B135" s="277" t="s">
        <v>135</v>
      </c>
      <c r="C135" s="277">
        <v>278.05</v>
      </c>
      <c r="D135" s="279">
        <v>281.05</v>
      </c>
      <c r="E135" s="279">
        <v>270.20000000000005</v>
      </c>
      <c r="F135" s="279">
        <v>262.35000000000002</v>
      </c>
      <c r="G135" s="279">
        <v>251.50000000000006</v>
      </c>
      <c r="H135" s="279">
        <v>288.90000000000003</v>
      </c>
      <c r="I135" s="279">
        <v>299.75000000000006</v>
      </c>
      <c r="J135" s="279">
        <v>307.60000000000002</v>
      </c>
      <c r="K135" s="277">
        <v>291.89999999999998</v>
      </c>
      <c r="L135" s="277">
        <v>273.2</v>
      </c>
      <c r="M135" s="277">
        <v>44.086620000000003</v>
      </c>
    </row>
    <row r="136" spans="1:13">
      <c r="A136" s="301">
        <v>127</v>
      </c>
      <c r="B136" s="277" t="s">
        <v>136</v>
      </c>
      <c r="C136" s="277">
        <v>860.6</v>
      </c>
      <c r="D136" s="279">
        <v>862.95000000000016</v>
      </c>
      <c r="E136" s="279">
        <v>852.20000000000027</v>
      </c>
      <c r="F136" s="279">
        <v>843.80000000000007</v>
      </c>
      <c r="G136" s="279">
        <v>833.05000000000018</v>
      </c>
      <c r="H136" s="279">
        <v>871.35000000000036</v>
      </c>
      <c r="I136" s="279">
        <v>882.10000000000014</v>
      </c>
      <c r="J136" s="279">
        <v>890.50000000000045</v>
      </c>
      <c r="K136" s="277">
        <v>873.7</v>
      </c>
      <c r="L136" s="277">
        <v>854.55</v>
      </c>
      <c r="M136" s="277">
        <v>37.096249999999998</v>
      </c>
    </row>
    <row r="137" spans="1:13">
      <c r="A137" s="301">
        <v>128</v>
      </c>
      <c r="B137" s="277" t="s">
        <v>266</v>
      </c>
      <c r="C137" s="277">
        <v>2448.4499999999998</v>
      </c>
      <c r="D137" s="279">
        <v>2511.15</v>
      </c>
      <c r="E137" s="279">
        <v>2338.3000000000002</v>
      </c>
      <c r="F137" s="279">
        <v>2228.15</v>
      </c>
      <c r="G137" s="279">
        <v>2055.3000000000002</v>
      </c>
      <c r="H137" s="279">
        <v>2621.3000000000002</v>
      </c>
      <c r="I137" s="279">
        <v>2794.1499999999996</v>
      </c>
      <c r="J137" s="279">
        <v>2904.3</v>
      </c>
      <c r="K137" s="277">
        <v>2684</v>
      </c>
      <c r="L137" s="277">
        <v>2401</v>
      </c>
      <c r="M137" s="277">
        <v>6.6397700000000004</v>
      </c>
    </row>
    <row r="138" spans="1:13">
      <c r="A138" s="301">
        <v>129</v>
      </c>
      <c r="B138" s="277" t="s">
        <v>265</v>
      </c>
      <c r="C138" s="277">
        <v>1625.1</v>
      </c>
      <c r="D138" s="279">
        <v>1640.8</v>
      </c>
      <c r="E138" s="279">
        <v>1596.3</v>
      </c>
      <c r="F138" s="279">
        <v>1567.5</v>
      </c>
      <c r="G138" s="279">
        <v>1523</v>
      </c>
      <c r="H138" s="279">
        <v>1669.6</v>
      </c>
      <c r="I138" s="279">
        <v>1714.1</v>
      </c>
      <c r="J138" s="279">
        <v>1742.8999999999999</v>
      </c>
      <c r="K138" s="277">
        <v>1685.3</v>
      </c>
      <c r="L138" s="277">
        <v>1612</v>
      </c>
      <c r="M138" s="277">
        <v>2.24952</v>
      </c>
    </row>
    <row r="139" spans="1:13">
      <c r="A139" s="301">
        <v>130</v>
      </c>
      <c r="B139" s="277" t="s">
        <v>137</v>
      </c>
      <c r="C139" s="277">
        <v>1016.55</v>
      </c>
      <c r="D139" s="279">
        <v>1024.0833333333333</v>
      </c>
      <c r="E139" s="279">
        <v>994.46666666666647</v>
      </c>
      <c r="F139" s="279">
        <v>972.38333333333321</v>
      </c>
      <c r="G139" s="279">
        <v>942.76666666666642</v>
      </c>
      <c r="H139" s="279">
        <v>1046.1666666666665</v>
      </c>
      <c r="I139" s="279">
        <v>1075.7833333333333</v>
      </c>
      <c r="J139" s="279">
        <v>1097.8666666666666</v>
      </c>
      <c r="K139" s="277">
        <v>1053.7</v>
      </c>
      <c r="L139" s="277">
        <v>1002</v>
      </c>
      <c r="M139" s="277">
        <v>32.110550000000003</v>
      </c>
    </row>
    <row r="140" spans="1:13">
      <c r="A140" s="301">
        <v>131</v>
      </c>
      <c r="B140" s="277" t="s">
        <v>138</v>
      </c>
      <c r="C140" s="277">
        <v>612.6</v>
      </c>
      <c r="D140" s="279">
        <v>613.06666666666672</v>
      </c>
      <c r="E140" s="279">
        <v>602.78333333333342</v>
      </c>
      <c r="F140" s="279">
        <v>592.9666666666667</v>
      </c>
      <c r="G140" s="279">
        <v>582.68333333333339</v>
      </c>
      <c r="H140" s="279">
        <v>622.88333333333344</v>
      </c>
      <c r="I140" s="279">
        <v>633.16666666666674</v>
      </c>
      <c r="J140" s="279">
        <v>642.98333333333346</v>
      </c>
      <c r="K140" s="277">
        <v>623.35</v>
      </c>
      <c r="L140" s="277">
        <v>603.25</v>
      </c>
      <c r="M140" s="277">
        <v>41.16751</v>
      </c>
    </row>
    <row r="141" spans="1:13">
      <c r="A141" s="301">
        <v>132</v>
      </c>
      <c r="B141" s="277" t="s">
        <v>139</v>
      </c>
      <c r="C141" s="277">
        <v>120</v>
      </c>
      <c r="D141" s="279">
        <v>118</v>
      </c>
      <c r="E141" s="279">
        <v>114.7</v>
      </c>
      <c r="F141" s="279">
        <v>109.4</v>
      </c>
      <c r="G141" s="279">
        <v>106.10000000000001</v>
      </c>
      <c r="H141" s="279">
        <v>123.3</v>
      </c>
      <c r="I141" s="279">
        <v>126.60000000000001</v>
      </c>
      <c r="J141" s="279">
        <v>131.89999999999998</v>
      </c>
      <c r="K141" s="277">
        <v>121.3</v>
      </c>
      <c r="L141" s="277">
        <v>112.7</v>
      </c>
      <c r="M141" s="277">
        <v>147.73453000000001</v>
      </c>
    </row>
    <row r="142" spans="1:13">
      <c r="A142" s="301">
        <v>133</v>
      </c>
      <c r="B142" s="277" t="s">
        <v>140</v>
      </c>
      <c r="C142" s="277">
        <v>146.35</v>
      </c>
      <c r="D142" s="279">
        <v>146.78333333333333</v>
      </c>
      <c r="E142" s="279">
        <v>143.36666666666667</v>
      </c>
      <c r="F142" s="279">
        <v>140.38333333333335</v>
      </c>
      <c r="G142" s="279">
        <v>136.9666666666667</v>
      </c>
      <c r="H142" s="279">
        <v>149.76666666666665</v>
      </c>
      <c r="I142" s="279">
        <v>153.18333333333334</v>
      </c>
      <c r="J142" s="279">
        <v>156.16666666666663</v>
      </c>
      <c r="K142" s="277">
        <v>150.19999999999999</v>
      </c>
      <c r="L142" s="277">
        <v>143.80000000000001</v>
      </c>
      <c r="M142" s="277">
        <v>84.008979999999994</v>
      </c>
    </row>
    <row r="143" spans="1:13">
      <c r="A143" s="301">
        <v>134</v>
      </c>
      <c r="B143" s="277" t="s">
        <v>141</v>
      </c>
      <c r="C143" s="277">
        <v>340.3</v>
      </c>
      <c r="D143" s="279">
        <v>342.41666666666669</v>
      </c>
      <c r="E143" s="279">
        <v>334.88333333333338</v>
      </c>
      <c r="F143" s="279">
        <v>329.4666666666667</v>
      </c>
      <c r="G143" s="279">
        <v>321.93333333333339</v>
      </c>
      <c r="H143" s="279">
        <v>347.83333333333337</v>
      </c>
      <c r="I143" s="279">
        <v>355.36666666666667</v>
      </c>
      <c r="J143" s="279">
        <v>360.78333333333336</v>
      </c>
      <c r="K143" s="277">
        <v>349.95</v>
      </c>
      <c r="L143" s="277">
        <v>337</v>
      </c>
      <c r="M143" s="277">
        <v>33.265140000000002</v>
      </c>
    </row>
    <row r="144" spans="1:13">
      <c r="A144" s="301">
        <v>135</v>
      </c>
      <c r="B144" s="277" t="s">
        <v>142</v>
      </c>
      <c r="C144" s="277">
        <v>6501.3</v>
      </c>
      <c r="D144" s="279">
        <v>6477.083333333333</v>
      </c>
      <c r="E144" s="279">
        <v>6404.2166666666662</v>
      </c>
      <c r="F144" s="279">
        <v>6307.1333333333332</v>
      </c>
      <c r="G144" s="279">
        <v>6234.2666666666664</v>
      </c>
      <c r="H144" s="279">
        <v>6574.1666666666661</v>
      </c>
      <c r="I144" s="279">
        <v>6647.0333333333328</v>
      </c>
      <c r="J144" s="279">
        <v>6744.1166666666659</v>
      </c>
      <c r="K144" s="277">
        <v>6549.95</v>
      </c>
      <c r="L144" s="277">
        <v>6380</v>
      </c>
      <c r="M144" s="277">
        <v>14.562569999999999</v>
      </c>
    </row>
    <row r="145" spans="1:13">
      <c r="A145" s="301">
        <v>136</v>
      </c>
      <c r="B145" s="277" t="s">
        <v>143</v>
      </c>
      <c r="C145" s="277">
        <v>509.15</v>
      </c>
      <c r="D145" s="279">
        <v>512.38333333333333</v>
      </c>
      <c r="E145" s="279">
        <v>503.9666666666667</v>
      </c>
      <c r="F145" s="279">
        <v>498.78333333333336</v>
      </c>
      <c r="G145" s="279">
        <v>490.36666666666673</v>
      </c>
      <c r="H145" s="279">
        <v>517.56666666666661</v>
      </c>
      <c r="I145" s="279">
        <v>525.98333333333335</v>
      </c>
      <c r="J145" s="279">
        <v>531.16666666666663</v>
      </c>
      <c r="K145" s="277">
        <v>520.79999999999995</v>
      </c>
      <c r="L145" s="277">
        <v>507.2</v>
      </c>
      <c r="M145" s="277">
        <v>19.442509999999999</v>
      </c>
    </row>
    <row r="146" spans="1:13">
      <c r="A146" s="301">
        <v>137</v>
      </c>
      <c r="B146" s="277" t="s">
        <v>144</v>
      </c>
      <c r="C146" s="277">
        <v>588.29999999999995</v>
      </c>
      <c r="D146" s="279">
        <v>591.73333333333335</v>
      </c>
      <c r="E146" s="279">
        <v>578.61666666666667</v>
      </c>
      <c r="F146" s="279">
        <v>568.93333333333328</v>
      </c>
      <c r="G146" s="279">
        <v>555.81666666666661</v>
      </c>
      <c r="H146" s="279">
        <v>601.41666666666674</v>
      </c>
      <c r="I146" s="279">
        <v>614.53333333333353</v>
      </c>
      <c r="J146" s="279">
        <v>624.21666666666681</v>
      </c>
      <c r="K146" s="277">
        <v>604.85</v>
      </c>
      <c r="L146" s="277">
        <v>582.04999999999995</v>
      </c>
      <c r="M146" s="277">
        <v>16.008109999999999</v>
      </c>
    </row>
    <row r="147" spans="1:13">
      <c r="A147" s="301">
        <v>138</v>
      </c>
      <c r="B147" s="277" t="s">
        <v>145</v>
      </c>
      <c r="C147" s="277">
        <v>842.9</v>
      </c>
      <c r="D147" s="279">
        <v>847.35</v>
      </c>
      <c r="E147" s="279">
        <v>829.7</v>
      </c>
      <c r="F147" s="279">
        <v>816.5</v>
      </c>
      <c r="G147" s="279">
        <v>798.85</v>
      </c>
      <c r="H147" s="279">
        <v>860.55000000000007</v>
      </c>
      <c r="I147" s="279">
        <v>878.19999999999993</v>
      </c>
      <c r="J147" s="279">
        <v>891.40000000000009</v>
      </c>
      <c r="K147" s="277">
        <v>865</v>
      </c>
      <c r="L147" s="277">
        <v>834.15</v>
      </c>
      <c r="M147" s="277">
        <v>6.6647600000000002</v>
      </c>
    </row>
    <row r="148" spans="1:13">
      <c r="A148" s="301">
        <v>139</v>
      </c>
      <c r="B148" s="277" t="s">
        <v>146</v>
      </c>
      <c r="C148" s="277">
        <v>1297.8499999999999</v>
      </c>
      <c r="D148" s="279">
        <v>1296.05</v>
      </c>
      <c r="E148" s="279">
        <v>1250.0999999999999</v>
      </c>
      <c r="F148" s="279">
        <v>1202.3499999999999</v>
      </c>
      <c r="G148" s="279">
        <v>1156.3999999999999</v>
      </c>
      <c r="H148" s="279">
        <v>1343.8</v>
      </c>
      <c r="I148" s="279">
        <v>1389.7500000000002</v>
      </c>
      <c r="J148" s="279">
        <v>1437.5</v>
      </c>
      <c r="K148" s="277">
        <v>1342</v>
      </c>
      <c r="L148" s="277">
        <v>1248.3</v>
      </c>
      <c r="M148" s="277">
        <v>26.793520000000001</v>
      </c>
    </row>
    <row r="149" spans="1:13">
      <c r="A149" s="301">
        <v>140</v>
      </c>
      <c r="B149" s="277" t="s">
        <v>147</v>
      </c>
      <c r="C149" s="277">
        <v>109.25</v>
      </c>
      <c r="D149" s="279">
        <v>111.10000000000001</v>
      </c>
      <c r="E149" s="279">
        <v>106.70000000000002</v>
      </c>
      <c r="F149" s="279">
        <v>104.15</v>
      </c>
      <c r="G149" s="279">
        <v>99.750000000000014</v>
      </c>
      <c r="H149" s="279">
        <v>113.65000000000002</v>
      </c>
      <c r="I149" s="279">
        <v>118.05000000000003</v>
      </c>
      <c r="J149" s="279">
        <v>120.60000000000002</v>
      </c>
      <c r="K149" s="277">
        <v>115.5</v>
      </c>
      <c r="L149" s="277">
        <v>108.55</v>
      </c>
      <c r="M149" s="277">
        <v>128.22996000000001</v>
      </c>
    </row>
    <row r="150" spans="1:13">
      <c r="A150" s="301">
        <v>141</v>
      </c>
      <c r="B150" s="277" t="s">
        <v>268</v>
      </c>
      <c r="C150" s="277">
        <v>1384.1</v>
      </c>
      <c r="D150" s="279">
        <v>1392.1666666666667</v>
      </c>
      <c r="E150" s="279">
        <v>1364.4833333333336</v>
      </c>
      <c r="F150" s="279">
        <v>1344.8666666666668</v>
      </c>
      <c r="G150" s="279">
        <v>1317.1833333333336</v>
      </c>
      <c r="H150" s="279">
        <v>1411.7833333333335</v>
      </c>
      <c r="I150" s="279">
        <v>1439.4666666666665</v>
      </c>
      <c r="J150" s="279">
        <v>1459.0833333333335</v>
      </c>
      <c r="K150" s="277">
        <v>1419.85</v>
      </c>
      <c r="L150" s="277">
        <v>1372.55</v>
      </c>
      <c r="M150" s="277">
        <v>4.0284899999999997</v>
      </c>
    </row>
    <row r="151" spans="1:13">
      <c r="A151" s="301">
        <v>142</v>
      </c>
      <c r="B151" s="277" t="s">
        <v>148</v>
      </c>
      <c r="C151" s="277">
        <v>57211.5</v>
      </c>
      <c r="D151" s="279">
        <v>57443.833333333336</v>
      </c>
      <c r="E151" s="279">
        <v>56567.666666666672</v>
      </c>
      <c r="F151" s="279">
        <v>55923.833333333336</v>
      </c>
      <c r="G151" s="279">
        <v>55047.666666666672</v>
      </c>
      <c r="H151" s="279">
        <v>58087.666666666672</v>
      </c>
      <c r="I151" s="279">
        <v>58963.833333333343</v>
      </c>
      <c r="J151" s="279">
        <v>59607.666666666672</v>
      </c>
      <c r="K151" s="277">
        <v>58320</v>
      </c>
      <c r="L151" s="277">
        <v>56800</v>
      </c>
      <c r="M151" s="277">
        <v>0.11257</v>
      </c>
    </row>
    <row r="152" spans="1:13">
      <c r="A152" s="301">
        <v>143</v>
      </c>
      <c r="B152" s="277" t="s">
        <v>267</v>
      </c>
      <c r="C152" s="277">
        <v>27.45</v>
      </c>
      <c r="D152" s="279">
        <v>27.55</v>
      </c>
      <c r="E152" s="279">
        <v>27.1</v>
      </c>
      <c r="F152" s="279">
        <v>26.75</v>
      </c>
      <c r="G152" s="279">
        <v>26.3</v>
      </c>
      <c r="H152" s="279">
        <v>27.900000000000002</v>
      </c>
      <c r="I152" s="279">
        <v>28.349999999999998</v>
      </c>
      <c r="J152" s="279">
        <v>28.700000000000003</v>
      </c>
      <c r="K152" s="277">
        <v>28</v>
      </c>
      <c r="L152" s="277">
        <v>27.2</v>
      </c>
      <c r="M152" s="277">
        <v>5.0038200000000002</v>
      </c>
    </row>
    <row r="153" spans="1:13">
      <c r="A153" s="301">
        <v>144</v>
      </c>
      <c r="B153" s="277" t="s">
        <v>149</v>
      </c>
      <c r="C153" s="277">
        <v>1045.25</v>
      </c>
      <c r="D153" s="279">
        <v>1036.9666666666667</v>
      </c>
      <c r="E153" s="279">
        <v>1016.5333333333333</v>
      </c>
      <c r="F153" s="279">
        <v>987.81666666666661</v>
      </c>
      <c r="G153" s="279">
        <v>967.38333333333321</v>
      </c>
      <c r="H153" s="279">
        <v>1065.6833333333334</v>
      </c>
      <c r="I153" s="279">
        <v>1086.1166666666668</v>
      </c>
      <c r="J153" s="279">
        <v>1114.8333333333335</v>
      </c>
      <c r="K153" s="277">
        <v>1057.4000000000001</v>
      </c>
      <c r="L153" s="277">
        <v>1008.25</v>
      </c>
      <c r="M153" s="277">
        <v>21.39405</v>
      </c>
    </row>
    <row r="154" spans="1:13">
      <c r="A154" s="301">
        <v>145</v>
      </c>
      <c r="B154" s="277" t="s">
        <v>3161</v>
      </c>
      <c r="C154" s="277">
        <v>263.3</v>
      </c>
      <c r="D154" s="279">
        <v>264.66666666666669</v>
      </c>
      <c r="E154" s="279">
        <v>259.23333333333335</v>
      </c>
      <c r="F154" s="279">
        <v>255.16666666666669</v>
      </c>
      <c r="G154" s="279">
        <v>249.73333333333335</v>
      </c>
      <c r="H154" s="279">
        <v>268.73333333333335</v>
      </c>
      <c r="I154" s="279">
        <v>274.16666666666663</v>
      </c>
      <c r="J154" s="279">
        <v>278.23333333333335</v>
      </c>
      <c r="K154" s="277">
        <v>270.10000000000002</v>
      </c>
      <c r="L154" s="277">
        <v>260.60000000000002</v>
      </c>
      <c r="M154" s="277">
        <v>6.4771700000000001</v>
      </c>
    </row>
    <row r="155" spans="1:13">
      <c r="A155" s="301">
        <v>146</v>
      </c>
      <c r="B155" s="277" t="s">
        <v>269</v>
      </c>
      <c r="C155" s="277">
        <v>851.45</v>
      </c>
      <c r="D155" s="279">
        <v>860.48333333333323</v>
      </c>
      <c r="E155" s="279">
        <v>832.96666666666647</v>
      </c>
      <c r="F155" s="279">
        <v>814.48333333333323</v>
      </c>
      <c r="G155" s="279">
        <v>786.96666666666647</v>
      </c>
      <c r="H155" s="279">
        <v>878.96666666666647</v>
      </c>
      <c r="I155" s="279">
        <v>906.48333333333312</v>
      </c>
      <c r="J155" s="279">
        <v>924.96666666666647</v>
      </c>
      <c r="K155" s="277">
        <v>888</v>
      </c>
      <c r="L155" s="277">
        <v>842</v>
      </c>
      <c r="M155" s="277">
        <v>6.9451400000000003</v>
      </c>
    </row>
    <row r="156" spans="1:13">
      <c r="A156" s="301">
        <v>147</v>
      </c>
      <c r="B156" s="277" t="s">
        <v>150</v>
      </c>
      <c r="C156" s="277">
        <v>31.8</v>
      </c>
      <c r="D156" s="279">
        <v>31.883333333333336</v>
      </c>
      <c r="E156" s="279">
        <v>31.31666666666667</v>
      </c>
      <c r="F156" s="279">
        <v>30.833333333333332</v>
      </c>
      <c r="G156" s="279">
        <v>30.266666666666666</v>
      </c>
      <c r="H156" s="279">
        <v>32.366666666666674</v>
      </c>
      <c r="I156" s="279">
        <v>32.933333333333344</v>
      </c>
      <c r="J156" s="279">
        <v>33.416666666666679</v>
      </c>
      <c r="K156" s="277">
        <v>32.450000000000003</v>
      </c>
      <c r="L156" s="277">
        <v>31.4</v>
      </c>
      <c r="M156" s="277">
        <v>197.20268999999999</v>
      </c>
    </row>
    <row r="157" spans="1:13">
      <c r="A157" s="301">
        <v>148</v>
      </c>
      <c r="B157" s="277" t="s">
        <v>261</v>
      </c>
      <c r="C157" s="277">
        <v>3388.7</v>
      </c>
      <c r="D157" s="279">
        <v>3397.2166666666667</v>
      </c>
      <c r="E157" s="279">
        <v>3314.4833333333336</v>
      </c>
      <c r="F157" s="279">
        <v>3240.2666666666669</v>
      </c>
      <c r="G157" s="279">
        <v>3157.5333333333338</v>
      </c>
      <c r="H157" s="279">
        <v>3471.4333333333334</v>
      </c>
      <c r="I157" s="279">
        <v>3554.1666666666661</v>
      </c>
      <c r="J157" s="279">
        <v>3628.3833333333332</v>
      </c>
      <c r="K157" s="277">
        <v>3479.95</v>
      </c>
      <c r="L157" s="277">
        <v>3323</v>
      </c>
      <c r="M157" s="277">
        <v>6.6254400000000002</v>
      </c>
    </row>
    <row r="158" spans="1:13">
      <c r="A158" s="301">
        <v>149</v>
      </c>
      <c r="B158" s="277" t="s">
        <v>153</v>
      </c>
      <c r="C158" s="277">
        <v>15366.05</v>
      </c>
      <c r="D158" s="279">
        <v>15298.333333333334</v>
      </c>
      <c r="E158" s="279">
        <v>15197.716666666667</v>
      </c>
      <c r="F158" s="279">
        <v>15029.383333333333</v>
      </c>
      <c r="G158" s="279">
        <v>14928.766666666666</v>
      </c>
      <c r="H158" s="279">
        <v>15466.666666666668</v>
      </c>
      <c r="I158" s="279">
        <v>15567.283333333333</v>
      </c>
      <c r="J158" s="279">
        <v>15735.616666666669</v>
      </c>
      <c r="K158" s="277">
        <v>15398.95</v>
      </c>
      <c r="L158" s="277">
        <v>15130</v>
      </c>
      <c r="M158" s="277">
        <v>1.3143</v>
      </c>
    </row>
    <row r="159" spans="1:13">
      <c r="A159" s="301">
        <v>150</v>
      </c>
      <c r="B159" s="277" t="s">
        <v>270</v>
      </c>
      <c r="C159" s="277">
        <v>20.100000000000001</v>
      </c>
      <c r="D159" s="279">
        <v>20.166666666666668</v>
      </c>
      <c r="E159" s="279">
        <v>19.933333333333337</v>
      </c>
      <c r="F159" s="279">
        <v>19.766666666666669</v>
      </c>
      <c r="G159" s="279">
        <v>19.533333333333339</v>
      </c>
      <c r="H159" s="279">
        <v>20.333333333333336</v>
      </c>
      <c r="I159" s="279">
        <v>20.566666666666663</v>
      </c>
      <c r="J159" s="279">
        <v>20.733333333333334</v>
      </c>
      <c r="K159" s="277">
        <v>20.399999999999999</v>
      </c>
      <c r="L159" s="277">
        <v>20</v>
      </c>
      <c r="M159" s="277">
        <v>17.6126</v>
      </c>
    </row>
    <row r="160" spans="1:13">
      <c r="A160" s="301">
        <v>151</v>
      </c>
      <c r="B160" s="277" t="s">
        <v>155</v>
      </c>
      <c r="C160" s="277">
        <v>80.2</v>
      </c>
      <c r="D160" s="279">
        <v>80.566666666666663</v>
      </c>
      <c r="E160" s="279">
        <v>78.933333333333323</v>
      </c>
      <c r="F160" s="279">
        <v>77.666666666666657</v>
      </c>
      <c r="G160" s="279">
        <v>76.033333333333317</v>
      </c>
      <c r="H160" s="279">
        <v>81.833333333333329</v>
      </c>
      <c r="I160" s="279">
        <v>83.466666666666654</v>
      </c>
      <c r="J160" s="279">
        <v>84.733333333333334</v>
      </c>
      <c r="K160" s="277">
        <v>82.2</v>
      </c>
      <c r="L160" s="277">
        <v>79.3</v>
      </c>
      <c r="M160" s="277">
        <v>72.433999999999997</v>
      </c>
    </row>
    <row r="161" spans="1:13">
      <c r="A161" s="301">
        <v>152</v>
      </c>
      <c r="B161" s="277" t="s">
        <v>156</v>
      </c>
      <c r="C161" s="277">
        <v>85.1</v>
      </c>
      <c r="D161" s="279">
        <v>85.816666666666663</v>
      </c>
      <c r="E161" s="279">
        <v>83.48333333333332</v>
      </c>
      <c r="F161" s="279">
        <v>81.86666666666666</v>
      </c>
      <c r="G161" s="279">
        <v>79.533333333333317</v>
      </c>
      <c r="H161" s="279">
        <v>87.433333333333323</v>
      </c>
      <c r="I161" s="279">
        <v>89.766666666666666</v>
      </c>
      <c r="J161" s="279">
        <v>91.383333333333326</v>
      </c>
      <c r="K161" s="277">
        <v>88.15</v>
      </c>
      <c r="L161" s="277">
        <v>84.2</v>
      </c>
      <c r="M161" s="277">
        <v>241.08529999999999</v>
      </c>
    </row>
    <row r="162" spans="1:13">
      <c r="A162" s="301">
        <v>153</v>
      </c>
      <c r="B162" s="277" t="s">
        <v>271</v>
      </c>
      <c r="C162" s="277">
        <v>411.95</v>
      </c>
      <c r="D162" s="279">
        <v>417.2833333333333</v>
      </c>
      <c r="E162" s="279">
        <v>404.66666666666663</v>
      </c>
      <c r="F162" s="279">
        <v>397.38333333333333</v>
      </c>
      <c r="G162" s="279">
        <v>384.76666666666665</v>
      </c>
      <c r="H162" s="279">
        <v>424.56666666666661</v>
      </c>
      <c r="I162" s="279">
        <v>437.18333333333328</v>
      </c>
      <c r="J162" s="279">
        <v>444.46666666666658</v>
      </c>
      <c r="K162" s="277">
        <v>429.9</v>
      </c>
      <c r="L162" s="277">
        <v>410</v>
      </c>
      <c r="M162" s="277">
        <v>3.1487400000000001</v>
      </c>
    </row>
    <row r="163" spans="1:13">
      <c r="A163" s="301">
        <v>154</v>
      </c>
      <c r="B163" s="277" t="s">
        <v>272</v>
      </c>
      <c r="C163" s="277">
        <v>3047.4</v>
      </c>
      <c r="D163" s="279">
        <v>3068.4500000000003</v>
      </c>
      <c r="E163" s="279">
        <v>2988.9500000000007</v>
      </c>
      <c r="F163" s="279">
        <v>2930.5000000000005</v>
      </c>
      <c r="G163" s="279">
        <v>2851.0000000000009</v>
      </c>
      <c r="H163" s="279">
        <v>3126.9000000000005</v>
      </c>
      <c r="I163" s="279">
        <v>3206.3999999999996</v>
      </c>
      <c r="J163" s="279">
        <v>3264.8500000000004</v>
      </c>
      <c r="K163" s="277">
        <v>3147.95</v>
      </c>
      <c r="L163" s="277">
        <v>3010</v>
      </c>
      <c r="M163" s="277">
        <v>1.4906200000000001</v>
      </c>
    </row>
    <row r="164" spans="1:13">
      <c r="A164" s="301">
        <v>155</v>
      </c>
      <c r="B164" s="277" t="s">
        <v>157</v>
      </c>
      <c r="C164" s="277">
        <v>88.05</v>
      </c>
      <c r="D164" s="279">
        <v>88.866666666666674</v>
      </c>
      <c r="E164" s="279">
        <v>86.733333333333348</v>
      </c>
      <c r="F164" s="279">
        <v>85.416666666666671</v>
      </c>
      <c r="G164" s="279">
        <v>83.283333333333346</v>
      </c>
      <c r="H164" s="279">
        <v>90.183333333333351</v>
      </c>
      <c r="I164" s="279">
        <v>92.316666666666677</v>
      </c>
      <c r="J164" s="279">
        <v>93.633333333333354</v>
      </c>
      <c r="K164" s="277">
        <v>91</v>
      </c>
      <c r="L164" s="277">
        <v>87.55</v>
      </c>
      <c r="M164" s="277">
        <v>3.9725799999999998</v>
      </c>
    </row>
    <row r="165" spans="1:13">
      <c r="A165" s="301">
        <v>156</v>
      </c>
      <c r="B165" s="277" t="s">
        <v>158</v>
      </c>
      <c r="C165" s="277">
        <v>67.650000000000006</v>
      </c>
      <c r="D165" s="279">
        <v>68.400000000000006</v>
      </c>
      <c r="E165" s="279">
        <v>66.650000000000006</v>
      </c>
      <c r="F165" s="279">
        <v>65.650000000000006</v>
      </c>
      <c r="G165" s="279">
        <v>63.900000000000006</v>
      </c>
      <c r="H165" s="279">
        <v>69.400000000000006</v>
      </c>
      <c r="I165" s="279">
        <v>71.150000000000006</v>
      </c>
      <c r="J165" s="279">
        <v>72.150000000000006</v>
      </c>
      <c r="K165" s="277">
        <v>70.150000000000006</v>
      </c>
      <c r="L165" s="277">
        <v>67.400000000000006</v>
      </c>
      <c r="M165" s="277">
        <v>170.14241000000001</v>
      </c>
    </row>
    <row r="166" spans="1:13">
      <c r="A166" s="301">
        <v>157</v>
      </c>
      <c r="B166" s="277" t="s">
        <v>159</v>
      </c>
      <c r="C166" s="277">
        <v>19375.05</v>
      </c>
      <c r="D166" s="279">
        <v>19100.033333333336</v>
      </c>
      <c r="E166" s="279">
        <v>18700.066666666673</v>
      </c>
      <c r="F166" s="279">
        <v>18025.083333333336</v>
      </c>
      <c r="G166" s="279">
        <v>17625.116666666672</v>
      </c>
      <c r="H166" s="279">
        <v>19775.016666666674</v>
      </c>
      <c r="I166" s="279">
        <v>20174.983333333341</v>
      </c>
      <c r="J166" s="279">
        <v>20849.966666666674</v>
      </c>
      <c r="K166" s="277">
        <v>19500</v>
      </c>
      <c r="L166" s="277">
        <v>18425.05</v>
      </c>
      <c r="M166" s="277">
        <v>1.03061</v>
      </c>
    </row>
    <row r="167" spans="1:13">
      <c r="A167" s="301">
        <v>158</v>
      </c>
      <c r="B167" s="277" t="s">
        <v>160</v>
      </c>
      <c r="C167" s="277">
        <v>1237.5</v>
      </c>
      <c r="D167" s="279">
        <v>1236.25</v>
      </c>
      <c r="E167" s="279">
        <v>1206.25</v>
      </c>
      <c r="F167" s="279">
        <v>1175</v>
      </c>
      <c r="G167" s="279">
        <v>1145</v>
      </c>
      <c r="H167" s="279">
        <v>1267.5</v>
      </c>
      <c r="I167" s="279">
        <v>1297.5</v>
      </c>
      <c r="J167" s="279">
        <v>1328.75</v>
      </c>
      <c r="K167" s="277">
        <v>1266.25</v>
      </c>
      <c r="L167" s="277">
        <v>1205</v>
      </c>
      <c r="M167" s="277">
        <v>11.95074</v>
      </c>
    </row>
    <row r="168" spans="1:13">
      <c r="A168" s="301">
        <v>159</v>
      </c>
      <c r="B168" s="277" t="s">
        <v>161</v>
      </c>
      <c r="C168" s="277">
        <v>215.55</v>
      </c>
      <c r="D168" s="279">
        <v>216.56666666666669</v>
      </c>
      <c r="E168" s="279">
        <v>211.13333333333338</v>
      </c>
      <c r="F168" s="279">
        <v>206.7166666666667</v>
      </c>
      <c r="G168" s="279">
        <v>201.28333333333339</v>
      </c>
      <c r="H168" s="279">
        <v>220.98333333333338</v>
      </c>
      <c r="I168" s="279">
        <v>226.41666666666671</v>
      </c>
      <c r="J168" s="279">
        <v>230.83333333333337</v>
      </c>
      <c r="K168" s="277">
        <v>222</v>
      </c>
      <c r="L168" s="277">
        <v>212.15</v>
      </c>
      <c r="M168" s="277">
        <v>68.998760000000004</v>
      </c>
    </row>
    <row r="169" spans="1:13">
      <c r="A169" s="301">
        <v>160</v>
      </c>
      <c r="B169" s="277" t="s">
        <v>162</v>
      </c>
      <c r="C169" s="277">
        <v>86.2</v>
      </c>
      <c r="D169" s="279">
        <v>86.55</v>
      </c>
      <c r="E169" s="279">
        <v>84.75</v>
      </c>
      <c r="F169" s="279">
        <v>83.3</v>
      </c>
      <c r="G169" s="279">
        <v>81.5</v>
      </c>
      <c r="H169" s="279">
        <v>88</v>
      </c>
      <c r="I169" s="279">
        <v>89.799999999999983</v>
      </c>
      <c r="J169" s="279">
        <v>91.25</v>
      </c>
      <c r="K169" s="277">
        <v>88.35</v>
      </c>
      <c r="L169" s="277">
        <v>85.1</v>
      </c>
      <c r="M169" s="277">
        <v>64.256259999999997</v>
      </c>
    </row>
    <row r="170" spans="1:13">
      <c r="A170" s="301">
        <v>161</v>
      </c>
      <c r="B170" s="277" t="s">
        <v>275</v>
      </c>
      <c r="C170" s="277">
        <v>4912</v>
      </c>
      <c r="D170" s="279">
        <v>4886.833333333333</v>
      </c>
      <c r="E170" s="279">
        <v>4825.1666666666661</v>
      </c>
      <c r="F170" s="279">
        <v>4738.333333333333</v>
      </c>
      <c r="G170" s="279">
        <v>4676.6666666666661</v>
      </c>
      <c r="H170" s="279">
        <v>4973.6666666666661</v>
      </c>
      <c r="I170" s="279">
        <v>5035.3333333333321</v>
      </c>
      <c r="J170" s="279">
        <v>5122.1666666666661</v>
      </c>
      <c r="K170" s="277">
        <v>4948.5</v>
      </c>
      <c r="L170" s="277">
        <v>4800</v>
      </c>
      <c r="M170" s="277">
        <v>0.58901000000000003</v>
      </c>
    </row>
    <row r="171" spans="1:13">
      <c r="A171" s="301">
        <v>162</v>
      </c>
      <c r="B171" s="277" t="s">
        <v>277</v>
      </c>
      <c r="C171" s="277">
        <v>9959.0499999999993</v>
      </c>
      <c r="D171" s="279">
        <v>9966.3833333333332</v>
      </c>
      <c r="E171" s="279">
        <v>9832.7666666666664</v>
      </c>
      <c r="F171" s="279">
        <v>9706.4833333333336</v>
      </c>
      <c r="G171" s="279">
        <v>9572.8666666666668</v>
      </c>
      <c r="H171" s="279">
        <v>10092.666666666666</v>
      </c>
      <c r="I171" s="279">
        <v>10226.283333333331</v>
      </c>
      <c r="J171" s="279">
        <v>10352.566666666666</v>
      </c>
      <c r="K171" s="277">
        <v>10100</v>
      </c>
      <c r="L171" s="277">
        <v>9840.1</v>
      </c>
      <c r="M171" s="277">
        <v>1.951E-2</v>
      </c>
    </row>
    <row r="172" spans="1:13">
      <c r="A172" s="301">
        <v>163</v>
      </c>
      <c r="B172" s="277" t="s">
        <v>163</v>
      </c>
      <c r="C172" s="277">
        <v>1420.85</v>
      </c>
      <c r="D172" s="279">
        <v>1430.6499999999999</v>
      </c>
      <c r="E172" s="279">
        <v>1404.2999999999997</v>
      </c>
      <c r="F172" s="279">
        <v>1387.7499999999998</v>
      </c>
      <c r="G172" s="279">
        <v>1361.3999999999996</v>
      </c>
      <c r="H172" s="279">
        <v>1447.1999999999998</v>
      </c>
      <c r="I172" s="279">
        <v>1473.5499999999997</v>
      </c>
      <c r="J172" s="279">
        <v>1490.1</v>
      </c>
      <c r="K172" s="277">
        <v>1457</v>
      </c>
      <c r="L172" s="277">
        <v>1414.1</v>
      </c>
      <c r="M172" s="277">
        <v>7.3321300000000003</v>
      </c>
    </row>
    <row r="173" spans="1:13">
      <c r="A173" s="301">
        <v>164</v>
      </c>
      <c r="B173" s="277" t="s">
        <v>273</v>
      </c>
      <c r="C173" s="277">
        <v>1891.5</v>
      </c>
      <c r="D173" s="279">
        <v>1893.4666666666665</v>
      </c>
      <c r="E173" s="279">
        <v>1860.0333333333328</v>
      </c>
      <c r="F173" s="279">
        <v>1828.5666666666664</v>
      </c>
      <c r="G173" s="279">
        <v>1795.1333333333328</v>
      </c>
      <c r="H173" s="279">
        <v>1924.9333333333329</v>
      </c>
      <c r="I173" s="279">
        <v>1958.3666666666668</v>
      </c>
      <c r="J173" s="279">
        <v>1989.833333333333</v>
      </c>
      <c r="K173" s="277">
        <v>1926.9</v>
      </c>
      <c r="L173" s="277">
        <v>1862</v>
      </c>
      <c r="M173" s="277">
        <v>1.56481</v>
      </c>
    </row>
    <row r="174" spans="1:13">
      <c r="A174" s="301">
        <v>165</v>
      </c>
      <c r="B174" s="277" t="s">
        <v>164</v>
      </c>
      <c r="C174" s="277">
        <v>29.35</v>
      </c>
      <c r="D174" s="279">
        <v>29.583333333333332</v>
      </c>
      <c r="E174" s="279">
        <v>28.666666666666664</v>
      </c>
      <c r="F174" s="279">
        <v>27.983333333333331</v>
      </c>
      <c r="G174" s="279">
        <v>27.066666666666663</v>
      </c>
      <c r="H174" s="279">
        <v>30.266666666666666</v>
      </c>
      <c r="I174" s="279">
        <v>31.18333333333333</v>
      </c>
      <c r="J174" s="279">
        <v>31.866666666666667</v>
      </c>
      <c r="K174" s="277">
        <v>30.5</v>
      </c>
      <c r="L174" s="277">
        <v>28.9</v>
      </c>
      <c r="M174" s="277">
        <v>370.99973</v>
      </c>
    </row>
    <row r="175" spans="1:13">
      <c r="A175" s="301">
        <v>166</v>
      </c>
      <c r="B175" s="277" t="s">
        <v>274</v>
      </c>
      <c r="C175" s="277">
        <v>326.2</v>
      </c>
      <c r="D175" s="279">
        <v>322.88333333333333</v>
      </c>
      <c r="E175" s="279">
        <v>313.31666666666666</v>
      </c>
      <c r="F175" s="279">
        <v>300.43333333333334</v>
      </c>
      <c r="G175" s="279">
        <v>290.86666666666667</v>
      </c>
      <c r="H175" s="279">
        <v>335.76666666666665</v>
      </c>
      <c r="I175" s="279">
        <v>345.33333333333326</v>
      </c>
      <c r="J175" s="279">
        <v>358.21666666666664</v>
      </c>
      <c r="K175" s="277">
        <v>332.45</v>
      </c>
      <c r="L175" s="277">
        <v>310</v>
      </c>
      <c r="M175" s="277">
        <v>7.0534499999999998</v>
      </c>
    </row>
    <row r="176" spans="1:13">
      <c r="A176" s="301">
        <v>167</v>
      </c>
      <c r="B176" s="277" t="s">
        <v>491</v>
      </c>
      <c r="C176" s="277">
        <v>827</v>
      </c>
      <c r="D176" s="279">
        <v>828.05000000000007</v>
      </c>
      <c r="E176" s="279">
        <v>813.10000000000014</v>
      </c>
      <c r="F176" s="279">
        <v>799.2</v>
      </c>
      <c r="G176" s="279">
        <v>784.25000000000011</v>
      </c>
      <c r="H176" s="279">
        <v>841.95000000000016</v>
      </c>
      <c r="I176" s="279">
        <v>856.9000000000002</v>
      </c>
      <c r="J176" s="279">
        <v>870.80000000000018</v>
      </c>
      <c r="K176" s="277">
        <v>843</v>
      </c>
      <c r="L176" s="277">
        <v>814.15</v>
      </c>
      <c r="M176" s="277">
        <v>1.21696</v>
      </c>
    </row>
    <row r="177" spans="1:13">
      <c r="A177" s="301">
        <v>168</v>
      </c>
      <c r="B177" s="277" t="s">
        <v>165</v>
      </c>
      <c r="C177" s="277">
        <v>163.9</v>
      </c>
      <c r="D177" s="279">
        <v>165.53333333333333</v>
      </c>
      <c r="E177" s="279">
        <v>161.16666666666666</v>
      </c>
      <c r="F177" s="279">
        <v>158.43333333333334</v>
      </c>
      <c r="G177" s="279">
        <v>154.06666666666666</v>
      </c>
      <c r="H177" s="279">
        <v>168.26666666666665</v>
      </c>
      <c r="I177" s="279">
        <v>172.63333333333333</v>
      </c>
      <c r="J177" s="279">
        <v>175.36666666666665</v>
      </c>
      <c r="K177" s="277">
        <v>169.9</v>
      </c>
      <c r="L177" s="277">
        <v>162.80000000000001</v>
      </c>
      <c r="M177" s="277">
        <v>47.278550000000003</v>
      </c>
    </row>
    <row r="178" spans="1:13">
      <c r="A178" s="301">
        <v>169</v>
      </c>
      <c r="B178" s="277" t="s">
        <v>276</v>
      </c>
      <c r="C178" s="277">
        <v>246.3</v>
      </c>
      <c r="D178" s="279">
        <v>243.93333333333331</v>
      </c>
      <c r="E178" s="279">
        <v>236.41666666666663</v>
      </c>
      <c r="F178" s="279">
        <v>226.53333333333333</v>
      </c>
      <c r="G178" s="279">
        <v>219.01666666666665</v>
      </c>
      <c r="H178" s="279">
        <v>253.81666666666661</v>
      </c>
      <c r="I178" s="279">
        <v>261.33333333333331</v>
      </c>
      <c r="J178" s="279">
        <v>271.21666666666658</v>
      </c>
      <c r="K178" s="277">
        <v>251.45</v>
      </c>
      <c r="L178" s="277">
        <v>234.05</v>
      </c>
      <c r="M178" s="277">
        <v>6.8589500000000001</v>
      </c>
    </row>
    <row r="179" spans="1:13">
      <c r="A179" s="301">
        <v>170</v>
      </c>
      <c r="B179" s="277" t="s">
        <v>278</v>
      </c>
      <c r="C179" s="277">
        <v>396.2</v>
      </c>
      <c r="D179" s="279">
        <v>395.04999999999995</v>
      </c>
      <c r="E179" s="279">
        <v>384.69999999999993</v>
      </c>
      <c r="F179" s="279">
        <v>373.2</v>
      </c>
      <c r="G179" s="279">
        <v>362.84999999999997</v>
      </c>
      <c r="H179" s="279">
        <v>406.5499999999999</v>
      </c>
      <c r="I179" s="279">
        <v>416.89999999999992</v>
      </c>
      <c r="J179" s="279">
        <v>428.39999999999986</v>
      </c>
      <c r="K179" s="277">
        <v>405.4</v>
      </c>
      <c r="L179" s="277">
        <v>383.55</v>
      </c>
      <c r="M179" s="277">
        <v>2.6819199999999999</v>
      </c>
    </row>
    <row r="180" spans="1:13">
      <c r="A180" s="301">
        <v>171</v>
      </c>
      <c r="B180" s="277" t="s">
        <v>279</v>
      </c>
      <c r="C180" s="277">
        <v>477.2</v>
      </c>
      <c r="D180" s="279">
        <v>480.11666666666662</v>
      </c>
      <c r="E180" s="279">
        <v>463.58333333333326</v>
      </c>
      <c r="F180" s="279">
        <v>449.96666666666664</v>
      </c>
      <c r="G180" s="279">
        <v>433.43333333333328</v>
      </c>
      <c r="H180" s="279">
        <v>493.73333333333323</v>
      </c>
      <c r="I180" s="279">
        <v>510.26666666666665</v>
      </c>
      <c r="J180" s="279">
        <v>523.88333333333321</v>
      </c>
      <c r="K180" s="277">
        <v>496.65</v>
      </c>
      <c r="L180" s="277">
        <v>466.5</v>
      </c>
      <c r="M180" s="277">
        <v>2.6061399999999999</v>
      </c>
    </row>
    <row r="181" spans="1:13">
      <c r="A181" s="301">
        <v>172</v>
      </c>
      <c r="B181" s="277" t="s">
        <v>167</v>
      </c>
      <c r="C181" s="277">
        <v>724.1</v>
      </c>
      <c r="D181" s="279">
        <v>718.4</v>
      </c>
      <c r="E181" s="279">
        <v>706.8</v>
      </c>
      <c r="F181" s="279">
        <v>689.5</v>
      </c>
      <c r="G181" s="279">
        <v>677.9</v>
      </c>
      <c r="H181" s="279">
        <v>735.69999999999993</v>
      </c>
      <c r="I181" s="279">
        <v>747.30000000000007</v>
      </c>
      <c r="J181" s="279">
        <v>764.59999999999991</v>
      </c>
      <c r="K181" s="277">
        <v>730</v>
      </c>
      <c r="L181" s="277">
        <v>701.1</v>
      </c>
      <c r="M181" s="277">
        <v>8.1186000000000007</v>
      </c>
    </row>
    <row r="182" spans="1:13">
      <c r="A182" s="301">
        <v>173</v>
      </c>
      <c r="B182" s="277" t="s">
        <v>168</v>
      </c>
      <c r="C182" s="277">
        <v>166.35</v>
      </c>
      <c r="D182" s="279">
        <v>166.36666666666665</v>
      </c>
      <c r="E182" s="279">
        <v>161.5333333333333</v>
      </c>
      <c r="F182" s="279">
        <v>156.71666666666667</v>
      </c>
      <c r="G182" s="279">
        <v>151.88333333333333</v>
      </c>
      <c r="H182" s="279">
        <v>171.18333333333328</v>
      </c>
      <c r="I182" s="279">
        <v>176.01666666666659</v>
      </c>
      <c r="J182" s="279">
        <v>180.83333333333326</v>
      </c>
      <c r="K182" s="277">
        <v>171.2</v>
      </c>
      <c r="L182" s="277">
        <v>161.55000000000001</v>
      </c>
      <c r="M182" s="277">
        <v>176.97787</v>
      </c>
    </row>
    <row r="183" spans="1:13">
      <c r="A183" s="301">
        <v>174</v>
      </c>
      <c r="B183" s="277" t="s">
        <v>169</v>
      </c>
      <c r="C183" s="277">
        <v>100</v>
      </c>
      <c r="D183" s="279">
        <v>100.55</v>
      </c>
      <c r="E183" s="279">
        <v>98.149999999999991</v>
      </c>
      <c r="F183" s="279">
        <v>96.3</v>
      </c>
      <c r="G183" s="279">
        <v>93.899999999999991</v>
      </c>
      <c r="H183" s="279">
        <v>102.39999999999999</v>
      </c>
      <c r="I183" s="279">
        <v>104.8</v>
      </c>
      <c r="J183" s="279">
        <v>106.64999999999999</v>
      </c>
      <c r="K183" s="277">
        <v>102.95</v>
      </c>
      <c r="L183" s="277">
        <v>98.7</v>
      </c>
      <c r="M183" s="277">
        <v>60.509770000000003</v>
      </c>
    </row>
    <row r="184" spans="1:13">
      <c r="A184" s="301">
        <v>175</v>
      </c>
      <c r="B184" s="277" t="s">
        <v>170</v>
      </c>
      <c r="C184" s="277">
        <v>2230.8000000000002</v>
      </c>
      <c r="D184" s="279">
        <v>2237.6166666666668</v>
      </c>
      <c r="E184" s="279">
        <v>2198.4833333333336</v>
      </c>
      <c r="F184" s="279">
        <v>2166.166666666667</v>
      </c>
      <c r="G184" s="279">
        <v>2127.0333333333338</v>
      </c>
      <c r="H184" s="279">
        <v>2269.9333333333334</v>
      </c>
      <c r="I184" s="279">
        <v>2309.0666666666666</v>
      </c>
      <c r="J184" s="279">
        <v>2341.3833333333332</v>
      </c>
      <c r="K184" s="277">
        <v>2276.75</v>
      </c>
      <c r="L184" s="277">
        <v>2205.3000000000002</v>
      </c>
      <c r="M184" s="277">
        <v>198.39809</v>
      </c>
    </row>
    <row r="185" spans="1:13">
      <c r="A185" s="301">
        <v>176</v>
      </c>
      <c r="B185" s="277" t="s">
        <v>171</v>
      </c>
      <c r="C185" s="277">
        <v>34.799999999999997</v>
      </c>
      <c r="D185" s="279">
        <v>34.833333333333336</v>
      </c>
      <c r="E185" s="279">
        <v>33.466666666666669</v>
      </c>
      <c r="F185" s="279">
        <v>32.133333333333333</v>
      </c>
      <c r="G185" s="279">
        <v>30.766666666666666</v>
      </c>
      <c r="H185" s="279">
        <v>36.166666666666671</v>
      </c>
      <c r="I185" s="279">
        <v>37.533333333333331</v>
      </c>
      <c r="J185" s="279">
        <v>38.866666666666674</v>
      </c>
      <c r="K185" s="277">
        <v>36.200000000000003</v>
      </c>
      <c r="L185" s="277">
        <v>33.5</v>
      </c>
      <c r="M185" s="277">
        <v>328.14229</v>
      </c>
    </row>
    <row r="186" spans="1:13">
      <c r="A186" s="301">
        <v>177</v>
      </c>
      <c r="B186" s="277" t="s">
        <v>3523</v>
      </c>
      <c r="C186" s="277">
        <v>821.05</v>
      </c>
      <c r="D186" s="279">
        <v>819.63333333333333</v>
      </c>
      <c r="E186" s="279">
        <v>812.56666666666661</v>
      </c>
      <c r="F186" s="279">
        <v>804.08333333333326</v>
      </c>
      <c r="G186" s="279">
        <v>797.01666666666654</v>
      </c>
      <c r="H186" s="279">
        <v>828.11666666666667</v>
      </c>
      <c r="I186" s="279">
        <v>835.18333333333351</v>
      </c>
      <c r="J186" s="279">
        <v>843.66666666666674</v>
      </c>
      <c r="K186" s="277">
        <v>826.7</v>
      </c>
      <c r="L186" s="277">
        <v>811.15</v>
      </c>
      <c r="M186" s="277">
        <v>10.519640000000001</v>
      </c>
    </row>
    <row r="187" spans="1:13">
      <c r="A187" s="301">
        <v>178</v>
      </c>
      <c r="B187" s="277" t="s">
        <v>280</v>
      </c>
      <c r="C187" s="277">
        <v>833</v>
      </c>
      <c r="D187" s="279">
        <v>833.88333333333333</v>
      </c>
      <c r="E187" s="279">
        <v>826.26666666666665</v>
      </c>
      <c r="F187" s="279">
        <v>819.5333333333333</v>
      </c>
      <c r="G187" s="279">
        <v>811.91666666666663</v>
      </c>
      <c r="H187" s="279">
        <v>840.61666666666667</v>
      </c>
      <c r="I187" s="279">
        <v>848.23333333333323</v>
      </c>
      <c r="J187" s="279">
        <v>854.9666666666667</v>
      </c>
      <c r="K187" s="277">
        <v>841.5</v>
      </c>
      <c r="L187" s="277">
        <v>827.15</v>
      </c>
      <c r="M187" s="277">
        <v>6.2882300000000004</v>
      </c>
    </row>
    <row r="188" spans="1:13">
      <c r="A188" s="301">
        <v>179</v>
      </c>
      <c r="B188" s="277" t="s">
        <v>172</v>
      </c>
      <c r="C188" s="277">
        <v>183.8</v>
      </c>
      <c r="D188" s="279">
        <v>184.58333333333334</v>
      </c>
      <c r="E188" s="279">
        <v>180.2166666666667</v>
      </c>
      <c r="F188" s="279">
        <v>176.63333333333335</v>
      </c>
      <c r="G188" s="279">
        <v>172.26666666666671</v>
      </c>
      <c r="H188" s="279">
        <v>188.16666666666669</v>
      </c>
      <c r="I188" s="279">
        <v>192.5333333333333</v>
      </c>
      <c r="J188" s="279">
        <v>196.11666666666667</v>
      </c>
      <c r="K188" s="277">
        <v>188.95</v>
      </c>
      <c r="L188" s="277">
        <v>181</v>
      </c>
      <c r="M188" s="277">
        <v>443.21881000000002</v>
      </c>
    </row>
    <row r="189" spans="1:13">
      <c r="A189" s="301">
        <v>180</v>
      </c>
      <c r="B189" s="277" t="s">
        <v>173</v>
      </c>
      <c r="C189" s="277">
        <v>18951.849999999999</v>
      </c>
      <c r="D189" s="279">
        <v>18867.983333333334</v>
      </c>
      <c r="E189" s="279">
        <v>18620.666666666668</v>
      </c>
      <c r="F189" s="279">
        <v>18289.483333333334</v>
      </c>
      <c r="G189" s="279">
        <v>18042.166666666668</v>
      </c>
      <c r="H189" s="279">
        <v>19199.166666666668</v>
      </c>
      <c r="I189" s="279">
        <v>19446.483333333334</v>
      </c>
      <c r="J189" s="279">
        <v>19777.666666666668</v>
      </c>
      <c r="K189" s="277">
        <v>19115.3</v>
      </c>
      <c r="L189" s="277">
        <v>18536.8</v>
      </c>
      <c r="M189" s="277">
        <v>0.45567000000000002</v>
      </c>
    </row>
    <row r="190" spans="1:13">
      <c r="A190" s="301">
        <v>181</v>
      </c>
      <c r="B190" s="277" t="s">
        <v>174</v>
      </c>
      <c r="C190" s="277">
        <v>1230.55</v>
      </c>
      <c r="D190" s="279">
        <v>1233.3500000000001</v>
      </c>
      <c r="E190" s="279">
        <v>1217.2000000000003</v>
      </c>
      <c r="F190" s="279">
        <v>1203.8500000000001</v>
      </c>
      <c r="G190" s="279">
        <v>1187.7000000000003</v>
      </c>
      <c r="H190" s="279">
        <v>1246.7000000000003</v>
      </c>
      <c r="I190" s="279">
        <v>1262.8500000000004</v>
      </c>
      <c r="J190" s="279">
        <v>1276.2000000000003</v>
      </c>
      <c r="K190" s="277">
        <v>1249.5</v>
      </c>
      <c r="L190" s="277">
        <v>1220</v>
      </c>
      <c r="M190" s="277">
        <v>9.4301300000000001</v>
      </c>
    </row>
    <row r="191" spans="1:13">
      <c r="A191" s="301">
        <v>182</v>
      </c>
      <c r="B191" s="277" t="s">
        <v>175</v>
      </c>
      <c r="C191" s="277">
        <v>4117</v>
      </c>
      <c r="D191" s="279">
        <v>4114.95</v>
      </c>
      <c r="E191" s="279">
        <v>4046.0499999999993</v>
      </c>
      <c r="F191" s="279">
        <v>3975.0999999999995</v>
      </c>
      <c r="G191" s="279">
        <v>3906.1999999999989</v>
      </c>
      <c r="H191" s="279">
        <v>4185.8999999999996</v>
      </c>
      <c r="I191" s="279">
        <v>4254.7999999999993</v>
      </c>
      <c r="J191" s="279">
        <v>4325.75</v>
      </c>
      <c r="K191" s="277">
        <v>4183.8500000000004</v>
      </c>
      <c r="L191" s="277">
        <v>4044</v>
      </c>
      <c r="M191" s="277">
        <v>1.1777599999999999</v>
      </c>
    </row>
    <row r="192" spans="1:13">
      <c r="A192" s="301">
        <v>183</v>
      </c>
      <c r="B192" s="277" t="s">
        <v>176</v>
      </c>
      <c r="C192" s="277">
        <v>613.1</v>
      </c>
      <c r="D192" s="279">
        <v>623.51666666666665</v>
      </c>
      <c r="E192" s="279">
        <v>596.5333333333333</v>
      </c>
      <c r="F192" s="279">
        <v>579.9666666666667</v>
      </c>
      <c r="G192" s="279">
        <v>552.98333333333335</v>
      </c>
      <c r="H192" s="279">
        <v>640.08333333333326</v>
      </c>
      <c r="I192" s="279">
        <v>667.06666666666661</v>
      </c>
      <c r="J192" s="279">
        <v>683.63333333333321</v>
      </c>
      <c r="K192" s="277">
        <v>650.5</v>
      </c>
      <c r="L192" s="277">
        <v>606.95000000000005</v>
      </c>
      <c r="M192" s="277">
        <v>34.686199999999999</v>
      </c>
    </row>
    <row r="193" spans="1:13">
      <c r="A193" s="301">
        <v>184</v>
      </c>
      <c r="B193" s="277" t="s">
        <v>178</v>
      </c>
      <c r="C193" s="277">
        <v>502.9</v>
      </c>
      <c r="D193" s="279">
        <v>507.38333333333338</v>
      </c>
      <c r="E193" s="279">
        <v>493.76666666666677</v>
      </c>
      <c r="F193" s="279">
        <v>484.63333333333338</v>
      </c>
      <c r="G193" s="279">
        <v>471.01666666666677</v>
      </c>
      <c r="H193" s="279">
        <v>516.51666666666677</v>
      </c>
      <c r="I193" s="279">
        <v>530.13333333333344</v>
      </c>
      <c r="J193" s="279">
        <v>539.26666666666677</v>
      </c>
      <c r="K193" s="277">
        <v>521</v>
      </c>
      <c r="L193" s="277">
        <v>498.25</v>
      </c>
      <c r="M193" s="277">
        <v>108.46053000000001</v>
      </c>
    </row>
    <row r="194" spans="1:13">
      <c r="A194" s="301">
        <v>185</v>
      </c>
      <c r="B194" s="277" t="s">
        <v>179</v>
      </c>
      <c r="C194" s="277">
        <v>460.7</v>
      </c>
      <c r="D194" s="279">
        <v>468.2</v>
      </c>
      <c r="E194" s="279">
        <v>448</v>
      </c>
      <c r="F194" s="279">
        <v>435.3</v>
      </c>
      <c r="G194" s="279">
        <v>415.1</v>
      </c>
      <c r="H194" s="279">
        <v>480.9</v>
      </c>
      <c r="I194" s="279">
        <v>501.09999999999991</v>
      </c>
      <c r="J194" s="279">
        <v>513.79999999999995</v>
      </c>
      <c r="K194" s="277">
        <v>488.4</v>
      </c>
      <c r="L194" s="277">
        <v>455.5</v>
      </c>
      <c r="M194" s="277">
        <v>27.084900000000001</v>
      </c>
    </row>
    <row r="195" spans="1:13">
      <c r="A195" s="301">
        <v>186</v>
      </c>
      <c r="B195" s="277" t="s">
        <v>282</v>
      </c>
      <c r="C195" s="277">
        <v>558.15</v>
      </c>
      <c r="D195" s="279">
        <v>559.31666666666661</v>
      </c>
      <c r="E195" s="279">
        <v>548.83333333333326</v>
      </c>
      <c r="F195" s="279">
        <v>539.51666666666665</v>
      </c>
      <c r="G195" s="279">
        <v>529.0333333333333</v>
      </c>
      <c r="H195" s="279">
        <v>568.63333333333321</v>
      </c>
      <c r="I195" s="279">
        <v>579.11666666666656</v>
      </c>
      <c r="J195" s="279">
        <v>588.43333333333317</v>
      </c>
      <c r="K195" s="277">
        <v>569.79999999999995</v>
      </c>
      <c r="L195" s="277">
        <v>550</v>
      </c>
      <c r="M195" s="277">
        <v>8.6626300000000001</v>
      </c>
    </row>
    <row r="196" spans="1:13">
      <c r="A196" s="301">
        <v>187</v>
      </c>
      <c r="B196" s="277" t="s">
        <v>3464</v>
      </c>
      <c r="C196" s="277">
        <v>493.55</v>
      </c>
      <c r="D196" s="279">
        <v>498.15000000000003</v>
      </c>
      <c r="E196" s="279">
        <v>485.40000000000009</v>
      </c>
      <c r="F196" s="279">
        <v>477.25000000000006</v>
      </c>
      <c r="G196" s="279">
        <v>464.50000000000011</v>
      </c>
      <c r="H196" s="279">
        <v>506.30000000000007</v>
      </c>
      <c r="I196" s="279">
        <v>519.04999999999995</v>
      </c>
      <c r="J196" s="279">
        <v>527.20000000000005</v>
      </c>
      <c r="K196" s="277">
        <v>510.9</v>
      </c>
      <c r="L196" s="277">
        <v>490</v>
      </c>
      <c r="M196" s="277">
        <v>42.84384</v>
      </c>
    </row>
    <row r="197" spans="1:13">
      <c r="A197" s="301">
        <v>188</v>
      </c>
      <c r="B197" s="268" t="s">
        <v>183</v>
      </c>
      <c r="C197" s="268">
        <v>131.4</v>
      </c>
      <c r="D197" s="308">
        <v>132</v>
      </c>
      <c r="E197" s="308">
        <v>127.30000000000001</v>
      </c>
      <c r="F197" s="308">
        <v>123.20000000000002</v>
      </c>
      <c r="G197" s="308">
        <v>118.50000000000003</v>
      </c>
      <c r="H197" s="308">
        <v>136.1</v>
      </c>
      <c r="I197" s="308">
        <v>140.79999999999998</v>
      </c>
      <c r="J197" s="308">
        <v>144.89999999999998</v>
      </c>
      <c r="K197" s="268">
        <v>136.69999999999999</v>
      </c>
      <c r="L197" s="268">
        <v>127.9</v>
      </c>
      <c r="M197" s="268">
        <v>749.83028999999999</v>
      </c>
    </row>
    <row r="198" spans="1:13">
      <c r="A198" s="301">
        <v>189</v>
      </c>
      <c r="B198" s="268" t="s">
        <v>185</v>
      </c>
      <c r="C198" s="268">
        <v>53.45</v>
      </c>
      <c r="D198" s="308">
        <v>53</v>
      </c>
      <c r="E198" s="308">
        <v>51.8</v>
      </c>
      <c r="F198" s="308">
        <v>50.15</v>
      </c>
      <c r="G198" s="308">
        <v>48.949999999999996</v>
      </c>
      <c r="H198" s="308">
        <v>54.65</v>
      </c>
      <c r="I198" s="308">
        <v>55.85</v>
      </c>
      <c r="J198" s="308">
        <v>57.5</v>
      </c>
      <c r="K198" s="268">
        <v>54.2</v>
      </c>
      <c r="L198" s="268">
        <v>51.35</v>
      </c>
      <c r="M198" s="268">
        <v>244.81353999999999</v>
      </c>
    </row>
    <row r="199" spans="1:13">
      <c r="A199" s="301">
        <v>190</v>
      </c>
      <c r="B199" s="268" t="s">
        <v>186</v>
      </c>
      <c r="C199" s="268">
        <v>361.3</v>
      </c>
      <c r="D199" s="308">
        <v>365.25</v>
      </c>
      <c r="E199" s="308">
        <v>352.5</v>
      </c>
      <c r="F199" s="308">
        <v>343.7</v>
      </c>
      <c r="G199" s="308">
        <v>330.95</v>
      </c>
      <c r="H199" s="308">
        <v>374.05</v>
      </c>
      <c r="I199" s="308">
        <v>386.8</v>
      </c>
      <c r="J199" s="308">
        <v>395.6</v>
      </c>
      <c r="K199" s="268">
        <v>378</v>
      </c>
      <c r="L199" s="268">
        <v>356.45</v>
      </c>
      <c r="M199" s="268">
        <v>169.846</v>
      </c>
    </row>
    <row r="200" spans="1:13">
      <c r="A200" s="301">
        <v>191</v>
      </c>
      <c r="B200" s="268" t="s">
        <v>187</v>
      </c>
      <c r="C200" s="268">
        <v>2467.4499999999998</v>
      </c>
      <c r="D200" s="308">
        <v>2465.4333333333329</v>
      </c>
      <c r="E200" s="308">
        <v>2411.016666666666</v>
      </c>
      <c r="F200" s="308">
        <v>2354.583333333333</v>
      </c>
      <c r="G200" s="308">
        <v>2300.1666666666661</v>
      </c>
      <c r="H200" s="308">
        <v>2521.8666666666659</v>
      </c>
      <c r="I200" s="308">
        <v>2576.2833333333328</v>
      </c>
      <c r="J200" s="308">
        <v>2632.7166666666658</v>
      </c>
      <c r="K200" s="268">
        <v>2519.85</v>
      </c>
      <c r="L200" s="268">
        <v>2409</v>
      </c>
      <c r="M200" s="268">
        <v>75.03152</v>
      </c>
    </row>
    <row r="201" spans="1:13">
      <c r="A201" s="301">
        <v>192</v>
      </c>
      <c r="B201" s="268" t="s">
        <v>188</v>
      </c>
      <c r="C201" s="268">
        <v>793.05</v>
      </c>
      <c r="D201" s="308">
        <v>796.19999999999993</v>
      </c>
      <c r="E201" s="308">
        <v>779.94999999999982</v>
      </c>
      <c r="F201" s="308">
        <v>766.84999999999991</v>
      </c>
      <c r="G201" s="308">
        <v>750.5999999999998</v>
      </c>
      <c r="H201" s="308">
        <v>809.29999999999984</v>
      </c>
      <c r="I201" s="308">
        <v>825.55000000000007</v>
      </c>
      <c r="J201" s="308">
        <v>838.64999999999986</v>
      </c>
      <c r="K201" s="268">
        <v>812.45</v>
      </c>
      <c r="L201" s="268">
        <v>783.1</v>
      </c>
      <c r="M201" s="268">
        <v>60.915300000000002</v>
      </c>
    </row>
    <row r="202" spans="1:13">
      <c r="A202" s="301">
        <v>193</v>
      </c>
      <c r="B202" s="268" t="s">
        <v>189</v>
      </c>
      <c r="C202" s="268">
        <v>1117.2</v>
      </c>
      <c r="D202" s="308">
        <v>1114.05</v>
      </c>
      <c r="E202" s="308">
        <v>1106.1499999999999</v>
      </c>
      <c r="F202" s="308">
        <v>1095.0999999999999</v>
      </c>
      <c r="G202" s="308">
        <v>1087.1999999999998</v>
      </c>
      <c r="H202" s="308">
        <v>1125.0999999999999</v>
      </c>
      <c r="I202" s="308">
        <v>1133</v>
      </c>
      <c r="J202" s="308">
        <v>1144.05</v>
      </c>
      <c r="K202" s="268">
        <v>1121.95</v>
      </c>
      <c r="L202" s="268">
        <v>1103</v>
      </c>
      <c r="M202" s="268">
        <v>20.682020000000001</v>
      </c>
    </row>
    <row r="203" spans="1:13">
      <c r="A203" s="301">
        <v>194</v>
      </c>
      <c r="B203" s="268" t="s">
        <v>190</v>
      </c>
      <c r="C203" s="268">
        <v>2660.95</v>
      </c>
      <c r="D203" s="308">
        <v>2694.0333333333333</v>
      </c>
      <c r="E203" s="308">
        <v>2613.0666666666666</v>
      </c>
      <c r="F203" s="308">
        <v>2565.1833333333334</v>
      </c>
      <c r="G203" s="308">
        <v>2484.2166666666667</v>
      </c>
      <c r="H203" s="308">
        <v>2741.9166666666665</v>
      </c>
      <c r="I203" s="308">
        <v>2822.8833333333328</v>
      </c>
      <c r="J203" s="308">
        <v>2870.7666666666664</v>
      </c>
      <c r="K203" s="268">
        <v>2775</v>
      </c>
      <c r="L203" s="268">
        <v>2646.15</v>
      </c>
      <c r="M203" s="268">
        <v>4.91174</v>
      </c>
    </row>
    <row r="204" spans="1:13">
      <c r="A204" s="301">
        <v>195</v>
      </c>
      <c r="B204" s="268" t="s">
        <v>191</v>
      </c>
      <c r="C204" s="268">
        <v>321.39999999999998</v>
      </c>
      <c r="D204" s="308">
        <v>323.59999999999997</v>
      </c>
      <c r="E204" s="308">
        <v>316.79999999999995</v>
      </c>
      <c r="F204" s="308">
        <v>312.2</v>
      </c>
      <c r="G204" s="308">
        <v>305.39999999999998</v>
      </c>
      <c r="H204" s="308">
        <v>328.19999999999993</v>
      </c>
      <c r="I204" s="308">
        <v>335</v>
      </c>
      <c r="J204" s="308">
        <v>339.59999999999991</v>
      </c>
      <c r="K204" s="268">
        <v>330.4</v>
      </c>
      <c r="L204" s="268">
        <v>319</v>
      </c>
      <c r="M204" s="268">
        <v>6.1589400000000003</v>
      </c>
    </row>
    <row r="205" spans="1:13">
      <c r="A205" s="301">
        <v>196</v>
      </c>
      <c r="B205" s="268" t="s">
        <v>550</v>
      </c>
      <c r="C205" s="268">
        <v>626.1</v>
      </c>
      <c r="D205" s="308">
        <v>626.0333333333333</v>
      </c>
      <c r="E205" s="308">
        <v>602.06666666666661</v>
      </c>
      <c r="F205" s="308">
        <v>578.0333333333333</v>
      </c>
      <c r="G205" s="308">
        <v>554.06666666666661</v>
      </c>
      <c r="H205" s="308">
        <v>650.06666666666661</v>
      </c>
      <c r="I205" s="308">
        <v>674.0333333333333</v>
      </c>
      <c r="J205" s="308">
        <v>698.06666666666661</v>
      </c>
      <c r="K205" s="268">
        <v>650</v>
      </c>
      <c r="L205" s="268">
        <v>602</v>
      </c>
      <c r="M205" s="268">
        <v>3.61754</v>
      </c>
    </row>
    <row r="206" spans="1:13">
      <c r="A206" s="301">
        <v>197</v>
      </c>
      <c r="B206" s="268" t="s">
        <v>192</v>
      </c>
      <c r="C206" s="268">
        <v>442.4</v>
      </c>
      <c r="D206" s="308">
        <v>442.13333333333338</v>
      </c>
      <c r="E206" s="308">
        <v>434.26666666666677</v>
      </c>
      <c r="F206" s="308">
        <v>426.13333333333338</v>
      </c>
      <c r="G206" s="308">
        <v>418.26666666666677</v>
      </c>
      <c r="H206" s="308">
        <v>450.26666666666677</v>
      </c>
      <c r="I206" s="308">
        <v>458.13333333333344</v>
      </c>
      <c r="J206" s="308">
        <v>466.26666666666677</v>
      </c>
      <c r="K206" s="268">
        <v>450</v>
      </c>
      <c r="L206" s="268">
        <v>434</v>
      </c>
      <c r="M206" s="268">
        <v>27.980350000000001</v>
      </c>
    </row>
    <row r="207" spans="1:13">
      <c r="A207" s="301">
        <v>198</v>
      </c>
      <c r="B207" s="268" t="s">
        <v>193</v>
      </c>
      <c r="C207" s="268">
        <v>963.4</v>
      </c>
      <c r="D207" s="308">
        <v>964.48333333333323</v>
      </c>
      <c r="E207" s="308">
        <v>952.21666666666647</v>
      </c>
      <c r="F207" s="308">
        <v>941.03333333333319</v>
      </c>
      <c r="G207" s="308">
        <v>928.76666666666642</v>
      </c>
      <c r="H207" s="308">
        <v>975.66666666666652</v>
      </c>
      <c r="I207" s="308">
        <v>987.93333333333317</v>
      </c>
      <c r="J207" s="308">
        <v>999.11666666666656</v>
      </c>
      <c r="K207" s="268">
        <v>976.75</v>
      </c>
      <c r="L207" s="268">
        <v>953.3</v>
      </c>
      <c r="M207" s="268">
        <v>5.2215100000000003</v>
      </c>
    </row>
    <row r="208" spans="1:13">
      <c r="A208" s="301">
        <v>199</v>
      </c>
      <c r="B208" s="268" t="s">
        <v>195</v>
      </c>
      <c r="C208" s="268">
        <v>3869.15</v>
      </c>
      <c r="D208" s="308">
        <v>3874.8166666666671</v>
      </c>
      <c r="E208" s="308">
        <v>3831.3833333333341</v>
      </c>
      <c r="F208" s="308">
        <v>3793.6166666666672</v>
      </c>
      <c r="G208" s="308">
        <v>3750.1833333333343</v>
      </c>
      <c r="H208" s="308">
        <v>3912.5833333333339</v>
      </c>
      <c r="I208" s="308">
        <v>3956.0166666666673</v>
      </c>
      <c r="J208" s="308">
        <v>3993.7833333333338</v>
      </c>
      <c r="K208" s="268">
        <v>3918.25</v>
      </c>
      <c r="L208" s="268">
        <v>3837.05</v>
      </c>
      <c r="M208" s="268">
        <v>3.0797099999999999</v>
      </c>
    </row>
    <row r="209" spans="1:13">
      <c r="A209" s="301">
        <v>200</v>
      </c>
      <c r="B209" s="268" t="s">
        <v>196</v>
      </c>
      <c r="C209" s="268">
        <v>25.15</v>
      </c>
      <c r="D209" s="308">
        <v>25.333333333333332</v>
      </c>
      <c r="E209" s="308">
        <v>24.766666666666666</v>
      </c>
      <c r="F209" s="308">
        <v>24.383333333333333</v>
      </c>
      <c r="G209" s="308">
        <v>23.816666666666666</v>
      </c>
      <c r="H209" s="308">
        <v>25.716666666666665</v>
      </c>
      <c r="I209" s="308">
        <v>26.283333333333335</v>
      </c>
      <c r="J209" s="308">
        <v>26.666666666666664</v>
      </c>
      <c r="K209" s="268">
        <v>25.9</v>
      </c>
      <c r="L209" s="268">
        <v>24.95</v>
      </c>
      <c r="M209" s="268">
        <v>29.133939999999999</v>
      </c>
    </row>
    <row r="210" spans="1:13">
      <c r="A210" s="301">
        <v>201</v>
      </c>
      <c r="B210" s="268" t="s">
        <v>197</v>
      </c>
      <c r="C210" s="268">
        <v>532.4</v>
      </c>
      <c r="D210" s="308">
        <v>529.05000000000007</v>
      </c>
      <c r="E210" s="308">
        <v>523.20000000000016</v>
      </c>
      <c r="F210" s="308">
        <v>514.00000000000011</v>
      </c>
      <c r="G210" s="308">
        <v>508.1500000000002</v>
      </c>
      <c r="H210" s="308">
        <v>538.25000000000011</v>
      </c>
      <c r="I210" s="308">
        <v>544.1</v>
      </c>
      <c r="J210" s="308">
        <v>553.30000000000007</v>
      </c>
      <c r="K210" s="268">
        <v>534.9</v>
      </c>
      <c r="L210" s="268">
        <v>519.85</v>
      </c>
      <c r="M210" s="268">
        <v>36.479869999999998</v>
      </c>
    </row>
    <row r="211" spans="1:13">
      <c r="A211" s="301">
        <v>202</v>
      </c>
      <c r="B211" s="268" t="s">
        <v>563</v>
      </c>
      <c r="C211" s="268">
        <v>678.65</v>
      </c>
      <c r="D211" s="308">
        <v>683.36666666666667</v>
      </c>
      <c r="E211" s="308">
        <v>669.2833333333333</v>
      </c>
      <c r="F211" s="308">
        <v>659.91666666666663</v>
      </c>
      <c r="G211" s="308">
        <v>645.83333333333326</v>
      </c>
      <c r="H211" s="308">
        <v>692.73333333333335</v>
      </c>
      <c r="I211" s="308">
        <v>706.81666666666661</v>
      </c>
      <c r="J211" s="308">
        <v>716.18333333333339</v>
      </c>
      <c r="K211" s="268">
        <v>697.45</v>
      </c>
      <c r="L211" s="268">
        <v>674</v>
      </c>
      <c r="M211" s="268">
        <v>1.4582999999999999</v>
      </c>
    </row>
    <row r="212" spans="1:13">
      <c r="A212" s="301">
        <v>203</v>
      </c>
      <c r="B212" s="268" t="s">
        <v>284</v>
      </c>
      <c r="C212" s="268">
        <v>168</v>
      </c>
      <c r="D212" s="308">
        <v>167.58333333333334</v>
      </c>
      <c r="E212" s="308">
        <v>165.51666666666668</v>
      </c>
      <c r="F212" s="308">
        <v>163.03333333333333</v>
      </c>
      <c r="G212" s="308">
        <v>160.96666666666667</v>
      </c>
      <c r="H212" s="308">
        <v>170.06666666666669</v>
      </c>
      <c r="I212" s="308">
        <v>172.13333333333335</v>
      </c>
      <c r="J212" s="308">
        <v>174.6166666666667</v>
      </c>
      <c r="K212" s="268">
        <v>169.65</v>
      </c>
      <c r="L212" s="268">
        <v>165.1</v>
      </c>
      <c r="M212" s="268">
        <v>2.4555500000000001</v>
      </c>
    </row>
    <row r="213" spans="1:13">
      <c r="A213" s="301">
        <v>204</v>
      </c>
      <c r="B213" s="268" t="s">
        <v>199</v>
      </c>
      <c r="C213" s="268">
        <v>666.4</v>
      </c>
      <c r="D213" s="308">
        <v>665.5</v>
      </c>
      <c r="E213" s="308">
        <v>654.4</v>
      </c>
      <c r="F213" s="308">
        <v>642.4</v>
      </c>
      <c r="G213" s="308">
        <v>631.29999999999995</v>
      </c>
      <c r="H213" s="308">
        <v>677.5</v>
      </c>
      <c r="I213" s="308">
        <v>688.59999999999991</v>
      </c>
      <c r="J213" s="308">
        <v>700.6</v>
      </c>
      <c r="K213" s="268">
        <v>676.6</v>
      </c>
      <c r="L213" s="268">
        <v>653.5</v>
      </c>
      <c r="M213" s="268">
        <v>19.065200000000001</v>
      </c>
    </row>
    <row r="214" spans="1:13">
      <c r="A214" s="301">
        <v>205</v>
      </c>
      <c r="B214" s="268" t="s">
        <v>569</v>
      </c>
      <c r="C214" s="268">
        <v>2053.1999999999998</v>
      </c>
      <c r="D214" s="308">
        <v>2079.5666666666666</v>
      </c>
      <c r="E214" s="308">
        <v>2004.6333333333332</v>
      </c>
      <c r="F214" s="308">
        <v>1956.0666666666666</v>
      </c>
      <c r="G214" s="308">
        <v>1881.1333333333332</v>
      </c>
      <c r="H214" s="308">
        <v>2128.1333333333332</v>
      </c>
      <c r="I214" s="308">
        <v>2203.0666666666666</v>
      </c>
      <c r="J214" s="308">
        <v>2251.6333333333332</v>
      </c>
      <c r="K214" s="268">
        <v>2154.5</v>
      </c>
      <c r="L214" s="268">
        <v>2031</v>
      </c>
      <c r="M214" s="268">
        <v>0.52288000000000001</v>
      </c>
    </row>
    <row r="215" spans="1:13">
      <c r="A215" s="301">
        <v>206</v>
      </c>
      <c r="B215" s="268" t="s">
        <v>200</v>
      </c>
      <c r="C215" s="308">
        <v>314.85000000000002</v>
      </c>
      <c r="D215" s="308">
        <v>315.93333333333334</v>
      </c>
      <c r="E215" s="308">
        <v>310.06666666666666</v>
      </c>
      <c r="F215" s="308">
        <v>305.2833333333333</v>
      </c>
      <c r="G215" s="308">
        <v>299.41666666666663</v>
      </c>
      <c r="H215" s="308">
        <v>320.7166666666667</v>
      </c>
      <c r="I215" s="308">
        <v>326.58333333333337</v>
      </c>
      <c r="J215" s="308">
        <v>331.36666666666673</v>
      </c>
      <c r="K215" s="308">
        <v>321.8</v>
      </c>
      <c r="L215" s="308">
        <v>311.14999999999998</v>
      </c>
      <c r="M215" s="308">
        <v>221.39807999999999</v>
      </c>
    </row>
    <row r="216" spans="1:13">
      <c r="A216" s="301">
        <v>207</v>
      </c>
      <c r="B216" s="268" t="s">
        <v>202</v>
      </c>
      <c r="C216" s="308">
        <v>191.8</v>
      </c>
      <c r="D216" s="308">
        <v>190.75</v>
      </c>
      <c r="E216" s="308">
        <v>178.45</v>
      </c>
      <c r="F216" s="308">
        <v>165.1</v>
      </c>
      <c r="G216" s="308">
        <v>152.79999999999998</v>
      </c>
      <c r="H216" s="308">
        <v>204.1</v>
      </c>
      <c r="I216" s="308">
        <v>216.4</v>
      </c>
      <c r="J216" s="308">
        <v>229.75</v>
      </c>
      <c r="K216" s="308">
        <v>203.05</v>
      </c>
      <c r="L216" s="308">
        <v>177.4</v>
      </c>
      <c r="M216" s="308">
        <v>650.02963999999997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23" sqref="C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2"/>
      <c r="B1" s="58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44099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9" t="s">
        <v>16</v>
      </c>
      <c r="B9" s="580" t="s">
        <v>18</v>
      </c>
      <c r="C9" s="578" t="s">
        <v>19</v>
      </c>
      <c r="D9" s="578" t="s">
        <v>20</v>
      </c>
      <c r="E9" s="578" t="s">
        <v>21</v>
      </c>
      <c r="F9" s="578"/>
      <c r="G9" s="578"/>
      <c r="H9" s="578" t="s">
        <v>22</v>
      </c>
      <c r="I9" s="578"/>
      <c r="J9" s="578"/>
      <c r="K9" s="274"/>
      <c r="L9" s="281"/>
      <c r="M9" s="282"/>
    </row>
    <row r="10" spans="1:15" ht="42.75" customHeight="1">
      <c r="A10" s="574"/>
      <c r="B10" s="576"/>
      <c r="C10" s="581" t="s">
        <v>23</v>
      </c>
      <c r="D10" s="58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18569</v>
      </c>
      <c r="D11" s="279">
        <v>18445.75</v>
      </c>
      <c r="E11" s="279">
        <v>18147.5</v>
      </c>
      <c r="F11" s="279">
        <v>17726</v>
      </c>
      <c r="G11" s="279">
        <v>17427.75</v>
      </c>
      <c r="H11" s="279">
        <v>18867.25</v>
      </c>
      <c r="I11" s="279">
        <v>19165.5</v>
      </c>
      <c r="J11" s="279">
        <v>19587</v>
      </c>
      <c r="K11" s="277">
        <v>18744</v>
      </c>
      <c r="L11" s="277">
        <v>18024.25</v>
      </c>
      <c r="M11" s="277">
        <v>3.2590000000000001E-2</v>
      </c>
    </row>
    <row r="12" spans="1:15" ht="12" customHeight="1">
      <c r="A12" s="268">
        <v>2</v>
      </c>
      <c r="B12" s="277" t="s">
        <v>802</v>
      </c>
      <c r="C12" s="278">
        <v>1028.5</v>
      </c>
      <c r="D12" s="279">
        <v>1032.3333333333333</v>
      </c>
      <c r="E12" s="279">
        <v>1006.1666666666665</v>
      </c>
      <c r="F12" s="279">
        <v>983.83333333333326</v>
      </c>
      <c r="G12" s="279">
        <v>957.66666666666652</v>
      </c>
      <c r="H12" s="279">
        <v>1054.6666666666665</v>
      </c>
      <c r="I12" s="279">
        <v>1080.833333333333</v>
      </c>
      <c r="J12" s="279">
        <v>1103.1666666666665</v>
      </c>
      <c r="K12" s="277">
        <v>1058.5</v>
      </c>
      <c r="L12" s="277">
        <v>1010</v>
      </c>
      <c r="M12" s="277">
        <v>1.94604</v>
      </c>
    </row>
    <row r="13" spans="1:15" ht="12" customHeight="1">
      <c r="A13" s="268">
        <v>3</v>
      </c>
      <c r="B13" s="277" t="s">
        <v>294</v>
      </c>
      <c r="C13" s="278">
        <v>1360.15</v>
      </c>
      <c r="D13" s="279">
        <v>1356.4</v>
      </c>
      <c r="E13" s="279">
        <v>1344.8500000000001</v>
      </c>
      <c r="F13" s="279">
        <v>1329.55</v>
      </c>
      <c r="G13" s="279">
        <v>1318</v>
      </c>
      <c r="H13" s="279">
        <v>1371.7000000000003</v>
      </c>
      <c r="I13" s="279">
        <v>1383.2500000000005</v>
      </c>
      <c r="J13" s="279">
        <v>1398.5500000000004</v>
      </c>
      <c r="K13" s="277">
        <v>1367.95</v>
      </c>
      <c r="L13" s="277">
        <v>1341.1</v>
      </c>
      <c r="M13" s="277">
        <v>0.42443999999999998</v>
      </c>
    </row>
    <row r="14" spans="1:15" ht="12" customHeight="1">
      <c r="A14" s="268">
        <v>4</v>
      </c>
      <c r="B14" s="277" t="s">
        <v>3119</v>
      </c>
      <c r="C14" s="278">
        <v>884.3</v>
      </c>
      <c r="D14" s="279">
        <v>888.79999999999984</v>
      </c>
      <c r="E14" s="279">
        <v>877.54999999999973</v>
      </c>
      <c r="F14" s="279">
        <v>870.79999999999984</v>
      </c>
      <c r="G14" s="279">
        <v>859.54999999999973</v>
      </c>
      <c r="H14" s="279">
        <v>895.54999999999973</v>
      </c>
      <c r="I14" s="279">
        <v>906.8</v>
      </c>
      <c r="J14" s="279">
        <v>913.54999999999973</v>
      </c>
      <c r="K14" s="277">
        <v>900.05</v>
      </c>
      <c r="L14" s="277">
        <v>882.05</v>
      </c>
      <c r="M14" s="277">
        <v>0.76188</v>
      </c>
    </row>
    <row r="15" spans="1:15" ht="12" customHeight="1">
      <c r="A15" s="268">
        <v>5</v>
      </c>
      <c r="B15" s="277" t="s">
        <v>295</v>
      </c>
      <c r="C15" s="278">
        <v>15988.35</v>
      </c>
      <c r="D15" s="279">
        <v>16011.116666666667</v>
      </c>
      <c r="E15" s="279">
        <v>15732.233333333334</v>
      </c>
      <c r="F15" s="279">
        <v>15476.116666666667</v>
      </c>
      <c r="G15" s="279">
        <v>15197.233333333334</v>
      </c>
      <c r="H15" s="279">
        <v>16267.233333333334</v>
      </c>
      <c r="I15" s="279">
        <v>16546.116666666669</v>
      </c>
      <c r="J15" s="279">
        <v>16802.233333333334</v>
      </c>
      <c r="K15" s="277">
        <v>16290</v>
      </c>
      <c r="L15" s="277">
        <v>15755</v>
      </c>
      <c r="M15" s="277">
        <v>4.1119999999999997E-2</v>
      </c>
    </row>
    <row r="16" spans="1:15" ht="12" customHeight="1">
      <c r="A16" s="268">
        <v>6</v>
      </c>
      <c r="B16" s="277" t="s">
        <v>227</v>
      </c>
      <c r="C16" s="278">
        <v>63.15</v>
      </c>
      <c r="D16" s="279">
        <v>63.516666666666673</v>
      </c>
      <c r="E16" s="279">
        <v>61.683333333333351</v>
      </c>
      <c r="F16" s="279">
        <v>60.216666666666676</v>
      </c>
      <c r="G16" s="279">
        <v>58.383333333333354</v>
      </c>
      <c r="H16" s="279">
        <v>64.983333333333348</v>
      </c>
      <c r="I16" s="279">
        <v>66.816666666666677</v>
      </c>
      <c r="J16" s="279">
        <v>68.283333333333346</v>
      </c>
      <c r="K16" s="277">
        <v>65.349999999999994</v>
      </c>
      <c r="L16" s="277">
        <v>62.05</v>
      </c>
      <c r="M16" s="277">
        <v>24.144410000000001</v>
      </c>
    </row>
    <row r="17" spans="1:13" ht="12" customHeight="1">
      <c r="A17" s="268">
        <v>7</v>
      </c>
      <c r="B17" s="277" t="s">
        <v>228</v>
      </c>
      <c r="C17" s="278">
        <v>131.65</v>
      </c>
      <c r="D17" s="279">
        <v>130.91666666666666</v>
      </c>
      <c r="E17" s="279">
        <v>127.83333333333331</v>
      </c>
      <c r="F17" s="279">
        <v>124.01666666666665</v>
      </c>
      <c r="G17" s="279">
        <v>120.93333333333331</v>
      </c>
      <c r="H17" s="279">
        <v>134.73333333333332</v>
      </c>
      <c r="I17" s="279">
        <v>137.81666666666663</v>
      </c>
      <c r="J17" s="279">
        <v>141.63333333333333</v>
      </c>
      <c r="K17" s="277">
        <v>134</v>
      </c>
      <c r="L17" s="277">
        <v>127.1</v>
      </c>
      <c r="M17" s="277">
        <v>14.596299999999999</v>
      </c>
    </row>
    <row r="18" spans="1:13" ht="12" customHeight="1">
      <c r="A18" s="268">
        <v>8</v>
      </c>
      <c r="B18" s="277" t="s">
        <v>38</v>
      </c>
      <c r="C18" s="278">
        <v>1354.7</v>
      </c>
      <c r="D18" s="279">
        <v>1350.0833333333335</v>
      </c>
      <c r="E18" s="279">
        <v>1331.0166666666669</v>
      </c>
      <c r="F18" s="279">
        <v>1307.3333333333335</v>
      </c>
      <c r="G18" s="279">
        <v>1288.2666666666669</v>
      </c>
      <c r="H18" s="279">
        <v>1373.7666666666669</v>
      </c>
      <c r="I18" s="279">
        <v>1392.8333333333335</v>
      </c>
      <c r="J18" s="279">
        <v>1416.5166666666669</v>
      </c>
      <c r="K18" s="277">
        <v>1369.15</v>
      </c>
      <c r="L18" s="277">
        <v>1326.4</v>
      </c>
      <c r="M18" s="277">
        <v>6.0488600000000003</v>
      </c>
    </row>
    <row r="19" spans="1:13" ht="12" customHeight="1">
      <c r="A19" s="268">
        <v>9</v>
      </c>
      <c r="B19" s="277" t="s">
        <v>296</v>
      </c>
      <c r="C19" s="278">
        <v>186.4</v>
      </c>
      <c r="D19" s="279">
        <v>187.46666666666667</v>
      </c>
      <c r="E19" s="279">
        <v>180.43333333333334</v>
      </c>
      <c r="F19" s="279">
        <v>174.46666666666667</v>
      </c>
      <c r="G19" s="279">
        <v>167.43333333333334</v>
      </c>
      <c r="H19" s="279">
        <v>193.43333333333334</v>
      </c>
      <c r="I19" s="279">
        <v>200.4666666666667</v>
      </c>
      <c r="J19" s="279">
        <v>206.43333333333334</v>
      </c>
      <c r="K19" s="277">
        <v>194.5</v>
      </c>
      <c r="L19" s="277">
        <v>181.5</v>
      </c>
      <c r="M19" s="277">
        <v>17.76905</v>
      </c>
    </row>
    <row r="20" spans="1:13" ht="12" customHeight="1">
      <c r="A20" s="268">
        <v>10</v>
      </c>
      <c r="B20" s="277" t="s">
        <v>297</v>
      </c>
      <c r="C20" s="278">
        <v>588.25</v>
      </c>
      <c r="D20" s="279">
        <v>602.16666666666663</v>
      </c>
      <c r="E20" s="279">
        <v>574.33333333333326</v>
      </c>
      <c r="F20" s="279">
        <v>560.41666666666663</v>
      </c>
      <c r="G20" s="279">
        <v>532.58333333333326</v>
      </c>
      <c r="H20" s="279">
        <v>616.08333333333326</v>
      </c>
      <c r="I20" s="279">
        <v>643.91666666666652</v>
      </c>
      <c r="J20" s="279">
        <v>657.83333333333326</v>
      </c>
      <c r="K20" s="277">
        <v>630</v>
      </c>
      <c r="L20" s="277">
        <v>588.25</v>
      </c>
      <c r="M20" s="277">
        <v>4.1011300000000004</v>
      </c>
    </row>
    <row r="21" spans="1:13" ht="12" customHeight="1">
      <c r="A21" s="268">
        <v>11</v>
      </c>
      <c r="B21" s="277" t="s">
        <v>41</v>
      </c>
      <c r="C21" s="278">
        <v>324.60000000000002</v>
      </c>
      <c r="D21" s="279">
        <v>326.7</v>
      </c>
      <c r="E21" s="279">
        <v>318.04999999999995</v>
      </c>
      <c r="F21" s="279">
        <v>311.49999999999994</v>
      </c>
      <c r="G21" s="279">
        <v>302.84999999999991</v>
      </c>
      <c r="H21" s="279">
        <v>333.25</v>
      </c>
      <c r="I21" s="279">
        <v>341.9</v>
      </c>
      <c r="J21" s="279">
        <v>348.45000000000005</v>
      </c>
      <c r="K21" s="277">
        <v>335.35</v>
      </c>
      <c r="L21" s="277">
        <v>320.14999999999998</v>
      </c>
      <c r="M21" s="277">
        <v>42.813000000000002</v>
      </c>
    </row>
    <row r="22" spans="1:13" ht="12" customHeight="1">
      <c r="A22" s="268">
        <v>12</v>
      </c>
      <c r="B22" s="277" t="s">
        <v>43</v>
      </c>
      <c r="C22" s="278">
        <v>36.65</v>
      </c>
      <c r="D22" s="279">
        <v>36.800000000000004</v>
      </c>
      <c r="E22" s="279">
        <v>36.20000000000001</v>
      </c>
      <c r="F22" s="279">
        <v>35.750000000000007</v>
      </c>
      <c r="G22" s="279">
        <v>35.150000000000013</v>
      </c>
      <c r="H22" s="279">
        <v>37.250000000000007</v>
      </c>
      <c r="I22" s="279">
        <v>37.85</v>
      </c>
      <c r="J22" s="279">
        <v>38.300000000000004</v>
      </c>
      <c r="K22" s="277">
        <v>37.4</v>
      </c>
      <c r="L22" s="277">
        <v>36.35</v>
      </c>
      <c r="M22" s="277">
        <v>25.600210000000001</v>
      </c>
    </row>
    <row r="23" spans="1:13">
      <c r="A23" s="268">
        <v>13</v>
      </c>
      <c r="B23" s="277" t="s">
        <v>298</v>
      </c>
      <c r="C23" s="278">
        <v>241.75</v>
      </c>
      <c r="D23" s="279">
        <v>244.51666666666665</v>
      </c>
      <c r="E23" s="279">
        <v>237.1333333333333</v>
      </c>
      <c r="F23" s="279">
        <v>232.51666666666665</v>
      </c>
      <c r="G23" s="279">
        <v>225.1333333333333</v>
      </c>
      <c r="H23" s="279">
        <v>249.1333333333333</v>
      </c>
      <c r="I23" s="279">
        <v>256.51666666666665</v>
      </c>
      <c r="J23" s="279">
        <v>261.13333333333333</v>
      </c>
      <c r="K23" s="277">
        <v>251.9</v>
      </c>
      <c r="L23" s="277">
        <v>239.9</v>
      </c>
      <c r="M23" s="277">
        <v>2.57707</v>
      </c>
    </row>
    <row r="24" spans="1:13">
      <c r="A24" s="268">
        <v>14</v>
      </c>
      <c r="B24" s="277" t="s">
        <v>299</v>
      </c>
      <c r="C24" s="278">
        <v>227.6</v>
      </c>
      <c r="D24" s="279">
        <v>228.51666666666665</v>
      </c>
      <c r="E24" s="279">
        <v>222.08333333333331</v>
      </c>
      <c r="F24" s="279">
        <v>216.56666666666666</v>
      </c>
      <c r="G24" s="279">
        <v>210.13333333333333</v>
      </c>
      <c r="H24" s="279">
        <v>234.0333333333333</v>
      </c>
      <c r="I24" s="279">
        <v>240.46666666666664</v>
      </c>
      <c r="J24" s="279">
        <v>245.98333333333329</v>
      </c>
      <c r="K24" s="277">
        <v>234.95</v>
      </c>
      <c r="L24" s="277">
        <v>223</v>
      </c>
      <c r="M24" s="277">
        <v>5.0384500000000001</v>
      </c>
    </row>
    <row r="25" spans="1:13">
      <c r="A25" s="268">
        <v>15</v>
      </c>
      <c r="B25" s="277" t="s">
        <v>300</v>
      </c>
      <c r="C25" s="278">
        <v>224.5</v>
      </c>
      <c r="D25" s="279">
        <v>229.16666666666666</v>
      </c>
      <c r="E25" s="279">
        <v>216.33333333333331</v>
      </c>
      <c r="F25" s="279">
        <v>208.16666666666666</v>
      </c>
      <c r="G25" s="279">
        <v>195.33333333333331</v>
      </c>
      <c r="H25" s="279">
        <v>237.33333333333331</v>
      </c>
      <c r="I25" s="279">
        <v>250.16666666666663</v>
      </c>
      <c r="J25" s="279">
        <v>258.33333333333331</v>
      </c>
      <c r="K25" s="277">
        <v>242</v>
      </c>
      <c r="L25" s="277">
        <v>221</v>
      </c>
      <c r="M25" s="277">
        <v>2.3218800000000002</v>
      </c>
    </row>
    <row r="26" spans="1:13">
      <c r="A26" s="268">
        <v>16</v>
      </c>
      <c r="B26" s="277" t="s">
        <v>832</v>
      </c>
      <c r="C26" s="278">
        <v>2953.15</v>
      </c>
      <c r="D26" s="279">
        <v>2945.9500000000003</v>
      </c>
      <c r="E26" s="279">
        <v>2915.0000000000005</v>
      </c>
      <c r="F26" s="279">
        <v>2876.8500000000004</v>
      </c>
      <c r="G26" s="279">
        <v>2845.9000000000005</v>
      </c>
      <c r="H26" s="279">
        <v>2984.1000000000004</v>
      </c>
      <c r="I26" s="279">
        <v>3015.05</v>
      </c>
      <c r="J26" s="279">
        <v>3053.2000000000003</v>
      </c>
      <c r="K26" s="277">
        <v>2976.9</v>
      </c>
      <c r="L26" s="277">
        <v>2907.8</v>
      </c>
      <c r="M26" s="277">
        <v>0.41893999999999998</v>
      </c>
    </row>
    <row r="27" spans="1:13">
      <c r="A27" s="268">
        <v>17</v>
      </c>
      <c r="B27" s="277" t="s">
        <v>292</v>
      </c>
      <c r="C27" s="278">
        <v>1776.2</v>
      </c>
      <c r="D27" s="279">
        <v>1789.5333333333335</v>
      </c>
      <c r="E27" s="279">
        <v>1753.666666666667</v>
      </c>
      <c r="F27" s="279">
        <v>1731.1333333333334</v>
      </c>
      <c r="G27" s="279">
        <v>1695.2666666666669</v>
      </c>
      <c r="H27" s="279">
        <v>1812.0666666666671</v>
      </c>
      <c r="I27" s="279">
        <v>1847.9333333333334</v>
      </c>
      <c r="J27" s="279">
        <v>1870.4666666666672</v>
      </c>
      <c r="K27" s="277">
        <v>1825.4</v>
      </c>
      <c r="L27" s="277">
        <v>1767</v>
      </c>
      <c r="M27" s="277">
        <v>0.27032</v>
      </c>
    </row>
    <row r="28" spans="1:13">
      <c r="A28" s="268">
        <v>18</v>
      </c>
      <c r="B28" s="277" t="s">
        <v>229</v>
      </c>
      <c r="C28" s="278">
        <v>1565.25</v>
      </c>
      <c r="D28" s="279">
        <v>1563.2833333333335</v>
      </c>
      <c r="E28" s="279">
        <v>1535.5666666666671</v>
      </c>
      <c r="F28" s="279">
        <v>1505.8833333333334</v>
      </c>
      <c r="G28" s="279">
        <v>1478.166666666667</v>
      </c>
      <c r="H28" s="279">
        <v>1592.9666666666672</v>
      </c>
      <c r="I28" s="279">
        <v>1620.6833333333338</v>
      </c>
      <c r="J28" s="279">
        <v>1650.3666666666672</v>
      </c>
      <c r="K28" s="277">
        <v>1591</v>
      </c>
      <c r="L28" s="277">
        <v>1533.6</v>
      </c>
      <c r="M28" s="277">
        <v>1.87395</v>
      </c>
    </row>
    <row r="29" spans="1:13">
      <c r="A29" s="268">
        <v>19</v>
      </c>
      <c r="B29" s="277" t="s">
        <v>301</v>
      </c>
      <c r="C29" s="278">
        <v>2086.65</v>
      </c>
      <c r="D29" s="279">
        <v>2085.15</v>
      </c>
      <c r="E29" s="279">
        <v>2061.3000000000002</v>
      </c>
      <c r="F29" s="279">
        <v>2035.9500000000003</v>
      </c>
      <c r="G29" s="279">
        <v>2012.1000000000004</v>
      </c>
      <c r="H29" s="279">
        <v>2110.5</v>
      </c>
      <c r="I29" s="279">
        <v>2134.3499999999995</v>
      </c>
      <c r="J29" s="279">
        <v>2159.6999999999998</v>
      </c>
      <c r="K29" s="277">
        <v>2109</v>
      </c>
      <c r="L29" s="277">
        <v>2059.8000000000002</v>
      </c>
      <c r="M29" s="277">
        <v>5.1950000000000003E-2</v>
      </c>
    </row>
    <row r="30" spans="1:13">
      <c r="A30" s="268">
        <v>20</v>
      </c>
      <c r="B30" s="277" t="s">
        <v>230</v>
      </c>
      <c r="C30" s="278">
        <v>2748.35</v>
      </c>
      <c r="D30" s="279">
        <v>2773.5</v>
      </c>
      <c r="E30" s="279">
        <v>2699</v>
      </c>
      <c r="F30" s="279">
        <v>2649.65</v>
      </c>
      <c r="G30" s="279">
        <v>2575.15</v>
      </c>
      <c r="H30" s="279">
        <v>2822.85</v>
      </c>
      <c r="I30" s="279">
        <v>2897.35</v>
      </c>
      <c r="J30" s="279">
        <v>2946.7</v>
      </c>
      <c r="K30" s="277">
        <v>2848</v>
      </c>
      <c r="L30" s="277">
        <v>2724.15</v>
      </c>
      <c r="M30" s="277">
        <v>1.81077</v>
      </c>
    </row>
    <row r="31" spans="1:13">
      <c r="A31" s="268">
        <v>21</v>
      </c>
      <c r="B31" s="277" t="s">
        <v>870</v>
      </c>
      <c r="C31" s="278">
        <v>3043.45</v>
      </c>
      <c r="D31" s="279">
        <v>3080.15</v>
      </c>
      <c r="E31" s="279">
        <v>2940.3</v>
      </c>
      <c r="F31" s="279">
        <v>2837.15</v>
      </c>
      <c r="G31" s="279">
        <v>2697.3</v>
      </c>
      <c r="H31" s="279">
        <v>3183.3</v>
      </c>
      <c r="I31" s="279">
        <v>3323.1499999999996</v>
      </c>
      <c r="J31" s="279">
        <v>3426.3</v>
      </c>
      <c r="K31" s="277">
        <v>3220</v>
      </c>
      <c r="L31" s="277">
        <v>2977</v>
      </c>
      <c r="M31" s="277">
        <v>0.56420999999999999</v>
      </c>
    </row>
    <row r="32" spans="1:13">
      <c r="A32" s="268">
        <v>22</v>
      </c>
      <c r="B32" s="277" t="s">
        <v>303</v>
      </c>
      <c r="C32" s="278">
        <v>120.2</v>
      </c>
      <c r="D32" s="279">
        <v>120.25</v>
      </c>
      <c r="E32" s="279">
        <v>117.6</v>
      </c>
      <c r="F32" s="279">
        <v>115</v>
      </c>
      <c r="G32" s="279">
        <v>112.35</v>
      </c>
      <c r="H32" s="279">
        <v>122.85</v>
      </c>
      <c r="I32" s="279">
        <v>125.5</v>
      </c>
      <c r="J32" s="279">
        <v>128.1</v>
      </c>
      <c r="K32" s="277">
        <v>122.9</v>
      </c>
      <c r="L32" s="277">
        <v>117.65</v>
      </c>
      <c r="M32" s="277">
        <v>9.8658900000000003</v>
      </c>
    </row>
    <row r="33" spans="1:13">
      <c r="A33" s="268">
        <v>23</v>
      </c>
      <c r="B33" s="277" t="s">
        <v>45</v>
      </c>
      <c r="C33" s="278">
        <v>726.6</v>
      </c>
      <c r="D33" s="279">
        <v>725.0333333333333</v>
      </c>
      <c r="E33" s="279">
        <v>715.56666666666661</v>
      </c>
      <c r="F33" s="279">
        <v>704.5333333333333</v>
      </c>
      <c r="G33" s="279">
        <v>695.06666666666661</v>
      </c>
      <c r="H33" s="279">
        <v>736.06666666666661</v>
      </c>
      <c r="I33" s="279">
        <v>745.5333333333333</v>
      </c>
      <c r="J33" s="279">
        <v>756.56666666666661</v>
      </c>
      <c r="K33" s="277">
        <v>734.5</v>
      </c>
      <c r="L33" s="277">
        <v>714</v>
      </c>
      <c r="M33" s="277">
        <v>9.6603700000000003</v>
      </c>
    </row>
    <row r="34" spans="1:13">
      <c r="A34" s="268">
        <v>24</v>
      </c>
      <c r="B34" s="277" t="s">
        <v>304</v>
      </c>
      <c r="C34" s="278">
        <v>1993.4</v>
      </c>
      <c r="D34" s="279">
        <v>1990.5666666666666</v>
      </c>
      <c r="E34" s="279">
        <v>1941.1333333333332</v>
      </c>
      <c r="F34" s="279">
        <v>1888.8666666666666</v>
      </c>
      <c r="G34" s="279">
        <v>1839.4333333333332</v>
      </c>
      <c r="H34" s="279">
        <v>2042.8333333333333</v>
      </c>
      <c r="I34" s="279">
        <v>2092.2666666666664</v>
      </c>
      <c r="J34" s="279">
        <v>2144.5333333333333</v>
      </c>
      <c r="K34" s="277">
        <v>2040</v>
      </c>
      <c r="L34" s="277">
        <v>1938.3</v>
      </c>
      <c r="M34" s="277">
        <v>2.2181999999999999</v>
      </c>
    </row>
    <row r="35" spans="1:13">
      <c r="A35" s="268">
        <v>25</v>
      </c>
      <c r="B35" s="277" t="s">
        <v>46</v>
      </c>
      <c r="C35" s="278">
        <v>209.25</v>
      </c>
      <c r="D35" s="279">
        <v>208.4</v>
      </c>
      <c r="E35" s="279">
        <v>205.4</v>
      </c>
      <c r="F35" s="279">
        <v>201.55</v>
      </c>
      <c r="G35" s="279">
        <v>198.55</v>
      </c>
      <c r="H35" s="279">
        <v>212.25</v>
      </c>
      <c r="I35" s="279">
        <v>215.25</v>
      </c>
      <c r="J35" s="279">
        <v>219.1</v>
      </c>
      <c r="K35" s="277">
        <v>211.4</v>
      </c>
      <c r="L35" s="277">
        <v>204.55</v>
      </c>
      <c r="M35" s="277">
        <v>41.298099999999998</v>
      </c>
    </row>
    <row r="36" spans="1:13">
      <c r="A36" s="268">
        <v>26</v>
      </c>
      <c r="B36" s="277" t="s">
        <v>293</v>
      </c>
      <c r="C36" s="278">
        <v>2564.1999999999998</v>
      </c>
      <c r="D36" s="279">
        <v>2578.2333333333336</v>
      </c>
      <c r="E36" s="279">
        <v>2491.0666666666671</v>
      </c>
      <c r="F36" s="279">
        <v>2417.9333333333334</v>
      </c>
      <c r="G36" s="279">
        <v>2330.7666666666669</v>
      </c>
      <c r="H36" s="279">
        <v>2651.3666666666672</v>
      </c>
      <c r="I36" s="279">
        <v>2738.5333333333333</v>
      </c>
      <c r="J36" s="279">
        <v>2811.6666666666674</v>
      </c>
      <c r="K36" s="277">
        <v>2665.4</v>
      </c>
      <c r="L36" s="277">
        <v>2505.1</v>
      </c>
      <c r="M36" s="277">
        <v>0.46453</v>
      </c>
    </row>
    <row r="37" spans="1:13">
      <c r="A37" s="268">
        <v>27</v>
      </c>
      <c r="B37" s="277" t="s">
        <v>302</v>
      </c>
      <c r="C37" s="278">
        <v>914.8</v>
      </c>
      <c r="D37" s="279">
        <v>913.85</v>
      </c>
      <c r="E37" s="279">
        <v>894.95</v>
      </c>
      <c r="F37" s="279">
        <v>875.1</v>
      </c>
      <c r="G37" s="279">
        <v>856.2</v>
      </c>
      <c r="H37" s="279">
        <v>933.7</v>
      </c>
      <c r="I37" s="279">
        <v>952.59999999999991</v>
      </c>
      <c r="J37" s="279">
        <v>972.45</v>
      </c>
      <c r="K37" s="277">
        <v>932.75</v>
      </c>
      <c r="L37" s="277">
        <v>894</v>
      </c>
      <c r="M37" s="277">
        <v>2.8542999999999998</v>
      </c>
    </row>
    <row r="38" spans="1:13">
      <c r="A38" s="268">
        <v>28</v>
      </c>
      <c r="B38" s="277" t="s">
        <v>47</v>
      </c>
      <c r="C38" s="278">
        <v>1817.8</v>
      </c>
      <c r="D38" s="279">
        <v>1804.2666666666664</v>
      </c>
      <c r="E38" s="279">
        <v>1773.6833333333329</v>
      </c>
      <c r="F38" s="279">
        <v>1729.5666666666666</v>
      </c>
      <c r="G38" s="279">
        <v>1698.9833333333331</v>
      </c>
      <c r="H38" s="279">
        <v>1848.3833333333328</v>
      </c>
      <c r="I38" s="279">
        <v>1878.9666666666662</v>
      </c>
      <c r="J38" s="279">
        <v>1923.0833333333326</v>
      </c>
      <c r="K38" s="277">
        <v>1834.85</v>
      </c>
      <c r="L38" s="277">
        <v>1760.15</v>
      </c>
      <c r="M38" s="277">
        <v>14.21475</v>
      </c>
    </row>
    <row r="39" spans="1:13">
      <c r="A39" s="268">
        <v>29</v>
      </c>
      <c r="B39" s="277" t="s">
        <v>48</v>
      </c>
      <c r="C39" s="278">
        <v>121.3</v>
      </c>
      <c r="D39" s="279">
        <v>122.41666666666667</v>
      </c>
      <c r="E39" s="279">
        <v>118.28333333333335</v>
      </c>
      <c r="F39" s="279">
        <v>115.26666666666668</v>
      </c>
      <c r="G39" s="279">
        <v>111.13333333333335</v>
      </c>
      <c r="H39" s="279">
        <v>125.43333333333334</v>
      </c>
      <c r="I39" s="279">
        <v>129.56666666666666</v>
      </c>
      <c r="J39" s="279">
        <v>132.58333333333331</v>
      </c>
      <c r="K39" s="277">
        <v>126.55</v>
      </c>
      <c r="L39" s="277">
        <v>119.4</v>
      </c>
      <c r="M39" s="277">
        <v>68.017799999999994</v>
      </c>
    </row>
    <row r="40" spans="1:13">
      <c r="A40" s="268">
        <v>30</v>
      </c>
      <c r="B40" s="277" t="s">
        <v>305</v>
      </c>
      <c r="C40" s="278">
        <v>125.05</v>
      </c>
      <c r="D40" s="279">
        <v>126.31666666666666</v>
      </c>
      <c r="E40" s="279">
        <v>121.73333333333332</v>
      </c>
      <c r="F40" s="279">
        <v>118.41666666666666</v>
      </c>
      <c r="G40" s="279">
        <v>113.83333333333331</v>
      </c>
      <c r="H40" s="279">
        <v>129.63333333333333</v>
      </c>
      <c r="I40" s="279">
        <v>134.2166666666667</v>
      </c>
      <c r="J40" s="279">
        <v>137.53333333333333</v>
      </c>
      <c r="K40" s="277">
        <v>130.9</v>
      </c>
      <c r="L40" s="277">
        <v>123</v>
      </c>
      <c r="M40" s="277">
        <v>1.0726500000000001</v>
      </c>
    </row>
    <row r="41" spans="1:13">
      <c r="A41" s="268">
        <v>31</v>
      </c>
      <c r="B41" s="277" t="s">
        <v>937</v>
      </c>
      <c r="C41" s="278">
        <v>208.75</v>
      </c>
      <c r="D41" s="279">
        <v>209.63333333333333</v>
      </c>
      <c r="E41" s="279">
        <v>204.21666666666664</v>
      </c>
      <c r="F41" s="279">
        <v>199.68333333333331</v>
      </c>
      <c r="G41" s="279">
        <v>194.26666666666662</v>
      </c>
      <c r="H41" s="279">
        <v>214.16666666666666</v>
      </c>
      <c r="I41" s="279">
        <v>219.58333333333334</v>
      </c>
      <c r="J41" s="279">
        <v>224.11666666666667</v>
      </c>
      <c r="K41" s="277">
        <v>215.05</v>
      </c>
      <c r="L41" s="277">
        <v>205.1</v>
      </c>
      <c r="M41" s="277">
        <v>0.25433</v>
      </c>
    </row>
    <row r="42" spans="1:13">
      <c r="A42" s="268">
        <v>32</v>
      </c>
      <c r="B42" s="277" t="s">
        <v>306</v>
      </c>
      <c r="C42" s="278">
        <v>65.45</v>
      </c>
      <c r="D42" s="279">
        <v>65.733333333333334</v>
      </c>
      <c r="E42" s="279">
        <v>63.766666666666666</v>
      </c>
      <c r="F42" s="279">
        <v>62.083333333333329</v>
      </c>
      <c r="G42" s="279">
        <v>60.11666666666666</v>
      </c>
      <c r="H42" s="279">
        <v>67.416666666666671</v>
      </c>
      <c r="I42" s="279">
        <v>69.38333333333334</v>
      </c>
      <c r="J42" s="279">
        <v>71.066666666666677</v>
      </c>
      <c r="K42" s="277">
        <v>67.7</v>
      </c>
      <c r="L42" s="277">
        <v>64.05</v>
      </c>
      <c r="M42" s="277">
        <v>7.0200899999999997</v>
      </c>
    </row>
    <row r="43" spans="1:13">
      <c r="A43" s="268">
        <v>33</v>
      </c>
      <c r="B43" s="277" t="s">
        <v>49</v>
      </c>
      <c r="C43" s="278">
        <v>73.599999999999994</v>
      </c>
      <c r="D43" s="279">
        <v>74.033333333333331</v>
      </c>
      <c r="E43" s="279">
        <v>71.416666666666657</v>
      </c>
      <c r="F43" s="279">
        <v>69.23333333333332</v>
      </c>
      <c r="G43" s="279">
        <v>66.616666666666646</v>
      </c>
      <c r="H43" s="279">
        <v>76.216666666666669</v>
      </c>
      <c r="I43" s="279">
        <v>78.833333333333343</v>
      </c>
      <c r="J43" s="279">
        <v>81.01666666666668</v>
      </c>
      <c r="K43" s="277">
        <v>76.650000000000006</v>
      </c>
      <c r="L43" s="277">
        <v>71.849999999999994</v>
      </c>
      <c r="M43" s="277">
        <v>511.01260000000002</v>
      </c>
    </row>
    <row r="44" spans="1:13">
      <c r="A44" s="268">
        <v>34</v>
      </c>
      <c r="B44" s="277" t="s">
        <v>51</v>
      </c>
      <c r="C44" s="278">
        <v>1946.55</v>
      </c>
      <c r="D44" s="279">
        <v>1954.95</v>
      </c>
      <c r="E44" s="279">
        <v>1919.9</v>
      </c>
      <c r="F44" s="279">
        <v>1893.25</v>
      </c>
      <c r="G44" s="279">
        <v>1858.2</v>
      </c>
      <c r="H44" s="279">
        <v>1981.6000000000001</v>
      </c>
      <c r="I44" s="279">
        <v>2016.6499999999999</v>
      </c>
      <c r="J44" s="279">
        <v>2043.3000000000002</v>
      </c>
      <c r="K44" s="277">
        <v>1990</v>
      </c>
      <c r="L44" s="277">
        <v>1928.3</v>
      </c>
      <c r="M44" s="277">
        <v>27.329640000000001</v>
      </c>
    </row>
    <row r="45" spans="1:13">
      <c r="A45" s="268">
        <v>35</v>
      </c>
      <c r="B45" s="277" t="s">
        <v>307</v>
      </c>
      <c r="C45" s="278">
        <v>136.4</v>
      </c>
      <c r="D45" s="279">
        <v>135.71666666666667</v>
      </c>
      <c r="E45" s="279">
        <v>131.88333333333333</v>
      </c>
      <c r="F45" s="279">
        <v>127.36666666666665</v>
      </c>
      <c r="G45" s="279">
        <v>123.5333333333333</v>
      </c>
      <c r="H45" s="279">
        <v>140.23333333333335</v>
      </c>
      <c r="I45" s="279">
        <v>144.06666666666666</v>
      </c>
      <c r="J45" s="279">
        <v>148.58333333333337</v>
      </c>
      <c r="K45" s="277">
        <v>139.55000000000001</v>
      </c>
      <c r="L45" s="277">
        <v>131.19999999999999</v>
      </c>
      <c r="M45" s="277">
        <v>1.4449799999999999</v>
      </c>
    </row>
    <row r="46" spans="1:13">
      <c r="A46" s="268">
        <v>36</v>
      </c>
      <c r="B46" s="277" t="s">
        <v>309</v>
      </c>
      <c r="C46" s="278">
        <v>1099.45</v>
      </c>
      <c r="D46" s="279">
        <v>1093.6833333333332</v>
      </c>
      <c r="E46" s="279">
        <v>1077.3666666666663</v>
      </c>
      <c r="F46" s="279">
        <v>1055.2833333333331</v>
      </c>
      <c r="G46" s="279">
        <v>1038.9666666666662</v>
      </c>
      <c r="H46" s="279">
        <v>1115.7666666666664</v>
      </c>
      <c r="I46" s="279">
        <v>1132.0833333333335</v>
      </c>
      <c r="J46" s="279">
        <v>1154.1666666666665</v>
      </c>
      <c r="K46" s="277">
        <v>1110</v>
      </c>
      <c r="L46" s="277">
        <v>1071.5999999999999</v>
      </c>
      <c r="M46" s="277">
        <v>0.83282</v>
      </c>
    </row>
    <row r="47" spans="1:13">
      <c r="A47" s="268">
        <v>37</v>
      </c>
      <c r="B47" s="277" t="s">
        <v>308</v>
      </c>
      <c r="C47" s="278">
        <v>4315.45</v>
      </c>
      <c r="D47" s="279">
        <v>4341.1500000000005</v>
      </c>
      <c r="E47" s="279">
        <v>4225.3000000000011</v>
      </c>
      <c r="F47" s="279">
        <v>4135.1500000000005</v>
      </c>
      <c r="G47" s="279">
        <v>4019.3000000000011</v>
      </c>
      <c r="H47" s="279">
        <v>4431.3000000000011</v>
      </c>
      <c r="I47" s="279">
        <v>4547.1500000000015</v>
      </c>
      <c r="J47" s="279">
        <v>4637.3000000000011</v>
      </c>
      <c r="K47" s="277">
        <v>4457</v>
      </c>
      <c r="L47" s="277">
        <v>4251</v>
      </c>
      <c r="M47" s="277">
        <v>0.69932000000000005</v>
      </c>
    </row>
    <row r="48" spans="1:13">
      <c r="A48" s="268">
        <v>38</v>
      </c>
      <c r="B48" s="277" t="s">
        <v>310</v>
      </c>
      <c r="C48" s="278">
        <v>5979.75</v>
      </c>
      <c r="D48" s="279">
        <v>6092.416666666667</v>
      </c>
      <c r="E48" s="279">
        <v>5837.3333333333339</v>
      </c>
      <c r="F48" s="279">
        <v>5694.916666666667</v>
      </c>
      <c r="G48" s="279">
        <v>5439.8333333333339</v>
      </c>
      <c r="H48" s="279">
        <v>6234.8333333333339</v>
      </c>
      <c r="I48" s="279">
        <v>6489.9166666666679</v>
      </c>
      <c r="J48" s="279">
        <v>6632.3333333333339</v>
      </c>
      <c r="K48" s="277">
        <v>6347.5</v>
      </c>
      <c r="L48" s="277">
        <v>5950</v>
      </c>
      <c r="M48" s="277">
        <v>0.42093000000000003</v>
      </c>
    </row>
    <row r="49" spans="1:13">
      <c r="A49" s="268">
        <v>39</v>
      </c>
      <c r="B49" s="277" t="s">
        <v>226</v>
      </c>
      <c r="C49" s="278">
        <v>654.35</v>
      </c>
      <c r="D49" s="279">
        <v>659.58333333333337</v>
      </c>
      <c r="E49" s="279">
        <v>642.16666666666674</v>
      </c>
      <c r="F49" s="279">
        <v>629.98333333333335</v>
      </c>
      <c r="G49" s="279">
        <v>612.56666666666672</v>
      </c>
      <c r="H49" s="279">
        <v>671.76666666666677</v>
      </c>
      <c r="I49" s="279">
        <v>689.18333333333351</v>
      </c>
      <c r="J49" s="279">
        <v>701.36666666666679</v>
      </c>
      <c r="K49" s="277">
        <v>677</v>
      </c>
      <c r="L49" s="277">
        <v>647.4</v>
      </c>
      <c r="M49" s="277">
        <v>5.5607699999999998</v>
      </c>
    </row>
    <row r="50" spans="1:13">
      <c r="A50" s="268">
        <v>40</v>
      </c>
      <c r="B50" s="277" t="s">
        <v>53</v>
      </c>
      <c r="C50" s="278">
        <v>780.2</v>
      </c>
      <c r="D50" s="279">
        <v>788.38333333333321</v>
      </c>
      <c r="E50" s="279">
        <v>763.11666666666645</v>
      </c>
      <c r="F50" s="279">
        <v>746.03333333333319</v>
      </c>
      <c r="G50" s="279">
        <v>720.76666666666642</v>
      </c>
      <c r="H50" s="279">
        <v>805.46666666666647</v>
      </c>
      <c r="I50" s="279">
        <v>830.73333333333335</v>
      </c>
      <c r="J50" s="279">
        <v>847.81666666666649</v>
      </c>
      <c r="K50" s="277">
        <v>813.65</v>
      </c>
      <c r="L50" s="277">
        <v>771.3</v>
      </c>
      <c r="M50" s="277">
        <v>38.323720000000002</v>
      </c>
    </row>
    <row r="51" spans="1:13">
      <c r="A51" s="268">
        <v>41</v>
      </c>
      <c r="B51" s="277" t="s">
        <v>311</v>
      </c>
      <c r="C51" s="278">
        <v>489.9</v>
      </c>
      <c r="D51" s="279">
        <v>494.58333333333331</v>
      </c>
      <c r="E51" s="279">
        <v>481.41666666666663</v>
      </c>
      <c r="F51" s="279">
        <v>472.93333333333334</v>
      </c>
      <c r="G51" s="279">
        <v>459.76666666666665</v>
      </c>
      <c r="H51" s="279">
        <v>503.06666666666661</v>
      </c>
      <c r="I51" s="279">
        <v>516.23333333333323</v>
      </c>
      <c r="J51" s="279">
        <v>524.71666666666658</v>
      </c>
      <c r="K51" s="277">
        <v>507.75</v>
      </c>
      <c r="L51" s="277">
        <v>486.1</v>
      </c>
      <c r="M51" s="277">
        <v>5.0547800000000001</v>
      </c>
    </row>
    <row r="52" spans="1:13">
      <c r="A52" s="268">
        <v>42</v>
      </c>
      <c r="B52" s="277" t="s">
        <v>55</v>
      </c>
      <c r="C52" s="278">
        <v>419.75</v>
      </c>
      <c r="D52" s="279">
        <v>416.25</v>
      </c>
      <c r="E52" s="279">
        <v>409.6</v>
      </c>
      <c r="F52" s="279">
        <v>399.45000000000005</v>
      </c>
      <c r="G52" s="279">
        <v>392.80000000000007</v>
      </c>
      <c r="H52" s="279">
        <v>426.4</v>
      </c>
      <c r="I52" s="279">
        <v>433.04999999999995</v>
      </c>
      <c r="J52" s="279">
        <v>443.19999999999993</v>
      </c>
      <c r="K52" s="277">
        <v>422.9</v>
      </c>
      <c r="L52" s="277">
        <v>406.1</v>
      </c>
      <c r="M52" s="277">
        <v>186.13052999999999</v>
      </c>
    </row>
    <row r="53" spans="1:13">
      <c r="A53" s="268">
        <v>43</v>
      </c>
      <c r="B53" s="277" t="s">
        <v>56</v>
      </c>
      <c r="C53" s="278">
        <v>2986.2</v>
      </c>
      <c r="D53" s="279">
        <v>2996.2666666666664</v>
      </c>
      <c r="E53" s="279">
        <v>2944.9333333333329</v>
      </c>
      <c r="F53" s="279">
        <v>2903.6666666666665</v>
      </c>
      <c r="G53" s="279">
        <v>2852.333333333333</v>
      </c>
      <c r="H53" s="279">
        <v>3037.5333333333328</v>
      </c>
      <c r="I53" s="279">
        <v>3088.8666666666668</v>
      </c>
      <c r="J53" s="279">
        <v>3130.1333333333328</v>
      </c>
      <c r="K53" s="277">
        <v>3047.6</v>
      </c>
      <c r="L53" s="277">
        <v>2955</v>
      </c>
      <c r="M53" s="277">
        <v>9.4925499999999996</v>
      </c>
    </row>
    <row r="54" spans="1:13">
      <c r="A54" s="268">
        <v>44</v>
      </c>
      <c r="B54" s="277" t="s">
        <v>315</v>
      </c>
      <c r="C54" s="278">
        <v>182.6</v>
      </c>
      <c r="D54" s="279">
        <v>181.53333333333333</v>
      </c>
      <c r="E54" s="279">
        <v>177.06666666666666</v>
      </c>
      <c r="F54" s="279">
        <v>171.53333333333333</v>
      </c>
      <c r="G54" s="279">
        <v>167.06666666666666</v>
      </c>
      <c r="H54" s="279">
        <v>187.06666666666666</v>
      </c>
      <c r="I54" s="279">
        <v>191.5333333333333</v>
      </c>
      <c r="J54" s="279">
        <v>197.06666666666666</v>
      </c>
      <c r="K54" s="277">
        <v>186</v>
      </c>
      <c r="L54" s="277">
        <v>176</v>
      </c>
      <c r="M54" s="277">
        <v>14.735939999999999</v>
      </c>
    </row>
    <row r="55" spans="1:13">
      <c r="A55" s="268">
        <v>45</v>
      </c>
      <c r="B55" s="277" t="s">
        <v>316</v>
      </c>
      <c r="C55" s="278">
        <v>463.6</v>
      </c>
      <c r="D55" s="279">
        <v>464.23333333333335</v>
      </c>
      <c r="E55" s="279">
        <v>455.61666666666667</v>
      </c>
      <c r="F55" s="279">
        <v>447.63333333333333</v>
      </c>
      <c r="G55" s="279">
        <v>439.01666666666665</v>
      </c>
      <c r="H55" s="279">
        <v>472.2166666666667</v>
      </c>
      <c r="I55" s="279">
        <v>480.83333333333337</v>
      </c>
      <c r="J55" s="279">
        <v>488.81666666666672</v>
      </c>
      <c r="K55" s="277">
        <v>472.85</v>
      </c>
      <c r="L55" s="277">
        <v>456.25</v>
      </c>
      <c r="M55" s="277">
        <v>2.2606199999999999</v>
      </c>
    </row>
    <row r="56" spans="1:13">
      <c r="A56" s="268">
        <v>46</v>
      </c>
      <c r="B56" s="277" t="s">
        <v>58</v>
      </c>
      <c r="C56" s="278">
        <v>5646.65</v>
      </c>
      <c r="D56" s="279">
        <v>5652.8833333333341</v>
      </c>
      <c r="E56" s="279">
        <v>5548.7666666666682</v>
      </c>
      <c r="F56" s="279">
        <v>5450.8833333333341</v>
      </c>
      <c r="G56" s="279">
        <v>5346.7666666666682</v>
      </c>
      <c r="H56" s="279">
        <v>5750.7666666666682</v>
      </c>
      <c r="I56" s="279">
        <v>5854.883333333335</v>
      </c>
      <c r="J56" s="279">
        <v>5952.7666666666682</v>
      </c>
      <c r="K56" s="277">
        <v>5757</v>
      </c>
      <c r="L56" s="277">
        <v>5555</v>
      </c>
      <c r="M56" s="277">
        <v>4.6012399999999998</v>
      </c>
    </row>
    <row r="57" spans="1:13">
      <c r="A57" s="268">
        <v>47</v>
      </c>
      <c r="B57" s="277" t="s">
        <v>232</v>
      </c>
      <c r="C57" s="278">
        <v>2494.75</v>
      </c>
      <c r="D57" s="279">
        <v>2477.9166666666665</v>
      </c>
      <c r="E57" s="279">
        <v>2417.833333333333</v>
      </c>
      <c r="F57" s="279">
        <v>2340.9166666666665</v>
      </c>
      <c r="G57" s="279">
        <v>2280.833333333333</v>
      </c>
      <c r="H57" s="279">
        <v>2554.833333333333</v>
      </c>
      <c r="I57" s="279">
        <v>2614.9166666666661</v>
      </c>
      <c r="J57" s="279">
        <v>2691.833333333333</v>
      </c>
      <c r="K57" s="277">
        <v>2538</v>
      </c>
      <c r="L57" s="277">
        <v>2401</v>
      </c>
      <c r="M57" s="277">
        <v>0.25541000000000003</v>
      </c>
    </row>
    <row r="58" spans="1:13">
      <c r="A58" s="268">
        <v>48</v>
      </c>
      <c r="B58" s="277" t="s">
        <v>59</v>
      </c>
      <c r="C58" s="278">
        <v>3243.85</v>
      </c>
      <c r="D58" s="279">
        <v>3262.6833333333329</v>
      </c>
      <c r="E58" s="279">
        <v>3181.3666666666659</v>
      </c>
      <c r="F58" s="279">
        <v>3118.8833333333328</v>
      </c>
      <c r="G58" s="279">
        <v>3037.5666666666657</v>
      </c>
      <c r="H58" s="279">
        <v>3325.1666666666661</v>
      </c>
      <c r="I58" s="279">
        <v>3406.4833333333327</v>
      </c>
      <c r="J58" s="279">
        <v>3468.9666666666662</v>
      </c>
      <c r="K58" s="277">
        <v>3344</v>
      </c>
      <c r="L58" s="277">
        <v>3200.2</v>
      </c>
      <c r="M58" s="277">
        <v>42.444279999999999</v>
      </c>
    </row>
    <row r="59" spans="1:13">
      <c r="A59" s="268">
        <v>49</v>
      </c>
      <c r="B59" s="277" t="s">
        <v>60</v>
      </c>
      <c r="C59" s="278">
        <v>1348.8</v>
      </c>
      <c r="D59" s="279">
        <v>1341.2499999999998</v>
      </c>
      <c r="E59" s="279">
        <v>1323.3999999999996</v>
      </c>
      <c r="F59" s="279">
        <v>1297.9999999999998</v>
      </c>
      <c r="G59" s="279">
        <v>1280.1499999999996</v>
      </c>
      <c r="H59" s="279">
        <v>1366.6499999999996</v>
      </c>
      <c r="I59" s="279">
        <v>1384.4999999999995</v>
      </c>
      <c r="J59" s="279">
        <v>1409.8999999999996</v>
      </c>
      <c r="K59" s="277">
        <v>1359.1</v>
      </c>
      <c r="L59" s="277">
        <v>1315.85</v>
      </c>
      <c r="M59" s="277">
        <v>7.0275600000000003</v>
      </c>
    </row>
    <row r="60" spans="1:13" ht="12" customHeight="1">
      <c r="A60" s="268">
        <v>50</v>
      </c>
      <c r="B60" s="277" t="s">
        <v>317</v>
      </c>
      <c r="C60" s="278">
        <v>100.3</v>
      </c>
      <c r="D60" s="279">
        <v>101.34999999999998</v>
      </c>
      <c r="E60" s="279">
        <v>98.349999999999966</v>
      </c>
      <c r="F60" s="279">
        <v>96.399999999999991</v>
      </c>
      <c r="G60" s="279">
        <v>93.399999999999977</v>
      </c>
      <c r="H60" s="279">
        <v>103.29999999999995</v>
      </c>
      <c r="I60" s="279">
        <v>106.29999999999998</v>
      </c>
      <c r="J60" s="279">
        <v>108.24999999999994</v>
      </c>
      <c r="K60" s="277">
        <v>104.35</v>
      </c>
      <c r="L60" s="277">
        <v>99.4</v>
      </c>
      <c r="M60" s="277">
        <v>2.10433</v>
      </c>
    </row>
    <row r="61" spans="1:13">
      <c r="A61" s="268">
        <v>51</v>
      </c>
      <c r="B61" s="277" t="s">
        <v>318</v>
      </c>
      <c r="C61" s="278">
        <v>146.35</v>
      </c>
      <c r="D61" s="279">
        <v>148.01666666666668</v>
      </c>
      <c r="E61" s="279">
        <v>142.38333333333335</v>
      </c>
      <c r="F61" s="279">
        <v>138.41666666666669</v>
      </c>
      <c r="G61" s="279">
        <v>132.78333333333336</v>
      </c>
      <c r="H61" s="279">
        <v>151.98333333333335</v>
      </c>
      <c r="I61" s="279">
        <v>157.61666666666667</v>
      </c>
      <c r="J61" s="279">
        <v>161.58333333333334</v>
      </c>
      <c r="K61" s="277">
        <v>153.65</v>
      </c>
      <c r="L61" s="277">
        <v>144.05000000000001</v>
      </c>
      <c r="M61" s="277">
        <v>8.1209399999999992</v>
      </c>
    </row>
    <row r="62" spans="1:13">
      <c r="A62" s="268">
        <v>52</v>
      </c>
      <c r="B62" s="277" t="s">
        <v>233</v>
      </c>
      <c r="C62" s="278">
        <v>267.95</v>
      </c>
      <c r="D62" s="279">
        <v>267.26666666666665</v>
      </c>
      <c r="E62" s="279">
        <v>261.68333333333328</v>
      </c>
      <c r="F62" s="279">
        <v>255.41666666666663</v>
      </c>
      <c r="G62" s="279">
        <v>249.83333333333326</v>
      </c>
      <c r="H62" s="279">
        <v>273.5333333333333</v>
      </c>
      <c r="I62" s="279">
        <v>279.11666666666667</v>
      </c>
      <c r="J62" s="279">
        <v>285.38333333333333</v>
      </c>
      <c r="K62" s="277">
        <v>272.85000000000002</v>
      </c>
      <c r="L62" s="277">
        <v>261</v>
      </c>
      <c r="M62" s="277">
        <v>100.85769999999999</v>
      </c>
    </row>
    <row r="63" spans="1:13">
      <c r="A63" s="268">
        <v>53</v>
      </c>
      <c r="B63" s="277" t="s">
        <v>61</v>
      </c>
      <c r="C63" s="278">
        <v>41.55</v>
      </c>
      <c r="D63" s="279">
        <v>41.733333333333327</v>
      </c>
      <c r="E63" s="279">
        <v>40.666666666666657</v>
      </c>
      <c r="F63" s="279">
        <v>39.783333333333331</v>
      </c>
      <c r="G63" s="279">
        <v>38.716666666666661</v>
      </c>
      <c r="H63" s="279">
        <v>42.616666666666653</v>
      </c>
      <c r="I63" s="279">
        <v>43.68333333333333</v>
      </c>
      <c r="J63" s="279">
        <v>44.566666666666649</v>
      </c>
      <c r="K63" s="277">
        <v>42.8</v>
      </c>
      <c r="L63" s="277">
        <v>40.85</v>
      </c>
      <c r="M63" s="277">
        <v>239.37792999999999</v>
      </c>
    </row>
    <row r="64" spans="1:13">
      <c r="A64" s="268">
        <v>54</v>
      </c>
      <c r="B64" s="277" t="s">
        <v>62</v>
      </c>
      <c r="C64" s="278">
        <v>40.450000000000003</v>
      </c>
      <c r="D64" s="279">
        <v>40.68333333333333</v>
      </c>
      <c r="E64" s="279">
        <v>39.466666666666661</v>
      </c>
      <c r="F64" s="279">
        <v>38.483333333333334</v>
      </c>
      <c r="G64" s="279">
        <v>37.266666666666666</v>
      </c>
      <c r="H64" s="279">
        <v>41.666666666666657</v>
      </c>
      <c r="I64" s="279">
        <v>42.883333333333326</v>
      </c>
      <c r="J64" s="279">
        <v>43.866666666666653</v>
      </c>
      <c r="K64" s="277">
        <v>41.9</v>
      </c>
      <c r="L64" s="277">
        <v>39.700000000000003</v>
      </c>
      <c r="M64" s="277">
        <v>36.004370000000002</v>
      </c>
    </row>
    <row r="65" spans="1:13">
      <c r="A65" s="268">
        <v>55</v>
      </c>
      <c r="B65" s="277" t="s">
        <v>312</v>
      </c>
      <c r="C65" s="278">
        <v>1434.7</v>
      </c>
      <c r="D65" s="279">
        <v>1443.9666666666665</v>
      </c>
      <c r="E65" s="279">
        <v>1402.9333333333329</v>
      </c>
      <c r="F65" s="279">
        <v>1371.1666666666665</v>
      </c>
      <c r="G65" s="279">
        <v>1330.133333333333</v>
      </c>
      <c r="H65" s="279">
        <v>1475.7333333333329</v>
      </c>
      <c r="I65" s="279">
        <v>1516.7666666666662</v>
      </c>
      <c r="J65" s="279">
        <v>1548.5333333333328</v>
      </c>
      <c r="K65" s="277">
        <v>1485</v>
      </c>
      <c r="L65" s="277">
        <v>1412.2</v>
      </c>
      <c r="M65" s="277">
        <v>0.25175999999999998</v>
      </c>
    </row>
    <row r="66" spans="1:13">
      <c r="A66" s="268">
        <v>56</v>
      </c>
      <c r="B66" s="277" t="s">
        <v>63</v>
      </c>
      <c r="C66" s="278">
        <v>1343.25</v>
      </c>
      <c r="D66" s="279">
        <v>1344.3500000000001</v>
      </c>
      <c r="E66" s="279">
        <v>1318.8500000000004</v>
      </c>
      <c r="F66" s="279">
        <v>1294.4500000000003</v>
      </c>
      <c r="G66" s="279">
        <v>1268.9500000000005</v>
      </c>
      <c r="H66" s="279">
        <v>1368.7500000000002</v>
      </c>
      <c r="I66" s="279">
        <v>1394.2499999999998</v>
      </c>
      <c r="J66" s="279">
        <v>1418.65</v>
      </c>
      <c r="K66" s="277">
        <v>1369.85</v>
      </c>
      <c r="L66" s="277">
        <v>1319.95</v>
      </c>
      <c r="M66" s="277">
        <v>17.990030000000001</v>
      </c>
    </row>
    <row r="67" spans="1:13">
      <c r="A67" s="268">
        <v>57</v>
      </c>
      <c r="B67" s="277" t="s">
        <v>320</v>
      </c>
      <c r="C67" s="278">
        <v>5985.3</v>
      </c>
      <c r="D67" s="279">
        <v>6004.7833333333328</v>
      </c>
      <c r="E67" s="279">
        <v>5860.5666666666657</v>
      </c>
      <c r="F67" s="279">
        <v>5735.833333333333</v>
      </c>
      <c r="G67" s="279">
        <v>5591.6166666666659</v>
      </c>
      <c r="H67" s="279">
        <v>6129.5166666666655</v>
      </c>
      <c r="I67" s="279">
        <v>6273.7333333333327</v>
      </c>
      <c r="J67" s="279">
        <v>6398.4666666666653</v>
      </c>
      <c r="K67" s="277">
        <v>6149</v>
      </c>
      <c r="L67" s="277">
        <v>5880.05</v>
      </c>
      <c r="M67" s="277">
        <v>0.19205</v>
      </c>
    </row>
    <row r="68" spans="1:13">
      <c r="A68" s="268">
        <v>58</v>
      </c>
      <c r="B68" s="277" t="s">
        <v>234</v>
      </c>
      <c r="C68" s="278">
        <v>1333.85</v>
      </c>
      <c r="D68" s="279">
        <v>1323.5166666666667</v>
      </c>
      <c r="E68" s="279">
        <v>1300.3333333333333</v>
      </c>
      <c r="F68" s="279">
        <v>1266.8166666666666</v>
      </c>
      <c r="G68" s="279">
        <v>1243.6333333333332</v>
      </c>
      <c r="H68" s="279">
        <v>1357.0333333333333</v>
      </c>
      <c r="I68" s="279">
        <v>1380.2166666666667</v>
      </c>
      <c r="J68" s="279">
        <v>1413.7333333333333</v>
      </c>
      <c r="K68" s="277">
        <v>1346.7</v>
      </c>
      <c r="L68" s="277">
        <v>1290</v>
      </c>
      <c r="M68" s="277">
        <v>0.90110000000000001</v>
      </c>
    </row>
    <row r="69" spans="1:13">
      <c r="A69" s="268">
        <v>59</v>
      </c>
      <c r="B69" s="277" t="s">
        <v>321</v>
      </c>
      <c r="C69" s="278">
        <v>294.39999999999998</v>
      </c>
      <c r="D69" s="279">
        <v>293.43333333333334</v>
      </c>
      <c r="E69" s="279">
        <v>288.31666666666666</v>
      </c>
      <c r="F69" s="279">
        <v>282.23333333333335</v>
      </c>
      <c r="G69" s="279">
        <v>277.11666666666667</v>
      </c>
      <c r="H69" s="279">
        <v>299.51666666666665</v>
      </c>
      <c r="I69" s="279">
        <v>304.63333333333333</v>
      </c>
      <c r="J69" s="279">
        <v>310.71666666666664</v>
      </c>
      <c r="K69" s="277">
        <v>298.55</v>
      </c>
      <c r="L69" s="277">
        <v>287.35000000000002</v>
      </c>
      <c r="M69" s="277">
        <v>4.7405999999999997</v>
      </c>
    </row>
    <row r="70" spans="1:13">
      <c r="A70" s="268">
        <v>60</v>
      </c>
      <c r="B70" s="277" t="s">
        <v>65</v>
      </c>
      <c r="C70" s="278">
        <v>93.85</v>
      </c>
      <c r="D70" s="279">
        <v>93.899999999999991</v>
      </c>
      <c r="E70" s="279">
        <v>92.299999999999983</v>
      </c>
      <c r="F70" s="279">
        <v>90.749999999999986</v>
      </c>
      <c r="G70" s="279">
        <v>89.149999999999977</v>
      </c>
      <c r="H70" s="279">
        <v>95.449999999999989</v>
      </c>
      <c r="I70" s="279">
        <v>97.049999999999983</v>
      </c>
      <c r="J70" s="279">
        <v>98.6</v>
      </c>
      <c r="K70" s="277">
        <v>95.5</v>
      </c>
      <c r="L70" s="277">
        <v>92.35</v>
      </c>
      <c r="M70" s="277">
        <v>162.49621999999999</v>
      </c>
    </row>
    <row r="71" spans="1:13">
      <c r="A71" s="268">
        <v>61</v>
      </c>
      <c r="B71" s="277" t="s">
        <v>313</v>
      </c>
      <c r="C71" s="278">
        <v>603.29999999999995</v>
      </c>
      <c r="D71" s="279">
        <v>601.86666666666667</v>
      </c>
      <c r="E71" s="279">
        <v>585.83333333333337</v>
      </c>
      <c r="F71" s="279">
        <v>568.36666666666667</v>
      </c>
      <c r="G71" s="279">
        <v>552.33333333333337</v>
      </c>
      <c r="H71" s="279">
        <v>619.33333333333337</v>
      </c>
      <c r="I71" s="279">
        <v>635.36666666666667</v>
      </c>
      <c r="J71" s="279">
        <v>652.83333333333337</v>
      </c>
      <c r="K71" s="277">
        <v>617.9</v>
      </c>
      <c r="L71" s="277">
        <v>584.4</v>
      </c>
      <c r="M71" s="277">
        <v>3.8004199999999999</v>
      </c>
    </row>
    <row r="72" spans="1:13">
      <c r="A72" s="268">
        <v>62</v>
      </c>
      <c r="B72" s="277" t="s">
        <v>66</v>
      </c>
      <c r="C72" s="278">
        <v>570.79999999999995</v>
      </c>
      <c r="D72" s="279">
        <v>568.11666666666667</v>
      </c>
      <c r="E72" s="279">
        <v>562.73333333333335</v>
      </c>
      <c r="F72" s="279">
        <v>554.66666666666663</v>
      </c>
      <c r="G72" s="279">
        <v>549.2833333333333</v>
      </c>
      <c r="H72" s="279">
        <v>576.18333333333339</v>
      </c>
      <c r="I72" s="279">
        <v>581.56666666666683</v>
      </c>
      <c r="J72" s="279">
        <v>589.63333333333344</v>
      </c>
      <c r="K72" s="277">
        <v>573.5</v>
      </c>
      <c r="L72" s="277">
        <v>560.04999999999995</v>
      </c>
      <c r="M72" s="277">
        <v>17.90053</v>
      </c>
    </row>
    <row r="73" spans="1:13">
      <c r="A73" s="268">
        <v>63</v>
      </c>
      <c r="B73" s="277" t="s">
        <v>67</v>
      </c>
      <c r="C73" s="278">
        <v>446.65</v>
      </c>
      <c r="D73" s="279">
        <v>449.25</v>
      </c>
      <c r="E73" s="279">
        <v>440.6</v>
      </c>
      <c r="F73" s="279">
        <v>434.55</v>
      </c>
      <c r="G73" s="279">
        <v>425.90000000000003</v>
      </c>
      <c r="H73" s="279">
        <v>455.3</v>
      </c>
      <c r="I73" s="279">
        <v>463.95</v>
      </c>
      <c r="J73" s="279">
        <v>470</v>
      </c>
      <c r="K73" s="277">
        <v>457.9</v>
      </c>
      <c r="L73" s="277">
        <v>443.2</v>
      </c>
      <c r="M73" s="277">
        <v>17.942170000000001</v>
      </c>
    </row>
    <row r="74" spans="1:13">
      <c r="A74" s="268">
        <v>64</v>
      </c>
      <c r="B74" s="277" t="s">
        <v>1045</v>
      </c>
      <c r="C74" s="278">
        <v>9422.5499999999993</v>
      </c>
      <c r="D74" s="279">
        <v>9400.5</v>
      </c>
      <c r="E74" s="279">
        <v>9258.0499999999993</v>
      </c>
      <c r="F74" s="279">
        <v>9093.5499999999993</v>
      </c>
      <c r="G74" s="279">
        <v>8951.0999999999985</v>
      </c>
      <c r="H74" s="279">
        <v>9565</v>
      </c>
      <c r="I74" s="279">
        <v>9707.4500000000007</v>
      </c>
      <c r="J74" s="279">
        <v>9871.9500000000007</v>
      </c>
      <c r="K74" s="277">
        <v>9542.9500000000007</v>
      </c>
      <c r="L74" s="277">
        <v>9236</v>
      </c>
      <c r="M74" s="277">
        <v>3.9849999999999997E-2</v>
      </c>
    </row>
    <row r="75" spans="1:13">
      <c r="A75" s="268">
        <v>65</v>
      </c>
      <c r="B75" s="277" t="s">
        <v>69</v>
      </c>
      <c r="C75" s="278">
        <v>433.8</v>
      </c>
      <c r="D75" s="279">
        <v>441.56666666666661</v>
      </c>
      <c r="E75" s="279">
        <v>416.13333333333321</v>
      </c>
      <c r="F75" s="279">
        <v>398.46666666666658</v>
      </c>
      <c r="G75" s="279">
        <v>373.03333333333319</v>
      </c>
      <c r="H75" s="279">
        <v>459.23333333333323</v>
      </c>
      <c r="I75" s="279">
        <v>484.66666666666663</v>
      </c>
      <c r="J75" s="279">
        <v>502.33333333333326</v>
      </c>
      <c r="K75" s="277">
        <v>467</v>
      </c>
      <c r="L75" s="277">
        <v>423.9</v>
      </c>
      <c r="M75" s="277">
        <v>852.11348999999996</v>
      </c>
    </row>
    <row r="76" spans="1:13" s="16" customFormat="1">
      <c r="A76" s="268">
        <v>66</v>
      </c>
      <c r="B76" s="277" t="s">
        <v>70</v>
      </c>
      <c r="C76" s="278">
        <v>31.5</v>
      </c>
      <c r="D76" s="279">
        <v>31.899999999999995</v>
      </c>
      <c r="E76" s="279">
        <v>30.499999999999993</v>
      </c>
      <c r="F76" s="279">
        <v>29.499999999999996</v>
      </c>
      <c r="G76" s="279">
        <v>28.099999999999994</v>
      </c>
      <c r="H76" s="279">
        <v>32.899999999999991</v>
      </c>
      <c r="I76" s="279">
        <v>34.29999999999999</v>
      </c>
      <c r="J76" s="279">
        <v>35.29999999999999</v>
      </c>
      <c r="K76" s="277">
        <v>33.299999999999997</v>
      </c>
      <c r="L76" s="277">
        <v>30.9</v>
      </c>
      <c r="M76" s="277">
        <v>357.97428000000002</v>
      </c>
    </row>
    <row r="77" spans="1:13" s="16" customFormat="1">
      <c r="A77" s="268">
        <v>67</v>
      </c>
      <c r="B77" s="277" t="s">
        <v>71</v>
      </c>
      <c r="C77" s="278">
        <v>423.9</v>
      </c>
      <c r="D77" s="279">
        <v>423.7</v>
      </c>
      <c r="E77" s="279">
        <v>418.4</v>
      </c>
      <c r="F77" s="279">
        <v>412.9</v>
      </c>
      <c r="G77" s="279">
        <v>407.59999999999997</v>
      </c>
      <c r="H77" s="279">
        <v>429.2</v>
      </c>
      <c r="I77" s="279">
        <v>434.50000000000006</v>
      </c>
      <c r="J77" s="279">
        <v>440</v>
      </c>
      <c r="K77" s="277">
        <v>429</v>
      </c>
      <c r="L77" s="277">
        <v>418.2</v>
      </c>
      <c r="M77" s="277">
        <v>25.377739999999999</v>
      </c>
    </row>
    <row r="78" spans="1:13" s="16" customFormat="1">
      <c r="A78" s="268">
        <v>68</v>
      </c>
      <c r="B78" s="277" t="s">
        <v>322</v>
      </c>
      <c r="C78" s="278">
        <v>635.15</v>
      </c>
      <c r="D78" s="279">
        <v>649.36666666666667</v>
      </c>
      <c r="E78" s="279">
        <v>615.7833333333333</v>
      </c>
      <c r="F78" s="279">
        <v>596.41666666666663</v>
      </c>
      <c r="G78" s="279">
        <v>562.83333333333326</v>
      </c>
      <c r="H78" s="279">
        <v>668.73333333333335</v>
      </c>
      <c r="I78" s="279">
        <v>702.31666666666661</v>
      </c>
      <c r="J78" s="279">
        <v>721.68333333333339</v>
      </c>
      <c r="K78" s="277">
        <v>682.95</v>
      </c>
      <c r="L78" s="277">
        <v>630</v>
      </c>
      <c r="M78" s="277">
        <v>1.9488300000000001</v>
      </c>
    </row>
    <row r="79" spans="1:13" s="16" customFormat="1">
      <c r="A79" s="268">
        <v>69</v>
      </c>
      <c r="B79" s="277" t="s">
        <v>324</v>
      </c>
      <c r="C79" s="278">
        <v>151.94999999999999</v>
      </c>
      <c r="D79" s="279">
        <v>152.03333333333333</v>
      </c>
      <c r="E79" s="279">
        <v>150.46666666666667</v>
      </c>
      <c r="F79" s="279">
        <v>148.98333333333335</v>
      </c>
      <c r="G79" s="279">
        <v>147.41666666666669</v>
      </c>
      <c r="H79" s="279">
        <v>153.51666666666665</v>
      </c>
      <c r="I79" s="279">
        <v>155.08333333333331</v>
      </c>
      <c r="J79" s="279">
        <v>156.56666666666663</v>
      </c>
      <c r="K79" s="277">
        <v>153.6</v>
      </c>
      <c r="L79" s="277">
        <v>150.55000000000001</v>
      </c>
      <c r="M79" s="277">
        <v>5.49559</v>
      </c>
    </row>
    <row r="80" spans="1:13" s="16" customFormat="1">
      <c r="A80" s="268">
        <v>70</v>
      </c>
      <c r="B80" s="277" t="s">
        <v>325</v>
      </c>
      <c r="C80" s="278">
        <v>2788.15</v>
      </c>
      <c r="D80" s="279">
        <v>2763.6</v>
      </c>
      <c r="E80" s="279">
        <v>2687.2</v>
      </c>
      <c r="F80" s="279">
        <v>2586.25</v>
      </c>
      <c r="G80" s="279">
        <v>2509.85</v>
      </c>
      <c r="H80" s="279">
        <v>2864.5499999999997</v>
      </c>
      <c r="I80" s="279">
        <v>2940.9500000000003</v>
      </c>
      <c r="J80" s="279">
        <v>3041.8999999999996</v>
      </c>
      <c r="K80" s="277">
        <v>2840</v>
      </c>
      <c r="L80" s="277">
        <v>2662.65</v>
      </c>
      <c r="M80" s="277">
        <v>0.41103000000000001</v>
      </c>
    </row>
    <row r="81" spans="1:13" s="16" customFormat="1">
      <c r="A81" s="268">
        <v>71</v>
      </c>
      <c r="B81" s="277" t="s">
        <v>326</v>
      </c>
      <c r="C81" s="278">
        <v>644.95000000000005</v>
      </c>
      <c r="D81" s="279">
        <v>646.68333333333339</v>
      </c>
      <c r="E81" s="279">
        <v>629.41666666666674</v>
      </c>
      <c r="F81" s="279">
        <v>613.88333333333333</v>
      </c>
      <c r="G81" s="279">
        <v>596.61666666666667</v>
      </c>
      <c r="H81" s="279">
        <v>662.21666666666681</v>
      </c>
      <c r="I81" s="279">
        <v>679.48333333333346</v>
      </c>
      <c r="J81" s="279">
        <v>695.01666666666688</v>
      </c>
      <c r="K81" s="277">
        <v>663.95</v>
      </c>
      <c r="L81" s="277">
        <v>631.15</v>
      </c>
      <c r="M81" s="277">
        <v>0.84550000000000003</v>
      </c>
    </row>
    <row r="82" spans="1:13" s="16" customFormat="1">
      <c r="A82" s="268">
        <v>72</v>
      </c>
      <c r="B82" s="277" t="s">
        <v>327</v>
      </c>
      <c r="C82" s="278">
        <v>62.95</v>
      </c>
      <c r="D82" s="279">
        <v>62.699999999999996</v>
      </c>
      <c r="E82" s="279">
        <v>61.05</v>
      </c>
      <c r="F82" s="279">
        <v>59.15</v>
      </c>
      <c r="G82" s="279">
        <v>57.5</v>
      </c>
      <c r="H82" s="279">
        <v>64.599999999999994</v>
      </c>
      <c r="I82" s="279">
        <v>66.249999999999986</v>
      </c>
      <c r="J82" s="279">
        <v>68.149999999999991</v>
      </c>
      <c r="K82" s="277">
        <v>64.349999999999994</v>
      </c>
      <c r="L82" s="277">
        <v>60.8</v>
      </c>
      <c r="M82" s="277">
        <v>10.2171</v>
      </c>
    </row>
    <row r="83" spans="1:13" s="16" customFormat="1">
      <c r="A83" s="268">
        <v>73</v>
      </c>
      <c r="B83" s="277" t="s">
        <v>72</v>
      </c>
      <c r="C83" s="278">
        <v>12749.45</v>
      </c>
      <c r="D83" s="279">
        <v>12599.85</v>
      </c>
      <c r="E83" s="279">
        <v>12399.7</v>
      </c>
      <c r="F83" s="279">
        <v>12049.95</v>
      </c>
      <c r="G83" s="279">
        <v>11849.800000000001</v>
      </c>
      <c r="H83" s="279">
        <v>12949.6</v>
      </c>
      <c r="I83" s="279">
        <v>13149.749999999998</v>
      </c>
      <c r="J83" s="279">
        <v>13499.5</v>
      </c>
      <c r="K83" s="277">
        <v>12800</v>
      </c>
      <c r="L83" s="277">
        <v>12250.1</v>
      </c>
      <c r="M83" s="277">
        <v>1.03685</v>
      </c>
    </row>
    <row r="84" spans="1:13" s="16" customFormat="1">
      <c r="A84" s="268">
        <v>74</v>
      </c>
      <c r="B84" s="277" t="s">
        <v>74</v>
      </c>
      <c r="C84" s="278">
        <v>387.65</v>
      </c>
      <c r="D84" s="279">
        <v>388.7</v>
      </c>
      <c r="E84" s="279">
        <v>380.2</v>
      </c>
      <c r="F84" s="279">
        <v>372.75</v>
      </c>
      <c r="G84" s="279">
        <v>364.25</v>
      </c>
      <c r="H84" s="279">
        <v>396.15</v>
      </c>
      <c r="I84" s="279">
        <v>404.65</v>
      </c>
      <c r="J84" s="279">
        <v>412.09999999999997</v>
      </c>
      <c r="K84" s="277">
        <v>397.2</v>
      </c>
      <c r="L84" s="277">
        <v>381.25</v>
      </c>
      <c r="M84" s="277">
        <v>57.943530000000003</v>
      </c>
    </row>
    <row r="85" spans="1:13" s="16" customFormat="1">
      <c r="A85" s="268">
        <v>75</v>
      </c>
      <c r="B85" s="277" t="s">
        <v>328</v>
      </c>
      <c r="C85" s="278">
        <v>166.45</v>
      </c>
      <c r="D85" s="279">
        <v>165.63333333333333</v>
      </c>
      <c r="E85" s="279">
        <v>160.31666666666666</v>
      </c>
      <c r="F85" s="279">
        <v>154.18333333333334</v>
      </c>
      <c r="G85" s="279">
        <v>148.86666666666667</v>
      </c>
      <c r="H85" s="279">
        <v>171.76666666666665</v>
      </c>
      <c r="I85" s="279">
        <v>177.08333333333331</v>
      </c>
      <c r="J85" s="279">
        <v>183.21666666666664</v>
      </c>
      <c r="K85" s="277">
        <v>170.95</v>
      </c>
      <c r="L85" s="277">
        <v>159.5</v>
      </c>
      <c r="M85" s="277">
        <v>1.2994000000000001</v>
      </c>
    </row>
    <row r="86" spans="1:13" s="16" customFormat="1">
      <c r="A86" s="268">
        <v>76</v>
      </c>
      <c r="B86" s="277" t="s">
        <v>75</v>
      </c>
      <c r="C86" s="278">
        <v>3624.9</v>
      </c>
      <c r="D86" s="279">
        <v>3613.5333333333333</v>
      </c>
      <c r="E86" s="279">
        <v>3574.1666666666665</v>
      </c>
      <c r="F86" s="279">
        <v>3523.4333333333334</v>
      </c>
      <c r="G86" s="279">
        <v>3484.0666666666666</v>
      </c>
      <c r="H86" s="279">
        <v>3664.2666666666664</v>
      </c>
      <c r="I86" s="279">
        <v>3703.6333333333332</v>
      </c>
      <c r="J86" s="279">
        <v>3754.3666666666663</v>
      </c>
      <c r="K86" s="277">
        <v>3652.9</v>
      </c>
      <c r="L86" s="277">
        <v>3562.8</v>
      </c>
      <c r="M86" s="277">
        <v>4.0585599999999999</v>
      </c>
    </row>
    <row r="87" spans="1:13" s="16" customFormat="1">
      <c r="A87" s="268">
        <v>77</v>
      </c>
      <c r="B87" s="277" t="s">
        <v>314</v>
      </c>
      <c r="C87" s="278">
        <v>538.4</v>
      </c>
      <c r="D87" s="279">
        <v>539.5</v>
      </c>
      <c r="E87" s="279">
        <v>525</v>
      </c>
      <c r="F87" s="279">
        <v>511.6</v>
      </c>
      <c r="G87" s="279">
        <v>497.1</v>
      </c>
      <c r="H87" s="279">
        <v>552.9</v>
      </c>
      <c r="I87" s="279">
        <v>567.4</v>
      </c>
      <c r="J87" s="279">
        <v>580.79999999999995</v>
      </c>
      <c r="K87" s="277">
        <v>554</v>
      </c>
      <c r="L87" s="277">
        <v>526.1</v>
      </c>
      <c r="M87" s="277">
        <v>4.9553500000000001</v>
      </c>
    </row>
    <row r="88" spans="1:13" s="16" customFormat="1">
      <c r="A88" s="268">
        <v>78</v>
      </c>
      <c r="B88" s="277" t="s">
        <v>323</v>
      </c>
      <c r="C88" s="278">
        <v>193.95</v>
      </c>
      <c r="D88" s="279">
        <v>195.11666666666667</v>
      </c>
      <c r="E88" s="279">
        <v>190.23333333333335</v>
      </c>
      <c r="F88" s="279">
        <v>186.51666666666668</v>
      </c>
      <c r="G88" s="279">
        <v>181.63333333333335</v>
      </c>
      <c r="H88" s="279">
        <v>198.83333333333334</v>
      </c>
      <c r="I88" s="279">
        <v>203.71666666666667</v>
      </c>
      <c r="J88" s="279">
        <v>207.43333333333334</v>
      </c>
      <c r="K88" s="277">
        <v>200</v>
      </c>
      <c r="L88" s="277">
        <v>191.4</v>
      </c>
      <c r="M88" s="277">
        <v>20.773890000000002</v>
      </c>
    </row>
    <row r="89" spans="1:13" s="16" customFormat="1">
      <c r="A89" s="268">
        <v>79</v>
      </c>
      <c r="B89" s="277" t="s">
        <v>76</v>
      </c>
      <c r="C89" s="278">
        <v>383.9</v>
      </c>
      <c r="D89" s="279">
        <v>386.40000000000003</v>
      </c>
      <c r="E89" s="279">
        <v>376.80000000000007</v>
      </c>
      <c r="F89" s="279">
        <v>369.70000000000005</v>
      </c>
      <c r="G89" s="279">
        <v>360.10000000000008</v>
      </c>
      <c r="H89" s="279">
        <v>393.50000000000006</v>
      </c>
      <c r="I89" s="279">
        <v>403.10000000000008</v>
      </c>
      <c r="J89" s="279">
        <v>410.20000000000005</v>
      </c>
      <c r="K89" s="277">
        <v>396</v>
      </c>
      <c r="L89" s="277">
        <v>379.3</v>
      </c>
      <c r="M89" s="277">
        <v>37.311529999999998</v>
      </c>
    </row>
    <row r="90" spans="1:13" s="16" customFormat="1">
      <c r="A90" s="268">
        <v>80</v>
      </c>
      <c r="B90" s="277" t="s">
        <v>77</v>
      </c>
      <c r="C90" s="278">
        <v>88.15</v>
      </c>
      <c r="D90" s="279">
        <v>88.716666666666683</v>
      </c>
      <c r="E90" s="279">
        <v>85.733333333333363</v>
      </c>
      <c r="F90" s="279">
        <v>83.316666666666677</v>
      </c>
      <c r="G90" s="279">
        <v>80.333333333333357</v>
      </c>
      <c r="H90" s="279">
        <v>91.133333333333368</v>
      </c>
      <c r="I90" s="279">
        <v>94.116666666666688</v>
      </c>
      <c r="J90" s="279">
        <v>96.533333333333374</v>
      </c>
      <c r="K90" s="277">
        <v>91.7</v>
      </c>
      <c r="L90" s="277">
        <v>86.3</v>
      </c>
      <c r="M90" s="277">
        <v>115.28205</v>
      </c>
    </row>
    <row r="91" spans="1:13" s="16" customFormat="1">
      <c r="A91" s="268">
        <v>81</v>
      </c>
      <c r="B91" s="277" t="s">
        <v>332</v>
      </c>
      <c r="C91" s="278">
        <v>415.6</v>
      </c>
      <c r="D91" s="279">
        <v>416.35000000000008</v>
      </c>
      <c r="E91" s="279">
        <v>410.35000000000014</v>
      </c>
      <c r="F91" s="279">
        <v>405.10000000000008</v>
      </c>
      <c r="G91" s="279">
        <v>399.10000000000014</v>
      </c>
      <c r="H91" s="279">
        <v>421.60000000000014</v>
      </c>
      <c r="I91" s="279">
        <v>427.6</v>
      </c>
      <c r="J91" s="279">
        <v>432.85000000000014</v>
      </c>
      <c r="K91" s="277">
        <v>422.35</v>
      </c>
      <c r="L91" s="277">
        <v>411.1</v>
      </c>
      <c r="M91" s="277">
        <v>3.8304499999999999</v>
      </c>
    </row>
    <row r="92" spans="1:13" s="16" customFormat="1">
      <c r="A92" s="268">
        <v>82</v>
      </c>
      <c r="B92" s="277" t="s">
        <v>333</v>
      </c>
      <c r="C92" s="278">
        <v>554.45000000000005</v>
      </c>
      <c r="D92" s="279">
        <v>554.25000000000011</v>
      </c>
      <c r="E92" s="279">
        <v>537.4000000000002</v>
      </c>
      <c r="F92" s="279">
        <v>520.35000000000014</v>
      </c>
      <c r="G92" s="279">
        <v>503.50000000000023</v>
      </c>
      <c r="H92" s="279">
        <v>571.30000000000018</v>
      </c>
      <c r="I92" s="279">
        <v>588.15000000000009</v>
      </c>
      <c r="J92" s="279">
        <v>605.20000000000016</v>
      </c>
      <c r="K92" s="277">
        <v>571.1</v>
      </c>
      <c r="L92" s="277">
        <v>537.20000000000005</v>
      </c>
      <c r="M92" s="277">
        <v>2.5840000000000001</v>
      </c>
    </row>
    <row r="93" spans="1:13" s="16" customFormat="1">
      <c r="A93" s="268">
        <v>83</v>
      </c>
      <c r="B93" s="277" t="s">
        <v>335</v>
      </c>
      <c r="C93" s="278">
        <v>252.15</v>
      </c>
      <c r="D93" s="279">
        <v>254.88333333333333</v>
      </c>
      <c r="E93" s="279">
        <v>247.26666666666665</v>
      </c>
      <c r="F93" s="279">
        <v>242.38333333333333</v>
      </c>
      <c r="G93" s="279">
        <v>234.76666666666665</v>
      </c>
      <c r="H93" s="279">
        <v>259.76666666666665</v>
      </c>
      <c r="I93" s="279">
        <v>267.38333333333333</v>
      </c>
      <c r="J93" s="279">
        <v>272.26666666666665</v>
      </c>
      <c r="K93" s="277">
        <v>262.5</v>
      </c>
      <c r="L93" s="277">
        <v>250</v>
      </c>
      <c r="M93" s="277">
        <v>1.94217</v>
      </c>
    </row>
    <row r="94" spans="1:13" s="16" customFormat="1">
      <c r="A94" s="268">
        <v>84</v>
      </c>
      <c r="B94" s="277" t="s">
        <v>329</v>
      </c>
      <c r="C94" s="278">
        <v>366.25</v>
      </c>
      <c r="D94" s="279">
        <v>369.7166666666667</v>
      </c>
      <c r="E94" s="279">
        <v>359.58333333333337</v>
      </c>
      <c r="F94" s="279">
        <v>352.91666666666669</v>
      </c>
      <c r="G94" s="279">
        <v>342.78333333333336</v>
      </c>
      <c r="H94" s="279">
        <v>376.38333333333338</v>
      </c>
      <c r="I94" s="279">
        <v>386.51666666666671</v>
      </c>
      <c r="J94" s="279">
        <v>393.18333333333339</v>
      </c>
      <c r="K94" s="277">
        <v>379.85</v>
      </c>
      <c r="L94" s="277">
        <v>363.05</v>
      </c>
      <c r="M94" s="277">
        <v>0.36923</v>
      </c>
    </row>
    <row r="95" spans="1:13" s="16" customFormat="1">
      <c r="A95" s="268">
        <v>85</v>
      </c>
      <c r="B95" s="277" t="s">
        <v>78</v>
      </c>
      <c r="C95" s="278">
        <v>111.45</v>
      </c>
      <c r="D95" s="279">
        <v>112.05000000000001</v>
      </c>
      <c r="E95" s="279">
        <v>109.95000000000002</v>
      </c>
      <c r="F95" s="279">
        <v>108.45</v>
      </c>
      <c r="G95" s="279">
        <v>106.35000000000001</v>
      </c>
      <c r="H95" s="279">
        <v>113.55000000000003</v>
      </c>
      <c r="I95" s="279">
        <v>115.65000000000002</v>
      </c>
      <c r="J95" s="279">
        <v>117.15000000000003</v>
      </c>
      <c r="K95" s="277">
        <v>114.15</v>
      </c>
      <c r="L95" s="277">
        <v>110.55</v>
      </c>
      <c r="M95" s="277">
        <v>6.1941800000000002</v>
      </c>
    </row>
    <row r="96" spans="1:13" s="16" customFormat="1">
      <c r="A96" s="268">
        <v>86</v>
      </c>
      <c r="B96" s="277" t="s">
        <v>330</v>
      </c>
      <c r="C96" s="278">
        <v>251.75</v>
      </c>
      <c r="D96" s="279">
        <v>253.71666666666667</v>
      </c>
      <c r="E96" s="279">
        <v>245.53333333333336</v>
      </c>
      <c r="F96" s="279">
        <v>239.31666666666669</v>
      </c>
      <c r="G96" s="279">
        <v>231.13333333333338</v>
      </c>
      <c r="H96" s="279">
        <v>259.93333333333334</v>
      </c>
      <c r="I96" s="279">
        <v>268.11666666666667</v>
      </c>
      <c r="J96" s="279">
        <v>274.33333333333331</v>
      </c>
      <c r="K96" s="277">
        <v>261.89999999999998</v>
      </c>
      <c r="L96" s="277">
        <v>247.5</v>
      </c>
      <c r="M96" s="277">
        <v>1.8150299999999999</v>
      </c>
    </row>
    <row r="97" spans="1:13" s="16" customFormat="1">
      <c r="A97" s="268">
        <v>87</v>
      </c>
      <c r="B97" s="277" t="s">
        <v>338</v>
      </c>
      <c r="C97" s="278">
        <v>479.6</v>
      </c>
      <c r="D97" s="279">
        <v>468.0333333333333</v>
      </c>
      <c r="E97" s="279">
        <v>451.06666666666661</v>
      </c>
      <c r="F97" s="279">
        <v>422.5333333333333</v>
      </c>
      <c r="G97" s="279">
        <v>405.56666666666661</v>
      </c>
      <c r="H97" s="279">
        <v>496.56666666666661</v>
      </c>
      <c r="I97" s="279">
        <v>513.5333333333333</v>
      </c>
      <c r="J97" s="279">
        <v>542.06666666666661</v>
      </c>
      <c r="K97" s="277">
        <v>485</v>
      </c>
      <c r="L97" s="277">
        <v>439.5</v>
      </c>
      <c r="M97" s="277">
        <v>36.287759999999999</v>
      </c>
    </row>
    <row r="98" spans="1:13" s="16" customFormat="1">
      <c r="A98" s="268">
        <v>88</v>
      </c>
      <c r="B98" s="277" t="s">
        <v>336</v>
      </c>
      <c r="C98" s="278">
        <v>909.7</v>
      </c>
      <c r="D98" s="279">
        <v>908.95000000000016</v>
      </c>
      <c r="E98" s="279">
        <v>895.70000000000027</v>
      </c>
      <c r="F98" s="279">
        <v>881.70000000000016</v>
      </c>
      <c r="G98" s="279">
        <v>868.45000000000027</v>
      </c>
      <c r="H98" s="279">
        <v>922.95000000000027</v>
      </c>
      <c r="I98" s="279">
        <v>936.2</v>
      </c>
      <c r="J98" s="279">
        <v>950.20000000000027</v>
      </c>
      <c r="K98" s="277">
        <v>922.2</v>
      </c>
      <c r="L98" s="277">
        <v>894.95</v>
      </c>
      <c r="M98" s="277">
        <v>0.67708999999999997</v>
      </c>
    </row>
    <row r="99" spans="1:13" s="16" customFormat="1">
      <c r="A99" s="268">
        <v>89</v>
      </c>
      <c r="B99" s="277" t="s">
        <v>337</v>
      </c>
      <c r="C99" s="278">
        <v>16.7</v>
      </c>
      <c r="D99" s="279">
        <v>16.45</v>
      </c>
      <c r="E99" s="279">
        <v>15.5</v>
      </c>
      <c r="F99" s="279">
        <v>14.3</v>
      </c>
      <c r="G99" s="279">
        <v>13.350000000000001</v>
      </c>
      <c r="H99" s="279">
        <v>17.649999999999999</v>
      </c>
      <c r="I99" s="279">
        <v>18.599999999999994</v>
      </c>
      <c r="J99" s="279">
        <v>19.799999999999997</v>
      </c>
      <c r="K99" s="277">
        <v>17.399999999999999</v>
      </c>
      <c r="L99" s="277">
        <v>15.25</v>
      </c>
      <c r="M99" s="277">
        <v>50.84</v>
      </c>
    </row>
    <row r="100" spans="1:13" s="16" customFormat="1">
      <c r="A100" s="268">
        <v>90</v>
      </c>
      <c r="B100" s="277" t="s">
        <v>339</v>
      </c>
      <c r="C100" s="278">
        <v>166.05</v>
      </c>
      <c r="D100" s="279">
        <v>167.9</v>
      </c>
      <c r="E100" s="279">
        <v>162.20000000000002</v>
      </c>
      <c r="F100" s="279">
        <v>158.35000000000002</v>
      </c>
      <c r="G100" s="279">
        <v>152.65000000000003</v>
      </c>
      <c r="H100" s="279">
        <v>171.75</v>
      </c>
      <c r="I100" s="279">
        <v>177.45</v>
      </c>
      <c r="J100" s="279">
        <v>181.29999999999998</v>
      </c>
      <c r="K100" s="277">
        <v>173.6</v>
      </c>
      <c r="L100" s="277">
        <v>164.05</v>
      </c>
      <c r="M100" s="277">
        <v>1.87443</v>
      </c>
    </row>
    <row r="101" spans="1:13">
      <c r="A101" s="268">
        <v>91</v>
      </c>
      <c r="B101" s="277" t="s">
        <v>80</v>
      </c>
      <c r="C101" s="278">
        <v>332.8</v>
      </c>
      <c r="D101" s="279">
        <v>336.0333333333333</v>
      </c>
      <c r="E101" s="279">
        <v>324.06666666666661</v>
      </c>
      <c r="F101" s="279">
        <v>315.33333333333331</v>
      </c>
      <c r="G101" s="279">
        <v>303.36666666666662</v>
      </c>
      <c r="H101" s="279">
        <v>344.76666666666659</v>
      </c>
      <c r="I101" s="279">
        <v>356.73333333333329</v>
      </c>
      <c r="J101" s="279">
        <v>365.46666666666658</v>
      </c>
      <c r="K101" s="277">
        <v>348</v>
      </c>
      <c r="L101" s="277">
        <v>327.3</v>
      </c>
      <c r="M101" s="277">
        <v>6.3298399999999999</v>
      </c>
    </row>
    <row r="102" spans="1:13">
      <c r="A102" s="268">
        <v>92</v>
      </c>
      <c r="B102" s="277" t="s">
        <v>340</v>
      </c>
      <c r="C102" s="278">
        <v>2278.4499999999998</v>
      </c>
      <c r="D102" s="279">
        <v>2289.2166666666667</v>
      </c>
      <c r="E102" s="279">
        <v>2259.4333333333334</v>
      </c>
      <c r="F102" s="279">
        <v>2240.4166666666665</v>
      </c>
      <c r="G102" s="279">
        <v>2210.6333333333332</v>
      </c>
      <c r="H102" s="279">
        <v>2308.2333333333336</v>
      </c>
      <c r="I102" s="279">
        <v>2338.0166666666673</v>
      </c>
      <c r="J102" s="279">
        <v>2357.0333333333338</v>
      </c>
      <c r="K102" s="277">
        <v>2319</v>
      </c>
      <c r="L102" s="277">
        <v>2270.1999999999998</v>
      </c>
      <c r="M102" s="277">
        <v>4.9000000000000002E-2</v>
      </c>
    </row>
    <row r="103" spans="1:13">
      <c r="A103" s="268">
        <v>93</v>
      </c>
      <c r="B103" s="277" t="s">
        <v>81</v>
      </c>
      <c r="C103" s="278">
        <v>645.85</v>
      </c>
      <c r="D103" s="279">
        <v>643.5333333333333</v>
      </c>
      <c r="E103" s="279">
        <v>629.16666666666663</v>
      </c>
      <c r="F103" s="279">
        <v>612.48333333333335</v>
      </c>
      <c r="G103" s="279">
        <v>598.11666666666667</v>
      </c>
      <c r="H103" s="279">
        <v>660.21666666666658</v>
      </c>
      <c r="I103" s="279">
        <v>674.58333333333337</v>
      </c>
      <c r="J103" s="279">
        <v>691.26666666666654</v>
      </c>
      <c r="K103" s="277">
        <v>657.9</v>
      </c>
      <c r="L103" s="277">
        <v>626.85</v>
      </c>
      <c r="M103" s="277">
        <v>2.3784900000000002</v>
      </c>
    </row>
    <row r="104" spans="1:13">
      <c r="A104" s="268">
        <v>94</v>
      </c>
      <c r="B104" s="277" t="s">
        <v>334</v>
      </c>
      <c r="C104" s="278">
        <v>225.95</v>
      </c>
      <c r="D104" s="279">
        <v>225.66666666666666</v>
      </c>
      <c r="E104" s="279">
        <v>216.83333333333331</v>
      </c>
      <c r="F104" s="279">
        <v>207.71666666666667</v>
      </c>
      <c r="G104" s="279">
        <v>198.88333333333333</v>
      </c>
      <c r="H104" s="279">
        <v>234.7833333333333</v>
      </c>
      <c r="I104" s="279">
        <v>243.61666666666662</v>
      </c>
      <c r="J104" s="279">
        <v>252.73333333333329</v>
      </c>
      <c r="K104" s="277">
        <v>234.5</v>
      </c>
      <c r="L104" s="277">
        <v>216.55</v>
      </c>
      <c r="M104" s="277">
        <v>0.93386999999999998</v>
      </c>
    </row>
    <row r="105" spans="1:13">
      <c r="A105" s="268">
        <v>95</v>
      </c>
      <c r="B105" s="277" t="s">
        <v>342</v>
      </c>
      <c r="C105" s="278">
        <v>148.35</v>
      </c>
      <c r="D105" s="279">
        <v>148.4</v>
      </c>
      <c r="E105" s="279">
        <v>147.05000000000001</v>
      </c>
      <c r="F105" s="279">
        <v>145.75</v>
      </c>
      <c r="G105" s="279">
        <v>144.4</v>
      </c>
      <c r="H105" s="279">
        <v>149.70000000000002</v>
      </c>
      <c r="I105" s="279">
        <v>151.04999999999998</v>
      </c>
      <c r="J105" s="279">
        <v>152.35000000000002</v>
      </c>
      <c r="K105" s="277">
        <v>149.75</v>
      </c>
      <c r="L105" s="277">
        <v>147.1</v>
      </c>
      <c r="M105" s="277">
        <v>3.1566700000000001</v>
      </c>
    </row>
    <row r="106" spans="1:13">
      <c r="A106" s="268">
        <v>96</v>
      </c>
      <c r="B106" s="277" t="s">
        <v>343</v>
      </c>
      <c r="C106" s="278">
        <v>69.55</v>
      </c>
      <c r="D106" s="279">
        <v>69.966666666666669</v>
      </c>
      <c r="E106" s="279">
        <v>67.933333333333337</v>
      </c>
      <c r="F106" s="279">
        <v>66.316666666666663</v>
      </c>
      <c r="G106" s="279">
        <v>64.283333333333331</v>
      </c>
      <c r="H106" s="279">
        <v>71.583333333333343</v>
      </c>
      <c r="I106" s="279">
        <v>73.616666666666674</v>
      </c>
      <c r="J106" s="279">
        <v>75.233333333333348</v>
      </c>
      <c r="K106" s="277">
        <v>72</v>
      </c>
      <c r="L106" s="277">
        <v>68.349999999999994</v>
      </c>
      <c r="M106" s="277">
        <v>2.7885300000000002</v>
      </c>
    </row>
    <row r="107" spans="1:13">
      <c r="A107" s="268">
        <v>97</v>
      </c>
      <c r="B107" s="277" t="s">
        <v>82</v>
      </c>
      <c r="C107" s="278">
        <v>229.95</v>
      </c>
      <c r="D107" s="279">
        <v>230.98333333333335</v>
      </c>
      <c r="E107" s="279">
        <v>225.4666666666667</v>
      </c>
      <c r="F107" s="279">
        <v>220.98333333333335</v>
      </c>
      <c r="G107" s="279">
        <v>215.4666666666667</v>
      </c>
      <c r="H107" s="279">
        <v>235.4666666666667</v>
      </c>
      <c r="I107" s="279">
        <v>240.98333333333335</v>
      </c>
      <c r="J107" s="279">
        <v>245.4666666666667</v>
      </c>
      <c r="K107" s="277">
        <v>236.5</v>
      </c>
      <c r="L107" s="277">
        <v>226.5</v>
      </c>
      <c r="M107" s="277">
        <v>48.800699999999999</v>
      </c>
    </row>
    <row r="108" spans="1:13">
      <c r="A108" s="268">
        <v>98</v>
      </c>
      <c r="B108" s="285" t="s">
        <v>344</v>
      </c>
      <c r="C108" s="278">
        <v>391.8</v>
      </c>
      <c r="D108" s="279">
        <v>387.93333333333334</v>
      </c>
      <c r="E108" s="279">
        <v>378.86666666666667</v>
      </c>
      <c r="F108" s="279">
        <v>365.93333333333334</v>
      </c>
      <c r="G108" s="279">
        <v>356.86666666666667</v>
      </c>
      <c r="H108" s="279">
        <v>400.86666666666667</v>
      </c>
      <c r="I108" s="279">
        <v>409.93333333333339</v>
      </c>
      <c r="J108" s="279">
        <v>422.86666666666667</v>
      </c>
      <c r="K108" s="277">
        <v>397</v>
      </c>
      <c r="L108" s="277">
        <v>375</v>
      </c>
      <c r="M108" s="277">
        <v>0.30601</v>
      </c>
    </row>
    <row r="109" spans="1:13">
      <c r="A109" s="268">
        <v>99</v>
      </c>
      <c r="B109" s="277" t="s">
        <v>83</v>
      </c>
      <c r="C109" s="278">
        <v>767.4</v>
      </c>
      <c r="D109" s="279">
        <v>771.06666666666661</v>
      </c>
      <c r="E109" s="279">
        <v>758.13333333333321</v>
      </c>
      <c r="F109" s="279">
        <v>748.86666666666656</v>
      </c>
      <c r="G109" s="279">
        <v>735.93333333333317</v>
      </c>
      <c r="H109" s="279">
        <v>780.33333333333326</v>
      </c>
      <c r="I109" s="279">
        <v>793.26666666666665</v>
      </c>
      <c r="J109" s="279">
        <v>802.5333333333333</v>
      </c>
      <c r="K109" s="277">
        <v>784</v>
      </c>
      <c r="L109" s="277">
        <v>761.8</v>
      </c>
      <c r="M109" s="277">
        <v>62.365960000000001</v>
      </c>
    </row>
    <row r="110" spans="1:13">
      <c r="A110" s="268">
        <v>100</v>
      </c>
      <c r="B110" s="277" t="s">
        <v>84</v>
      </c>
      <c r="C110" s="278">
        <v>121.05</v>
      </c>
      <c r="D110" s="279">
        <v>120.83333333333333</v>
      </c>
      <c r="E110" s="279">
        <v>119.16666666666666</v>
      </c>
      <c r="F110" s="279">
        <v>117.28333333333333</v>
      </c>
      <c r="G110" s="279">
        <v>115.61666666666666</v>
      </c>
      <c r="H110" s="279">
        <v>122.71666666666665</v>
      </c>
      <c r="I110" s="279">
        <v>124.38333333333331</v>
      </c>
      <c r="J110" s="279">
        <v>126.26666666666665</v>
      </c>
      <c r="K110" s="277">
        <v>122.5</v>
      </c>
      <c r="L110" s="277">
        <v>118.95</v>
      </c>
      <c r="M110" s="277">
        <v>92.812600000000003</v>
      </c>
    </row>
    <row r="111" spans="1:13">
      <c r="A111" s="268">
        <v>101</v>
      </c>
      <c r="B111" s="277" t="s">
        <v>345</v>
      </c>
      <c r="C111" s="278">
        <v>312.05</v>
      </c>
      <c r="D111" s="279">
        <v>313.13333333333338</v>
      </c>
      <c r="E111" s="279">
        <v>305.91666666666674</v>
      </c>
      <c r="F111" s="279">
        <v>299.78333333333336</v>
      </c>
      <c r="G111" s="279">
        <v>292.56666666666672</v>
      </c>
      <c r="H111" s="279">
        <v>319.26666666666677</v>
      </c>
      <c r="I111" s="279">
        <v>326.48333333333335</v>
      </c>
      <c r="J111" s="279">
        <v>332.61666666666679</v>
      </c>
      <c r="K111" s="277">
        <v>320.35000000000002</v>
      </c>
      <c r="L111" s="277">
        <v>307</v>
      </c>
      <c r="M111" s="277">
        <v>1.8466199999999999</v>
      </c>
    </row>
    <row r="112" spans="1:13">
      <c r="A112" s="268">
        <v>102</v>
      </c>
      <c r="B112" s="277" t="s">
        <v>3642</v>
      </c>
      <c r="C112" s="278">
        <v>2223.4</v>
      </c>
      <c r="D112" s="279">
        <v>2205.1333333333332</v>
      </c>
      <c r="E112" s="279">
        <v>2168.2666666666664</v>
      </c>
      <c r="F112" s="279">
        <v>2113.1333333333332</v>
      </c>
      <c r="G112" s="279">
        <v>2076.2666666666664</v>
      </c>
      <c r="H112" s="279">
        <v>2260.2666666666664</v>
      </c>
      <c r="I112" s="279">
        <v>2297.1333333333332</v>
      </c>
      <c r="J112" s="279">
        <v>2352.2666666666664</v>
      </c>
      <c r="K112" s="277">
        <v>2242</v>
      </c>
      <c r="L112" s="277">
        <v>2150</v>
      </c>
      <c r="M112" s="277">
        <v>5.8095999999999997</v>
      </c>
    </row>
    <row r="113" spans="1:13">
      <c r="A113" s="268">
        <v>103</v>
      </c>
      <c r="B113" s="277" t="s">
        <v>85</v>
      </c>
      <c r="C113" s="278">
        <v>1354</v>
      </c>
      <c r="D113" s="279">
        <v>1351.3333333333333</v>
      </c>
      <c r="E113" s="279">
        <v>1342.6666666666665</v>
      </c>
      <c r="F113" s="279">
        <v>1331.3333333333333</v>
      </c>
      <c r="G113" s="279">
        <v>1322.6666666666665</v>
      </c>
      <c r="H113" s="279">
        <v>1362.6666666666665</v>
      </c>
      <c r="I113" s="279">
        <v>1371.333333333333</v>
      </c>
      <c r="J113" s="279">
        <v>1382.6666666666665</v>
      </c>
      <c r="K113" s="277">
        <v>1360</v>
      </c>
      <c r="L113" s="277">
        <v>1340</v>
      </c>
      <c r="M113" s="277">
        <v>3.7442799999999998</v>
      </c>
    </row>
    <row r="114" spans="1:13">
      <c r="A114" s="268">
        <v>104</v>
      </c>
      <c r="B114" s="277" t="s">
        <v>86</v>
      </c>
      <c r="C114" s="278">
        <v>377.1</v>
      </c>
      <c r="D114" s="279">
        <v>376.15000000000003</v>
      </c>
      <c r="E114" s="279">
        <v>372.90000000000009</v>
      </c>
      <c r="F114" s="279">
        <v>368.70000000000005</v>
      </c>
      <c r="G114" s="279">
        <v>365.4500000000001</v>
      </c>
      <c r="H114" s="279">
        <v>380.35000000000008</v>
      </c>
      <c r="I114" s="279">
        <v>383.59999999999997</v>
      </c>
      <c r="J114" s="279">
        <v>387.80000000000007</v>
      </c>
      <c r="K114" s="277">
        <v>379.4</v>
      </c>
      <c r="L114" s="277">
        <v>371.95</v>
      </c>
      <c r="M114" s="277">
        <v>25.676439999999999</v>
      </c>
    </row>
    <row r="115" spans="1:13">
      <c r="A115" s="268">
        <v>105</v>
      </c>
      <c r="B115" s="277" t="s">
        <v>236</v>
      </c>
      <c r="C115" s="278">
        <v>787.5</v>
      </c>
      <c r="D115" s="279">
        <v>792.65</v>
      </c>
      <c r="E115" s="279">
        <v>776.25</v>
      </c>
      <c r="F115" s="279">
        <v>765</v>
      </c>
      <c r="G115" s="279">
        <v>748.6</v>
      </c>
      <c r="H115" s="279">
        <v>803.9</v>
      </c>
      <c r="I115" s="279">
        <v>820.29999999999984</v>
      </c>
      <c r="J115" s="279">
        <v>831.55</v>
      </c>
      <c r="K115" s="277">
        <v>809.05</v>
      </c>
      <c r="L115" s="277">
        <v>781.4</v>
      </c>
      <c r="M115" s="277">
        <v>4.0922000000000001</v>
      </c>
    </row>
    <row r="116" spans="1:13">
      <c r="A116" s="268">
        <v>106</v>
      </c>
      <c r="B116" s="277" t="s">
        <v>346</v>
      </c>
      <c r="C116" s="278">
        <v>700.35</v>
      </c>
      <c r="D116" s="279">
        <v>700.5333333333333</v>
      </c>
      <c r="E116" s="279">
        <v>686.06666666666661</v>
      </c>
      <c r="F116" s="279">
        <v>671.7833333333333</v>
      </c>
      <c r="G116" s="279">
        <v>657.31666666666661</v>
      </c>
      <c r="H116" s="279">
        <v>714.81666666666661</v>
      </c>
      <c r="I116" s="279">
        <v>729.2833333333333</v>
      </c>
      <c r="J116" s="279">
        <v>743.56666666666661</v>
      </c>
      <c r="K116" s="277">
        <v>715</v>
      </c>
      <c r="L116" s="277">
        <v>686.25</v>
      </c>
      <c r="M116" s="277">
        <v>0.66522999999999999</v>
      </c>
    </row>
    <row r="117" spans="1:13">
      <c r="A117" s="268">
        <v>107</v>
      </c>
      <c r="B117" s="277" t="s">
        <v>331</v>
      </c>
      <c r="C117" s="278">
        <v>1750.3</v>
      </c>
      <c r="D117" s="279">
        <v>1760.4333333333334</v>
      </c>
      <c r="E117" s="279">
        <v>1730.8666666666668</v>
      </c>
      <c r="F117" s="279">
        <v>1711.4333333333334</v>
      </c>
      <c r="G117" s="279">
        <v>1681.8666666666668</v>
      </c>
      <c r="H117" s="279">
        <v>1779.8666666666668</v>
      </c>
      <c r="I117" s="279">
        <v>1809.4333333333334</v>
      </c>
      <c r="J117" s="279">
        <v>1828.8666666666668</v>
      </c>
      <c r="K117" s="277">
        <v>1790</v>
      </c>
      <c r="L117" s="277">
        <v>1741</v>
      </c>
      <c r="M117" s="277">
        <v>5.0470000000000001E-2</v>
      </c>
    </row>
    <row r="118" spans="1:13">
      <c r="A118" s="268">
        <v>108</v>
      </c>
      <c r="B118" s="277" t="s">
        <v>237</v>
      </c>
      <c r="C118" s="278">
        <v>272.05</v>
      </c>
      <c r="D118" s="279">
        <v>270.0333333333333</v>
      </c>
      <c r="E118" s="279">
        <v>266.06666666666661</v>
      </c>
      <c r="F118" s="279">
        <v>260.08333333333331</v>
      </c>
      <c r="G118" s="279">
        <v>256.11666666666662</v>
      </c>
      <c r="H118" s="279">
        <v>276.01666666666659</v>
      </c>
      <c r="I118" s="279">
        <v>279.98333333333329</v>
      </c>
      <c r="J118" s="279">
        <v>285.96666666666658</v>
      </c>
      <c r="K118" s="277">
        <v>274</v>
      </c>
      <c r="L118" s="277">
        <v>264.05</v>
      </c>
      <c r="M118" s="277">
        <v>6.6453100000000003</v>
      </c>
    </row>
    <row r="119" spans="1:13">
      <c r="A119" s="268">
        <v>109</v>
      </c>
      <c r="B119" s="277" t="s">
        <v>2995</v>
      </c>
      <c r="C119" s="278">
        <v>220.25</v>
      </c>
      <c r="D119" s="279">
        <v>220</v>
      </c>
      <c r="E119" s="279">
        <v>214.15</v>
      </c>
      <c r="F119" s="279">
        <v>208.05</v>
      </c>
      <c r="G119" s="279">
        <v>202.20000000000002</v>
      </c>
      <c r="H119" s="279">
        <v>226.1</v>
      </c>
      <c r="I119" s="279">
        <v>231.95000000000002</v>
      </c>
      <c r="J119" s="279">
        <v>238.04999999999998</v>
      </c>
      <c r="K119" s="277">
        <v>225.85</v>
      </c>
      <c r="L119" s="277">
        <v>213.9</v>
      </c>
      <c r="M119" s="277">
        <v>0.61816000000000004</v>
      </c>
    </row>
    <row r="120" spans="1:13">
      <c r="A120" s="268">
        <v>110</v>
      </c>
      <c r="B120" s="277" t="s">
        <v>235</v>
      </c>
      <c r="C120" s="278">
        <v>135.05000000000001</v>
      </c>
      <c r="D120" s="279">
        <v>135.4</v>
      </c>
      <c r="E120" s="279">
        <v>131.9</v>
      </c>
      <c r="F120" s="279">
        <v>128.75</v>
      </c>
      <c r="G120" s="279">
        <v>125.25</v>
      </c>
      <c r="H120" s="279">
        <v>138.55000000000001</v>
      </c>
      <c r="I120" s="279">
        <v>142.05000000000001</v>
      </c>
      <c r="J120" s="279">
        <v>145.20000000000002</v>
      </c>
      <c r="K120" s="277">
        <v>138.9</v>
      </c>
      <c r="L120" s="277">
        <v>132.25</v>
      </c>
      <c r="M120" s="277">
        <v>6.7418699999999996</v>
      </c>
    </row>
    <row r="121" spans="1:13">
      <c r="A121" s="268">
        <v>111</v>
      </c>
      <c r="B121" s="277" t="s">
        <v>87</v>
      </c>
      <c r="C121" s="278">
        <v>453.8</v>
      </c>
      <c r="D121" s="279">
        <v>455.0333333333333</v>
      </c>
      <c r="E121" s="279">
        <v>448.76666666666659</v>
      </c>
      <c r="F121" s="279">
        <v>443.73333333333329</v>
      </c>
      <c r="G121" s="279">
        <v>437.46666666666658</v>
      </c>
      <c r="H121" s="279">
        <v>460.06666666666661</v>
      </c>
      <c r="I121" s="279">
        <v>466.33333333333326</v>
      </c>
      <c r="J121" s="279">
        <v>471.36666666666662</v>
      </c>
      <c r="K121" s="277">
        <v>461.3</v>
      </c>
      <c r="L121" s="277">
        <v>450</v>
      </c>
      <c r="M121" s="277">
        <v>9.4049999999999994</v>
      </c>
    </row>
    <row r="122" spans="1:13">
      <c r="A122" s="268">
        <v>112</v>
      </c>
      <c r="B122" s="277" t="s">
        <v>347</v>
      </c>
      <c r="C122" s="278">
        <v>387.95</v>
      </c>
      <c r="D122" s="279">
        <v>391.25</v>
      </c>
      <c r="E122" s="279">
        <v>378.75</v>
      </c>
      <c r="F122" s="279">
        <v>369.55</v>
      </c>
      <c r="G122" s="279">
        <v>357.05</v>
      </c>
      <c r="H122" s="279">
        <v>400.45</v>
      </c>
      <c r="I122" s="279">
        <v>412.95</v>
      </c>
      <c r="J122" s="279">
        <v>422.15</v>
      </c>
      <c r="K122" s="277">
        <v>403.75</v>
      </c>
      <c r="L122" s="277">
        <v>382.05</v>
      </c>
      <c r="M122" s="277">
        <v>4.5841000000000003</v>
      </c>
    </row>
    <row r="123" spans="1:13">
      <c r="A123" s="268">
        <v>113</v>
      </c>
      <c r="B123" s="277" t="s">
        <v>88</v>
      </c>
      <c r="C123" s="278">
        <v>485.75</v>
      </c>
      <c r="D123" s="279">
        <v>488.68333333333339</v>
      </c>
      <c r="E123" s="279">
        <v>481.4166666666668</v>
      </c>
      <c r="F123" s="279">
        <v>477.08333333333343</v>
      </c>
      <c r="G123" s="279">
        <v>469.81666666666683</v>
      </c>
      <c r="H123" s="279">
        <v>493.01666666666677</v>
      </c>
      <c r="I123" s="279">
        <v>500.28333333333342</v>
      </c>
      <c r="J123" s="279">
        <v>504.61666666666673</v>
      </c>
      <c r="K123" s="277">
        <v>495.95</v>
      </c>
      <c r="L123" s="277">
        <v>484.35</v>
      </c>
      <c r="M123" s="277">
        <v>20.962869999999999</v>
      </c>
    </row>
    <row r="124" spans="1:13">
      <c r="A124" s="268">
        <v>114</v>
      </c>
      <c r="B124" s="277" t="s">
        <v>238</v>
      </c>
      <c r="C124" s="278">
        <v>750.15</v>
      </c>
      <c r="D124" s="279">
        <v>753.56666666666661</v>
      </c>
      <c r="E124" s="279">
        <v>732.58333333333326</v>
      </c>
      <c r="F124" s="279">
        <v>715.01666666666665</v>
      </c>
      <c r="G124" s="279">
        <v>694.0333333333333</v>
      </c>
      <c r="H124" s="279">
        <v>771.13333333333321</v>
      </c>
      <c r="I124" s="279">
        <v>792.11666666666656</v>
      </c>
      <c r="J124" s="279">
        <v>809.68333333333317</v>
      </c>
      <c r="K124" s="277">
        <v>774.55</v>
      </c>
      <c r="L124" s="277">
        <v>736</v>
      </c>
      <c r="M124" s="277">
        <v>0.54898000000000002</v>
      </c>
    </row>
    <row r="125" spans="1:13">
      <c r="A125" s="268">
        <v>115</v>
      </c>
      <c r="B125" s="277" t="s">
        <v>348</v>
      </c>
      <c r="C125" s="278">
        <v>76.400000000000006</v>
      </c>
      <c r="D125" s="279">
        <v>76.733333333333334</v>
      </c>
      <c r="E125" s="279">
        <v>75.066666666666663</v>
      </c>
      <c r="F125" s="279">
        <v>73.733333333333334</v>
      </c>
      <c r="G125" s="279">
        <v>72.066666666666663</v>
      </c>
      <c r="H125" s="279">
        <v>78.066666666666663</v>
      </c>
      <c r="I125" s="279">
        <v>79.73333333333332</v>
      </c>
      <c r="J125" s="279">
        <v>81.066666666666663</v>
      </c>
      <c r="K125" s="277">
        <v>78.400000000000006</v>
      </c>
      <c r="L125" s="277">
        <v>75.400000000000006</v>
      </c>
      <c r="M125" s="277">
        <v>1.54294</v>
      </c>
    </row>
    <row r="126" spans="1:13">
      <c r="A126" s="268">
        <v>116</v>
      </c>
      <c r="B126" s="277" t="s">
        <v>355</v>
      </c>
      <c r="C126" s="278">
        <v>347.35</v>
      </c>
      <c r="D126" s="279">
        <v>349.2166666666667</v>
      </c>
      <c r="E126" s="279">
        <v>340.13333333333338</v>
      </c>
      <c r="F126" s="279">
        <v>332.91666666666669</v>
      </c>
      <c r="G126" s="279">
        <v>323.83333333333337</v>
      </c>
      <c r="H126" s="279">
        <v>356.43333333333339</v>
      </c>
      <c r="I126" s="279">
        <v>365.51666666666665</v>
      </c>
      <c r="J126" s="279">
        <v>372.73333333333341</v>
      </c>
      <c r="K126" s="277">
        <v>358.3</v>
      </c>
      <c r="L126" s="277">
        <v>342</v>
      </c>
      <c r="M126" s="277">
        <v>1.04558</v>
      </c>
    </row>
    <row r="127" spans="1:13">
      <c r="A127" s="268">
        <v>117</v>
      </c>
      <c r="B127" s="277" t="s">
        <v>356</v>
      </c>
      <c r="C127" s="278">
        <v>149.19999999999999</v>
      </c>
      <c r="D127" s="279">
        <v>152.58333333333334</v>
      </c>
      <c r="E127" s="279">
        <v>144.41666666666669</v>
      </c>
      <c r="F127" s="279">
        <v>139.63333333333335</v>
      </c>
      <c r="G127" s="279">
        <v>131.4666666666667</v>
      </c>
      <c r="H127" s="279">
        <v>157.36666666666667</v>
      </c>
      <c r="I127" s="279">
        <v>165.53333333333336</v>
      </c>
      <c r="J127" s="279">
        <v>170.31666666666666</v>
      </c>
      <c r="K127" s="277">
        <v>160.75</v>
      </c>
      <c r="L127" s="277">
        <v>147.80000000000001</v>
      </c>
      <c r="M127" s="277">
        <v>4.2227100000000002</v>
      </c>
    </row>
    <row r="128" spans="1:13">
      <c r="A128" s="268">
        <v>118</v>
      </c>
      <c r="B128" s="277" t="s">
        <v>349</v>
      </c>
      <c r="C128" s="278">
        <v>83.3</v>
      </c>
      <c r="D128" s="279">
        <v>83.566666666666663</v>
      </c>
      <c r="E128" s="279">
        <v>82.23333333333332</v>
      </c>
      <c r="F128" s="279">
        <v>81.166666666666657</v>
      </c>
      <c r="G128" s="279">
        <v>79.833333333333314</v>
      </c>
      <c r="H128" s="279">
        <v>84.633333333333326</v>
      </c>
      <c r="I128" s="279">
        <v>85.966666666666669</v>
      </c>
      <c r="J128" s="279">
        <v>87.033333333333331</v>
      </c>
      <c r="K128" s="277">
        <v>84.9</v>
      </c>
      <c r="L128" s="277">
        <v>82.5</v>
      </c>
      <c r="M128" s="277">
        <v>7.8937600000000003</v>
      </c>
    </row>
    <row r="129" spans="1:13">
      <c r="A129" s="268">
        <v>119</v>
      </c>
      <c r="B129" s="277" t="s">
        <v>350</v>
      </c>
      <c r="C129" s="278">
        <v>366.95</v>
      </c>
      <c r="D129" s="279">
        <v>363.7</v>
      </c>
      <c r="E129" s="279">
        <v>358.5</v>
      </c>
      <c r="F129" s="279">
        <v>350.05</v>
      </c>
      <c r="G129" s="279">
        <v>344.85</v>
      </c>
      <c r="H129" s="279">
        <v>372.15</v>
      </c>
      <c r="I129" s="279">
        <v>377.34999999999991</v>
      </c>
      <c r="J129" s="279">
        <v>385.79999999999995</v>
      </c>
      <c r="K129" s="277">
        <v>368.9</v>
      </c>
      <c r="L129" s="277">
        <v>355.25</v>
      </c>
      <c r="M129" s="277">
        <v>0.78563000000000005</v>
      </c>
    </row>
    <row r="130" spans="1:13">
      <c r="A130" s="268">
        <v>120</v>
      </c>
      <c r="B130" s="277" t="s">
        <v>351</v>
      </c>
      <c r="C130" s="278">
        <v>844.1</v>
      </c>
      <c r="D130" s="279">
        <v>849.19999999999993</v>
      </c>
      <c r="E130" s="279">
        <v>824.89999999999986</v>
      </c>
      <c r="F130" s="279">
        <v>805.69999999999993</v>
      </c>
      <c r="G130" s="279">
        <v>781.39999999999986</v>
      </c>
      <c r="H130" s="279">
        <v>868.39999999999986</v>
      </c>
      <c r="I130" s="279">
        <v>892.69999999999982</v>
      </c>
      <c r="J130" s="279">
        <v>911.89999999999986</v>
      </c>
      <c r="K130" s="277">
        <v>873.5</v>
      </c>
      <c r="L130" s="277">
        <v>830</v>
      </c>
      <c r="M130" s="277">
        <v>19.703959999999999</v>
      </c>
    </row>
    <row r="131" spans="1:13">
      <c r="A131" s="268">
        <v>121</v>
      </c>
      <c r="B131" s="277" t="s">
        <v>352</v>
      </c>
      <c r="C131" s="278">
        <v>103.95</v>
      </c>
      <c r="D131" s="279">
        <v>103.61666666666667</v>
      </c>
      <c r="E131" s="279">
        <v>100.83333333333334</v>
      </c>
      <c r="F131" s="279">
        <v>97.716666666666669</v>
      </c>
      <c r="G131" s="279">
        <v>94.933333333333337</v>
      </c>
      <c r="H131" s="279">
        <v>106.73333333333335</v>
      </c>
      <c r="I131" s="279">
        <v>109.51666666666668</v>
      </c>
      <c r="J131" s="279">
        <v>112.63333333333335</v>
      </c>
      <c r="K131" s="277">
        <v>106.4</v>
      </c>
      <c r="L131" s="277">
        <v>100.5</v>
      </c>
      <c r="M131" s="277">
        <v>8.8825500000000002</v>
      </c>
    </row>
    <row r="132" spans="1:13">
      <c r="A132" s="268">
        <v>122</v>
      </c>
      <c r="B132" s="277" t="s">
        <v>1220</v>
      </c>
      <c r="C132" s="278">
        <v>766.1</v>
      </c>
      <c r="D132" s="279">
        <v>770.04999999999984</v>
      </c>
      <c r="E132" s="279">
        <v>741.09999999999968</v>
      </c>
      <c r="F132" s="279">
        <v>716.0999999999998</v>
      </c>
      <c r="G132" s="279">
        <v>687.14999999999964</v>
      </c>
      <c r="H132" s="279">
        <v>795.04999999999973</v>
      </c>
      <c r="I132" s="279">
        <v>823.99999999999977</v>
      </c>
      <c r="J132" s="279">
        <v>848.99999999999977</v>
      </c>
      <c r="K132" s="277">
        <v>799</v>
      </c>
      <c r="L132" s="277">
        <v>745.05</v>
      </c>
      <c r="M132" s="277">
        <v>1.1618200000000001</v>
      </c>
    </row>
    <row r="133" spans="1:13">
      <c r="A133" s="268">
        <v>123</v>
      </c>
      <c r="B133" s="277" t="s">
        <v>90</v>
      </c>
      <c r="C133" s="278">
        <v>12.65</v>
      </c>
      <c r="D133" s="279">
        <v>12.966666666666667</v>
      </c>
      <c r="E133" s="279">
        <v>12.333333333333334</v>
      </c>
      <c r="F133" s="279">
        <v>12.016666666666667</v>
      </c>
      <c r="G133" s="279">
        <v>11.383333333333335</v>
      </c>
      <c r="H133" s="279">
        <v>13.283333333333333</v>
      </c>
      <c r="I133" s="279">
        <v>13.916666666666666</v>
      </c>
      <c r="J133" s="279">
        <v>14.233333333333333</v>
      </c>
      <c r="K133" s="277">
        <v>13.6</v>
      </c>
      <c r="L133" s="277">
        <v>12.65</v>
      </c>
      <c r="M133" s="277">
        <v>111.37451</v>
      </c>
    </row>
    <row r="134" spans="1:13">
      <c r="A134" s="268">
        <v>124</v>
      </c>
      <c r="B134" s="277" t="s">
        <v>91</v>
      </c>
      <c r="C134" s="278">
        <v>3147.55</v>
      </c>
      <c r="D134" s="279">
        <v>3188.9833333333336</v>
      </c>
      <c r="E134" s="279">
        <v>3087.5666666666671</v>
      </c>
      <c r="F134" s="279">
        <v>3027.5833333333335</v>
      </c>
      <c r="G134" s="279">
        <v>2926.166666666667</v>
      </c>
      <c r="H134" s="279">
        <v>3248.9666666666672</v>
      </c>
      <c r="I134" s="279">
        <v>3350.3833333333332</v>
      </c>
      <c r="J134" s="279">
        <v>3410.3666666666672</v>
      </c>
      <c r="K134" s="277">
        <v>3290.4</v>
      </c>
      <c r="L134" s="277">
        <v>3129</v>
      </c>
      <c r="M134" s="277">
        <v>14.998559999999999</v>
      </c>
    </row>
    <row r="135" spans="1:13">
      <c r="A135" s="268">
        <v>125</v>
      </c>
      <c r="B135" s="277" t="s">
        <v>357</v>
      </c>
      <c r="C135" s="278">
        <v>8785.4500000000007</v>
      </c>
      <c r="D135" s="279">
        <v>8834.85</v>
      </c>
      <c r="E135" s="279">
        <v>8649.9000000000015</v>
      </c>
      <c r="F135" s="279">
        <v>8514.35</v>
      </c>
      <c r="G135" s="279">
        <v>8329.4000000000015</v>
      </c>
      <c r="H135" s="279">
        <v>8970.4000000000015</v>
      </c>
      <c r="I135" s="279">
        <v>9155.3500000000022</v>
      </c>
      <c r="J135" s="279">
        <v>9290.9000000000015</v>
      </c>
      <c r="K135" s="277">
        <v>9019.7999999999993</v>
      </c>
      <c r="L135" s="277">
        <v>8699.2999999999993</v>
      </c>
      <c r="M135" s="277">
        <v>1.12469</v>
      </c>
    </row>
    <row r="136" spans="1:13">
      <c r="A136" s="268">
        <v>126</v>
      </c>
      <c r="B136" s="277" t="s">
        <v>93</v>
      </c>
      <c r="C136" s="278">
        <v>150.44999999999999</v>
      </c>
      <c r="D136" s="279">
        <v>149.08333333333334</v>
      </c>
      <c r="E136" s="279">
        <v>143.86666666666667</v>
      </c>
      <c r="F136" s="279">
        <v>137.28333333333333</v>
      </c>
      <c r="G136" s="279">
        <v>132.06666666666666</v>
      </c>
      <c r="H136" s="279">
        <v>155.66666666666669</v>
      </c>
      <c r="I136" s="279">
        <v>160.88333333333333</v>
      </c>
      <c r="J136" s="279">
        <v>167.4666666666667</v>
      </c>
      <c r="K136" s="277">
        <v>154.30000000000001</v>
      </c>
      <c r="L136" s="277">
        <v>142.5</v>
      </c>
      <c r="M136" s="277">
        <v>235.04074</v>
      </c>
    </row>
    <row r="137" spans="1:13">
      <c r="A137" s="268">
        <v>127</v>
      </c>
      <c r="B137" s="277" t="s">
        <v>231</v>
      </c>
      <c r="C137" s="278">
        <v>2055.3000000000002</v>
      </c>
      <c r="D137" s="279">
        <v>2067.4333333333334</v>
      </c>
      <c r="E137" s="279">
        <v>2034.8666666666668</v>
      </c>
      <c r="F137" s="279">
        <v>2014.4333333333334</v>
      </c>
      <c r="G137" s="279">
        <v>1981.8666666666668</v>
      </c>
      <c r="H137" s="279">
        <v>2087.8666666666668</v>
      </c>
      <c r="I137" s="279">
        <v>2120.4333333333334</v>
      </c>
      <c r="J137" s="279">
        <v>2140.8666666666668</v>
      </c>
      <c r="K137" s="277">
        <v>2100</v>
      </c>
      <c r="L137" s="277">
        <v>2047</v>
      </c>
      <c r="M137" s="277">
        <v>4.2229299999999999</v>
      </c>
    </row>
    <row r="138" spans="1:13">
      <c r="A138" s="268">
        <v>128</v>
      </c>
      <c r="B138" s="277" t="s">
        <v>94</v>
      </c>
      <c r="C138" s="278">
        <v>5107.75</v>
      </c>
      <c r="D138" s="279">
        <v>5149.05</v>
      </c>
      <c r="E138" s="279">
        <v>5018.1000000000004</v>
      </c>
      <c r="F138" s="279">
        <v>4928.45</v>
      </c>
      <c r="G138" s="279">
        <v>4797.5</v>
      </c>
      <c r="H138" s="279">
        <v>5238.7000000000007</v>
      </c>
      <c r="I138" s="279">
        <v>5369.65</v>
      </c>
      <c r="J138" s="279">
        <v>5459.3000000000011</v>
      </c>
      <c r="K138" s="277">
        <v>5280</v>
      </c>
      <c r="L138" s="277">
        <v>5059.3999999999996</v>
      </c>
      <c r="M138" s="277">
        <v>50.13438</v>
      </c>
    </row>
    <row r="139" spans="1:13">
      <c r="A139" s="268">
        <v>129</v>
      </c>
      <c r="B139" s="277" t="s">
        <v>1263</v>
      </c>
      <c r="C139" s="278">
        <v>693.5</v>
      </c>
      <c r="D139" s="279">
        <v>702.83333333333337</v>
      </c>
      <c r="E139" s="279">
        <v>680.66666666666674</v>
      </c>
      <c r="F139" s="279">
        <v>667.83333333333337</v>
      </c>
      <c r="G139" s="279">
        <v>645.66666666666674</v>
      </c>
      <c r="H139" s="279">
        <v>715.66666666666674</v>
      </c>
      <c r="I139" s="279">
        <v>737.83333333333348</v>
      </c>
      <c r="J139" s="279">
        <v>750.66666666666674</v>
      </c>
      <c r="K139" s="277">
        <v>725</v>
      </c>
      <c r="L139" s="277">
        <v>690</v>
      </c>
      <c r="M139" s="277">
        <v>1.06277</v>
      </c>
    </row>
    <row r="140" spans="1:13">
      <c r="A140" s="268">
        <v>130</v>
      </c>
      <c r="B140" s="277" t="s">
        <v>239</v>
      </c>
      <c r="C140" s="278">
        <v>58.85</v>
      </c>
      <c r="D140" s="279">
        <v>60.033333333333331</v>
      </c>
      <c r="E140" s="279">
        <v>56.966666666666661</v>
      </c>
      <c r="F140" s="279">
        <v>55.083333333333329</v>
      </c>
      <c r="G140" s="279">
        <v>52.016666666666659</v>
      </c>
      <c r="H140" s="279">
        <v>61.916666666666664</v>
      </c>
      <c r="I140" s="279">
        <v>64.98333333333332</v>
      </c>
      <c r="J140" s="279">
        <v>66.866666666666674</v>
      </c>
      <c r="K140" s="277">
        <v>63.1</v>
      </c>
      <c r="L140" s="277">
        <v>58.15</v>
      </c>
      <c r="M140" s="277">
        <v>20.45879</v>
      </c>
    </row>
    <row r="141" spans="1:13">
      <c r="A141" s="268">
        <v>131</v>
      </c>
      <c r="B141" s="277" t="s">
        <v>95</v>
      </c>
      <c r="C141" s="278">
        <v>2076.8000000000002</v>
      </c>
      <c r="D141" s="279">
        <v>2084.5499999999997</v>
      </c>
      <c r="E141" s="279">
        <v>2042.2499999999995</v>
      </c>
      <c r="F141" s="279">
        <v>2007.6999999999998</v>
      </c>
      <c r="G141" s="279">
        <v>1965.3999999999996</v>
      </c>
      <c r="H141" s="279">
        <v>2119.0999999999995</v>
      </c>
      <c r="I141" s="279">
        <v>2161.3999999999996</v>
      </c>
      <c r="J141" s="279">
        <v>2195.9499999999994</v>
      </c>
      <c r="K141" s="277">
        <v>2126.85</v>
      </c>
      <c r="L141" s="277">
        <v>2050</v>
      </c>
      <c r="M141" s="277">
        <v>13.53997</v>
      </c>
    </row>
    <row r="142" spans="1:13">
      <c r="A142" s="268">
        <v>132</v>
      </c>
      <c r="B142" s="277" t="s">
        <v>359</v>
      </c>
      <c r="C142" s="278">
        <v>287.8</v>
      </c>
      <c r="D142" s="279">
        <v>287.31666666666666</v>
      </c>
      <c r="E142" s="279">
        <v>281.63333333333333</v>
      </c>
      <c r="F142" s="279">
        <v>275.46666666666664</v>
      </c>
      <c r="G142" s="279">
        <v>269.7833333333333</v>
      </c>
      <c r="H142" s="279">
        <v>293.48333333333335</v>
      </c>
      <c r="I142" s="279">
        <v>299.16666666666663</v>
      </c>
      <c r="J142" s="279">
        <v>305.33333333333337</v>
      </c>
      <c r="K142" s="277">
        <v>293</v>
      </c>
      <c r="L142" s="277">
        <v>281.14999999999998</v>
      </c>
      <c r="M142" s="277">
        <v>1.85748</v>
      </c>
    </row>
    <row r="143" spans="1:13">
      <c r="A143" s="268">
        <v>133</v>
      </c>
      <c r="B143" s="277" t="s">
        <v>360</v>
      </c>
      <c r="C143" s="278">
        <v>79</v>
      </c>
      <c r="D143" s="279">
        <v>78.666666666666671</v>
      </c>
      <c r="E143" s="279">
        <v>76.433333333333337</v>
      </c>
      <c r="F143" s="279">
        <v>73.86666666666666</v>
      </c>
      <c r="G143" s="279">
        <v>71.633333333333326</v>
      </c>
      <c r="H143" s="279">
        <v>81.233333333333348</v>
      </c>
      <c r="I143" s="279">
        <v>83.466666666666669</v>
      </c>
      <c r="J143" s="279">
        <v>86.03333333333336</v>
      </c>
      <c r="K143" s="277">
        <v>80.900000000000006</v>
      </c>
      <c r="L143" s="277">
        <v>76.099999999999994</v>
      </c>
      <c r="M143" s="277">
        <v>11.396570000000001</v>
      </c>
    </row>
    <row r="144" spans="1:13">
      <c r="A144" s="268">
        <v>134</v>
      </c>
      <c r="B144" s="277" t="s">
        <v>361</v>
      </c>
      <c r="C144" s="278">
        <v>245.2</v>
      </c>
      <c r="D144" s="279">
        <v>247.18333333333331</v>
      </c>
      <c r="E144" s="279">
        <v>241.01666666666662</v>
      </c>
      <c r="F144" s="279">
        <v>236.83333333333331</v>
      </c>
      <c r="G144" s="279">
        <v>230.66666666666663</v>
      </c>
      <c r="H144" s="279">
        <v>251.36666666666662</v>
      </c>
      <c r="I144" s="279">
        <v>257.5333333333333</v>
      </c>
      <c r="J144" s="279">
        <v>261.71666666666658</v>
      </c>
      <c r="K144" s="277">
        <v>253.35</v>
      </c>
      <c r="L144" s="277">
        <v>243</v>
      </c>
      <c r="M144" s="277">
        <v>1.89113</v>
      </c>
    </row>
    <row r="145" spans="1:13">
      <c r="A145" s="268">
        <v>135</v>
      </c>
      <c r="B145" s="277" t="s">
        <v>240</v>
      </c>
      <c r="C145" s="278">
        <v>367.1</v>
      </c>
      <c r="D145" s="279">
        <v>366.9666666666667</v>
      </c>
      <c r="E145" s="279">
        <v>359.83333333333337</v>
      </c>
      <c r="F145" s="279">
        <v>352.56666666666666</v>
      </c>
      <c r="G145" s="279">
        <v>345.43333333333334</v>
      </c>
      <c r="H145" s="279">
        <v>374.23333333333341</v>
      </c>
      <c r="I145" s="279">
        <v>381.36666666666673</v>
      </c>
      <c r="J145" s="279">
        <v>388.63333333333344</v>
      </c>
      <c r="K145" s="277">
        <v>374.1</v>
      </c>
      <c r="L145" s="277">
        <v>359.7</v>
      </c>
      <c r="M145" s="277">
        <v>2.3325</v>
      </c>
    </row>
    <row r="146" spans="1:13">
      <c r="A146" s="268">
        <v>136</v>
      </c>
      <c r="B146" s="277" t="s">
        <v>241</v>
      </c>
      <c r="C146" s="278">
        <v>1061.3499999999999</v>
      </c>
      <c r="D146" s="279">
        <v>1072.4666666666665</v>
      </c>
      <c r="E146" s="279">
        <v>1043.883333333333</v>
      </c>
      <c r="F146" s="279">
        <v>1026.4166666666665</v>
      </c>
      <c r="G146" s="279">
        <v>997.83333333333303</v>
      </c>
      <c r="H146" s="279">
        <v>1089.9333333333329</v>
      </c>
      <c r="I146" s="279">
        <v>1118.5166666666664</v>
      </c>
      <c r="J146" s="279">
        <v>1135.9833333333329</v>
      </c>
      <c r="K146" s="277">
        <v>1101.05</v>
      </c>
      <c r="L146" s="277">
        <v>1055</v>
      </c>
      <c r="M146" s="277">
        <v>0.83348</v>
      </c>
    </row>
    <row r="147" spans="1:13">
      <c r="A147" s="268">
        <v>137</v>
      </c>
      <c r="B147" s="277" t="s">
        <v>242</v>
      </c>
      <c r="C147" s="278">
        <v>65.5</v>
      </c>
      <c r="D147" s="279">
        <v>65.333333333333329</v>
      </c>
      <c r="E147" s="279">
        <v>64.466666666666654</v>
      </c>
      <c r="F147" s="279">
        <v>63.433333333333323</v>
      </c>
      <c r="G147" s="279">
        <v>62.566666666666649</v>
      </c>
      <c r="H147" s="279">
        <v>66.36666666666666</v>
      </c>
      <c r="I147" s="279">
        <v>67.233333333333334</v>
      </c>
      <c r="J147" s="279">
        <v>68.266666666666666</v>
      </c>
      <c r="K147" s="277">
        <v>66.2</v>
      </c>
      <c r="L147" s="277">
        <v>64.3</v>
      </c>
      <c r="M147" s="277">
        <v>15.38968</v>
      </c>
    </row>
    <row r="148" spans="1:13">
      <c r="A148" s="268">
        <v>138</v>
      </c>
      <c r="B148" s="277" t="s">
        <v>96</v>
      </c>
      <c r="C148" s="278">
        <v>50.2</v>
      </c>
      <c r="D148" s="279">
        <v>50.1</v>
      </c>
      <c r="E148" s="279">
        <v>49.1</v>
      </c>
      <c r="F148" s="279">
        <v>48</v>
      </c>
      <c r="G148" s="279">
        <v>47</v>
      </c>
      <c r="H148" s="279">
        <v>51.2</v>
      </c>
      <c r="I148" s="279">
        <v>52.2</v>
      </c>
      <c r="J148" s="279">
        <v>53.300000000000004</v>
      </c>
      <c r="K148" s="277">
        <v>51.1</v>
      </c>
      <c r="L148" s="277">
        <v>49</v>
      </c>
      <c r="M148" s="277">
        <v>21.689039999999999</v>
      </c>
    </row>
    <row r="149" spans="1:13">
      <c r="A149" s="268">
        <v>139</v>
      </c>
      <c r="B149" s="277" t="s">
        <v>362</v>
      </c>
      <c r="C149" s="278">
        <v>528.95000000000005</v>
      </c>
      <c r="D149" s="279">
        <v>528.93333333333339</v>
      </c>
      <c r="E149" s="279">
        <v>522.01666666666677</v>
      </c>
      <c r="F149" s="279">
        <v>515.08333333333337</v>
      </c>
      <c r="G149" s="279">
        <v>508.16666666666674</v>
      </c>
      <c r="H149" s="279">
        <v>535.86666666666679</v>
      </c>
      <c r="I149" s="279">
        <v>542.7833333333333</v>
      </c>
      <c r="J149" s="279">
        <v>549.71666666666681</v>
      </c>
      <c r="K149" s="277">
        <v>535.85</v>
      </c>
      <c r="L149" s="277">
        <v>522</v>
      </c>
      <c r="M149" s="277">
        <v>0.83311999999999997</v>
      </c>
    </row>
    <row r="150" spans="1:13">
      <c r="A150" s="268">
        <v>140</v>
      </c>
      <c r="B150" s="277" t="s">
        <v>1297</v>
      </c>
      <c r="C150" s="278">
        <v>1345.3</v>
      </c>
      <c r="D150" s="279">
        <v>1348.7666666666667</v>
      </c>
      <c r="E150" s="279">
        <v>1321.5333333333333</v>
      </c>
      <c r="F150" s="279">
        <v>1297.7666666666667</v>
      </c>
      <c r="G150" s="279">
        <v>1270.5333333333333</v>
      </c>
      <c r="H150" s="279">
        <v>1372.5333333333333</v>
      </c>
      <c r="I150" s="279">
        <v>1399.7666666666664</v>
      </c>
      <c r="J150" s="279">
        <v>1423.5333333333333</v>
      </c>
      <c r="K150" s="277">
        <v>1376</v>
      </c>
      <c r="L150" s="277">
        <v>1325</v>
      </c>
      <c r="M150" s="277">
        <v>1.934E-2</v>
      </c>
    </row>
    <row r="151" spans="1:13">
      <c r="A151" s="268">
        <v>141</v>
      </c>
      <c r="B151" s="277" t="s">
        <v>97</v>
      </c>
      <c r="C151" s="278">
        <v>1213.75</v>
      </c>
      <c r="D151" s="279">
        <v>1216.4333333333334</v>
      </c>
      <c r="E151" s="279">
        <v>1187.8666666666668</v>
      </c>
      <c r="F151" s="279">
        <v>1161.9833333333333</v>
      </c>
      <c r="G151" s="279">
        <v>1133.4166666666667</v>
      </c>
      <c r="H151" s="279">
        <v>1242.3166666666668</v>
      </c>
      <c r="I151" s="279">
        <v>1270.8833333333334</v>
      </c>
      <c r="J151" s="279">
        <v>1296.7666666666669</v>
      </c>
      <c r="K151" s="277">
        <v>1245</v>
      </c>
      <c r="L151" s="277">
        <v>1190.55</v>
      </c>
      <c r="M151" s="277">
        <v>23.194749999999999</v>
      </c>
    </row>
    <row r="152" spans="1:13">
      <c r="A152" s="268">
        <v>142</v>
      </c>
      <c r="B152" s="277" t="s">
        <v>363</v>
      </c>
      <c r="C152" s="278">
        <v>238.35</v>
      </c>
      <c r="D152" s="279">
        <v>243.04999999999998</v>
      </c>
      <c r="E152" s="279">
        <v>232.19999999999996</v>
      </c>
      <c r="F152" s="279">
        <v>226.04999999999998</v>
      </c>
      <c r="G152" s="279">
        <v>215.19999999999996</v>
      </c>
      <c r="H152" s="279">
        <v>249.19999999999996</v>
      </c>
      <c r="I152" s="279">
        <v>260.04999999999995</v>
      </c>
      <c r="J152" s="279">
        <v>266.19999999999993</v>
      </c>
      <c r="K152" s="277">
        <v>253.9</v>
      </c>
      <c r="L152" s="277">
        <v>236.9</v>
      </c>
      <c r="M152" s="277">
        <v>9.7512299999999996</v>
      </c>
    </row>
    <row r="153" spans="1:13">
      <c r="A153" s="268">
        <v>143</v>
      </c>
      <c r="B153" s="277" t="s">
        <v>98</v>
      </c>
      <c r="C153" s="278">
        <v>157.44999999999999</v>
      </c>
      <c r="D153" s="279">
        <v>157.43333333333331</v>
      </c>
      <c r="E153" s="279">
        <v>155.66666666666663</v>
      </c>
      <c r="F153" s="279">
        <v>153.88333333333333</v>
      </c>
      <c r="G153" s="279">
        <v>152.11666666666665</v>
      </c>
      <c r="H153" s="279">
        <v>159.21666666666661</v>
      </c>
      <c r="I153" s="279">
        <v>160.98333333333332</v>
      </c>
      <c r="J153" s="279">
        <v>162.76666666666659</v>
      </c>
      <c r="K153" s="277">
        <v>159.19999999999999</v>
      </c>
      <c r="L153" s="277">
        <v>155.65</v>
      </c>
      <c r="M153" s="277">
        <v>44.38852</v>
      </c>
    </row>
    <row r="154" spans="1:13">
      <c r="A154" s="268">
        <v>144</v>
      </c>
      <c r="B154" s="277" t="s">
        <v>243</v>
      </c>
      <c r="C154" s="278">
        <v>8.3000000000000007</v>
      </c>
      <c r="D154" s="279">
        <v>8.5166666666666675</v>
      </c>
      <c r="E154" s="279">
        <v>8.0833333333333357</v>
      </c>
      <c r="F154" s="279">
        <v>7.8666666666666689</v>
      </c>
      <c r="G154" s="279">
        <v>7.4333333333333371</v>
      </c>
      <c r="H154" s="279">
        <v>8.7333333333333343</v>
      </c>
      <c r="I154" s="279">
        <v>9.1666666666666679</v>
      </c>
      <c r="J154" s="279">
        <v>9.3833333333333329</v>
      </c>
      <c r="K154" s="277">
        <v>8.9499999999999993</v>
      </c>
      <c r="L154" s="277">
        <v>8.3000000000000007</v>
      </c>
      <c r="M154" s="277">
        <v>84.500990000000002</v>
      </c>
    </row>
    <row r="155" spans="1:13">
      <c r="A155" s="268">
        <v>145</v>
      </c>
      <c r="B155" s="277" t="s">
        <v>364</v>
      </c>
      <c r="C155" s="278">
        <v>342.6</v>
      </c>
      <c r="D155" s="279">
        <v>340.88333333333333</v>
      </c>
      <c r="E155" s="279">
        <v>332.81666666666666</v>
      </c>
      <c r="F155" s="279">
        <v>323.03333333333336</v>
      </c>
      <c r="G155" s="279">
        <v>314.9666666666667</v>
      </c>
      <c r="H155" s="279">
        <v>350.66666666666663</v>
      </c>
      <c r="I155" s="279">
        <v>358.73333333333323</v>
      </c>
      <c r="J155" s="279">
        <v>368.51666666666659</v>
      </c>
      <c r="K155" s="277">
        <v>348.95</v>
      </c>
      <c r="L155" s="277">
        <v>331.1</v>
      </c>
      <c r="M155" s="277">
        <v>3.3389600000000002</v>
      </c>
    </row>
    <row r="156" spans="1:13">
      <c r="A156" s="268">
        <v>146</v>
      </c>
      <c r="B156" s="277" t="s">
        <v>99</v>
      </c>
      <c r="C156" s="278">
        <v>48.45</v>
      </c>
      <c r="D156" s="279">
        <v>48.583333333333336</v>
      </c>
      <c r="E156" s="279">
        <v>47.366666666666674</v>
      </c>
      <c r="F156" s="279">
        <v>46.283333333333339</v>
      </c>
      <c r="G156" s="279">
        <v>45.066666666666677</v>
      </c>
      <c r="H156" s="279">
        <v>49.666666666666671</v>
      </c>
      <c r="I156" s="279">
        <v>50.883333333333326</v>
      </c>
      <c r="J156" s="279">
        <v>51.966666666666669</v>
      </c>
      <c r="K156" s="277">
        <v>49.8</v>
      </c>
      <c r="L156" s="277">
        <v>47.5</v>
      </c>
      <c r="M156" s="277">
        <v>349.58427999999998</v>
      </c>
    </row>
    <row r="157" spans="1:13">
      <c r="A157" s="268">
        <v>147</v>
      </c>
      <c r="B157" s="277" t="s">
        <v>367</v>
      </c>
      <c r="C157" s="278">
        <v>271.75</v>
      </c>
      <c r="D157" s="279">
        <v>275.21666666666664</v>
      </c>
      <c r="E157" s="279">
        <v>266.5333333333333</v>
      </c>
      <c r="F157" s="279">
        <v>261.31666666666666</v>
      </c>
      <c r="G157" s="279">
        <v>252.63333333333333</v>
      </c>
      <c r="H157" s="279">
        <v>280.43333333333328</v>
      </c>
      <c r="I157" s="279">
        <v>289.11666666666656</v>
      </c>
      <c r="J157" s="279">
        <v>294.33333333333326</v>
      </c>
      <c r="K157" s="277">
        <v>283.89999999999998</v>
      </c>
      <c r="L157" s="277">
        <v>270</v>
      </c>
      <c r="M157" s="277">
        <v>0.77703</v>
      </c>
    </row>
    <row r="158" spans="1:13">
      <c r="A158" s="268">
        <v>148</v>
      </c>
      <c r="B158" s="277" t="s">
        <v>366</v>
      </c>
      <c r="C158" s="278">
        <v>2597.8000000000002</v>
      </c>
      <c r="D158" s="279">
        <v>2635.1</v>
      </c>
      <c r="E158" s="279">
        <v>2525.1999999999998</v>
      </c>
      <c r="F158" s="279">
        <v>2452.6</v>
      </c>
      <c r="G158" s="279">
        <v>2342.6999999999998</v>
      </c>
      <c r="H158" s="279">
        <v>2707.7</v>
      </c>
      <c r="I158" s="279">
        <v>2817.6000000000004</v>
      </c>
      <c r="J158" s="279">
        <v>2890.2</v>
      </c>
      <c r="K158" s="277">
        <v>2745</v>
      </c>
      <c r="L158" s="277">
        <v>2562.5</v>
      </c>
      <c r="M158" s="277">
        <v>0.69369999999999998</v>
      </c>
    </row>
    <row r="159" spans="1:13">
      <c r="A159" s="268">
        <v>149</v>
      </c>
      <c r="B159" s="277" t="s">
        <v>368</v>
      </c>
      <c r="C159" s="278">
        <v>511.4</v>
      </c>
      <c r="D159" s="279">
        <v>514.9</v>
      </c>
      <c r="E159" s="279">
        <v>502.79999999999995</v>
      </c>
      <c r="F159" s="279">
        <v>494.2</v>
      </c>
      <c r="G159" s="279">
        <v>482.09999999999997</v>
      </c>
      <c r="H159" s="279">
        <v>523.5</v>
      </c>
      <c r="I159" s="279">
        <v>535.60000000000014</v>
      </c>
      <c r="J159" s="279">
        <v>544.19999999999993</v>
      </c>
      <c r="K159" s="277">
        <v>527</v>
      </c>
      <c r="L159" s="277">
        <v>506.3</v>
      </c>
      <c r="M159" s="277">
        <v>0.23319000000000001</v>
      </c>
    </row>
    <row r="160" spans="1:13">
      <c r="A160" s="268">
        <v>150</v>
      </c>
      <c r="B160" s="277" t="s">
        <v>2940</v>
      </c>
      <c r="C160" s="278">
        <v>509.2</v>
      </c>
      <c r="D160" s="279">
        <v>513.38333333333333</v>
      </c>
      <c r="E160" s="279">
        <v>501.81666666666661</v>
      </c>
      <c r="F160" s="279">
        <v>494.43333333333328</v>
      </c>
      <c r="G160" s="279">
        <v>482.86666666666656</v>
      </c>
      <c r="H160" s="279">
        <v>520.76666666666665</v>
      </c>
      <c r="I160" s="279">
        <v>532.33333333333348</v>
      </c>
      <c r="J160" s="279">
        <v>539.7166666666667</v>
      </c>
      <c r="K160" s="277">
        <v>524.95000000000005</v>
      </c>
      <c r="L160" s="277">
        <v>506</v>
      </c>
      <c r="M160" s="277">
        <v>0.18875</v>
      </c>
    </row>
    <row r="161" spans="1:13">
      <c r="A161" s="268">
        <v>151</v>
      </c>
      <c r="B161" s="277" t="s">
        <v>370</v>
      </c>
      <c r="C161" s="278">
        <v>134.9</v>
      </c>
      <c r="D161" s="279">
        <v>134.88333333333335</v>
      </c>
      <c r="E161" s="279">
        <v>132.2166666666667</v>
      </c>
      <c r="F161" s="279">
        <v>129.53333333333333</v>
      </c>
      <c r="G161" s="279">
        <v>126.86666666666667</v>
      </c>
      <c r="H161" s="279">
        <v>137.56666666666672</v>
      </c>
      <c r="I161" s="279">
        <v>140.23333333333341</v>
      </c>
      <c r="J161" s="279">
        <v>142.91666666666674</v>
      </c>
      <c r="K161" s="277">
        <v>137.55000000000001</v>
      </c>
      <c r="L161" s="277">
        <v>132.19999999999999</v>
      </c>
      <c r="M161" s="277">
        <v>16.745329999999999</v>
      </c>
    </row>
    <row r="162" spans="1:13">
      <c r="A162" s="268">
        <v>152</v>
      </c>
      <c r="B162" s="277" t="s">
        <v>244</v>
      </c>
      <c r="C162" s="278">
        <v>86.7</v>
      </c>
      <c r="D162" s="279">
        <v>89.05</v>
      </c>
      <c r="E162" s="279">
        <v>84.1</v>
      </c>
      <c r="F162" s="279">
        <v>81.5</v>
      </c>
      <c r="G162" s="279">
        <v>76.55</v>
      </c>
      <c r="H162" s="279">
        <v>91.649999999999991</v>
      </c>
      <c r="I162" s="279">
        <v>96.600000000000009</v>
      </c>
      <c r="J162" s="279">
        <v>99.199999999999989</v>
      </c>
      <c r="K162" s="277">
        <v>94</v>
      </c>
      <c r="L162" s="277">
        <v>86.45</v>
      </c>
      <c r="M162" s="277">
        <v>49.241050000000001</v>
      </c>
    </row>
    <row r="163" spans="1:13">
      <c r="A163" s="268">
        <v>153</v>
      </c>
      <c r="B163" s="277" t="s">
        <v>369</v>
      </c>
      <c r="C163" s="278">
        <v>74.95</v>
      </c>
      <c r="D163" s="279">
        <v>75.216666666666683</v>
      </c>
      <c r="E163" s="279">
        <v>72.03333333333336</v>
      </c>
      <c r="F163" s="279">
        <v>69.116666666666674</v>
      </c>
      <c r="G163" s="279">
        <v>65.933333333333351</v>
      </c>
      <c r="H163" s="279">
        <v>78.133333333333368</v>
      </c>
      <c r="I163" s="279">
        <v>81.316666666666677</v>
      </c>
      <c r="J163" s="279">
        <v>84.233333333333377</v>
      </c>
      <c r="K163" s="277">
        <v>78.400000000000006</v>
      </c>
      <c r="L163" s="277">
        <v>72.3</v>
      </c>
      <c r="M163" s="277">
        <v>99.805300000000003</v>
      </c>
    </row>
    <row r="164" spans="1:13">
      <c r="A164" s="268">
        <v>154</v>
      </c>
      <c r="B164" s="277" t="s">
        <v>100</v>
      </c>
      <c r="C164" s="278">
        <v>85.7</v>
      </c>
      <c r="D164" s="279">
        <v>84.933333333333337</v>
      </c>
      <c r="E164" s="279">
        <v>83.51666666666668</v>
      </c>
      <c r="F164" s="279">
        <v>81.333333333333343</v>
      </c>
      <c r="G164" s="279">
        <v>79.916666666666686</v>
      </c>
      <c r="H164" s="279">
        <v>87.116666666666674</v>
      </c>
      <c r="I164" s="279">
        <v>88.533333333333331</v>
      </c>
      <c r="J164" s="279">
        <v>90.716666666666669</v>
      </c>
      <c r="K164" s="277">
        <v>86.35</v>
      </c>
      <c r="L164" s="277">
        <v>82.75</v>
      </c>
      <c r="M164" s="277">
        <v>172.43307999999999</v>
      </c>
    </row>
    <row r="165" spans="1:13">
      <c r="A165" s="268">
        <v>155</v>
      </c>
      <c r="B165" s="277" t="s">
        <v>375</v>
      </c>
      <c r="C165" s="278">
        <v>1787.85</v>
      </c>
      <c r="D165" s="279">
        <v>1804.6833333333334</v>
      </c>
      <c r="E165" s="279">
        <v>1759.4166666666667</v>
      </c>
      <c r="F165" s="279">
        <v>1730.9833333333333</v>
      </c>
      <c r="G165" s="279">
        <v>1685.7166666666667</v>
      </c>
      <c r="H165" s="279">
        <v>1833.1166666666668</v>
      </c>
      <c r="I165" s="279">
        <v>1878.3833333333332</v>
      </c>
      <c r="J165" s="279">
        <v>1906.8166666666668</v>
      </c>
      <c r="K165" s="277">
        <v>1849.95</v>
      </c>
      <c r="L165" s="277">
        <v>1776.25</v>
      </c>
      <c r="M165" s="277">
        <v>0.17182</v>
      </c>
    </row>
    <row r="166" spans="1:13">
      <c r="A166" s="268">
        <v>156</v>
      </c>
      <c r="B166" s="277" t="s">
        <v>376</v>
      </c>
      <c r="C166" s="278">
        <v>1869.25</v>
      </c>
      <c r="D166" s="279">
        <v>1844.8500000000001</v>
      </c>
      <c r="E166" s="279">
        <v>1804.7000000000003</v>
      </c>
      <c r="F166" s="279">
        <v>1740.15</v>
      </c>
      <c r="G166" s="279">
        <v>1700.0000000000002</v>
      </c>
      <c r="H166" s="279">
        <v>1909.4000000000003</v>
      </c>
      <c r="I166" s="279">
        <v>1949.5500000000004</v>
      </c>
      <c r="J166" s="279">
        <v>2014.1000000000004</v>
      </c>
      <c r="K166" s="277">
        <v>1885</v>
      </c>
      <c r="L166" s="277">
        <v>1780.3</v>
      </c>
      <c r="M166" s="277">
        <v>0.13472000000000001</v>
      </c>
    </row>
    <row r="167" spans="1:13">
      <c r="A167" s="268">
        <v>157</v>
      </c>
      <c r="B167" s="277" t="s">
        <v>372</v>
      </c>
      <c r="C167" s="278">
        <v>431.55</v>
      </c>
      <c r="D167" s="279">
        <v>439.7166666666667</v>
      </c>
      <c r="E167" s="279">
        <v>419.83333333333337</v>
      </c>
      <c r="F167" s="279">
        <v>408.11666666666667</v>
      </c>
      <c r="G167" s="279">
        <v>388.23333333333335</v>
      </c>
      <c r="H167" s="279">
        <v>451.43333333333339</v>
      </c>
      <c r="I167" s="279">
        <v>471.31666666666672</v>
      </c>
      <c r="J167" s="279">
        <v>483.03333333333342</v>
      </c>
      <c r="K167" s="277">
        <v>459.6</v>
      </c>
      <c r="L167" s="277">
        <v>428</v>
      </c>
      <c r="M167" s="277">
        <v>0.26067000000000001</v>
      </c>
    </row>
    <row r="168" spans="1:13">
      <c r="A168" s="268">
        <v>158</v>
      </c>
      <c r="B168" s="277" t="s">
        <v>382</v>
      </c>
      <c r="C168" s="278">
        <v>248.9</v>
      </c>
      <c r="D168" s="279">
        <v>247.88333333333333</v>
      </c>
      <c r="E168" s="279">
        <v>243.01666666666665</v>
      </c>
      <c r="F168" s="279">
        <v>237.13333333333333</v>
      </c>
      <c r="G168" s="279">
        <v>232.26666666666665</v>
      </c>
      <c r="H168" s="279">
        <v>253.76666666666665</v>
      </c>
      <c r="I168" s="279">
        <v>258.63333333333333</v>
      </c>
      <c r="J168" s="279">
        <v>264.51666666666665</v>
      </c>
      <c r="K168" s="277">
        <v>252.75</v>
      </c>
      <c r="L168" s="277">
        <v>242</v>
      </c>
      <c r="M168" s="277">
        <v>0.80140999999999996</v>
      </c>
    </row>
    <row r="169" spans="1:13">
      <c r="A169" s="268">
        <v>159</v>
      </c>
      <c r="B169" s="277" t="s">
        <v>373</v>
      </c>
      <c r="C169" s="278">
        <v>85.7</v>
      </c>
      <c r="D169" s="279">
        <v>88.100000000000009</v>
      </c>
      <c r="E169" s="279">
        <v>83.300000000000011</v>
      </c>
      <c r="F169" s="279">
        <v>80.900000000000006</v>
      </c>
      <c r="G169" s="279">
        <v>76.100000000000009</v>
      </c>
      <c r="H169" s="279">
        <v>90.500000000000014</v>
      </c>
      <c r="I169" s="279">
        <v>95.3</v>
      </c>
      <c r="J169" s="279">
        <v>97.700000000000017</v>
      </c>
      <c r="K169" s="277">
        <v>92.9</v>
      </c>
      <c r="L169" s="277">
        <v>85.7</v>
      </c>
      <c r="M169" s="277">
        <v>1.0991500000000001</v>
      </c>
    </row>
    <row r="170" spans="1:13">
      <c r="A170" s="268">
        <v>160</v>
      </c>
      <c r="B170" s="277" t="s">
        <v>374</v>
      </c>
      <c r="C170" s="278">
        <v>161.85</v>
      </c>
      <c r="D170" s="279">
        <v>161.73333333333332</v>
      </c>
      <c r="E170" s="279">
        <v>157.76666666666665</v>
      </c>
      <c r="F170" s="279">
        <v>153.68333333333334</v>
      </c>
      <c r="G170" s="279">
        <v>149.71666666666667</v>
      </c>
      <c r="H170" s="279">
        <v>165.81666666666663</v>
      </c>
      <c r="I170" s="279">
        <v>169.78333333333327</v>
      </c>
      <c r="J170" s="279">
        <v>173.86666666666662</v>
      </c>
      <c r="K170" s="277">
        <v>165.7</v>
      </c>
      <c r="L170" s="277">
        <v>157.65</v>
      </c>
      <c r="M170" s="277">
        <v>2.2403599999999999</v>
      </c>
    </row>
    <row r="171" spans="1:13">
      <c r="A171" s="268">
        <v>161</v>
      </c>
      <c r="B171" s="277" t="s">
        <v>245</v>
      </c>
      <c r="C171" s="278">
        <v>121.85</v>
      </c>
      <c r="D171" s="279">
        <v>122.68333333333334</v>
      </c>
      <c r="E171" s="279">
        <v>119.66666666666667</v>
      </c>
      <c r="F171" s="279">
        <v>117.48333333333333</v>
      </c>
      <c r="G171" s="279">
        <v>114.46666666666667</v>
      </c>
      <c r="H171" s="279">
        <v>124.86666666666667</v>
      </c>
      <c r="I171" s="279">
        <v>127.88333333333333</v>
      </c>
      <c r="J171" s="279">
        <v>130.06666666666666</v>
      </c>
      <c r="K171" s="277">
        <v>125.7</v>
      </c>
      <c r="L171" s="277">
        <v>120.5</v>
      </c>
      <c r="M171" s="277">
        <v>1.2911600000000001</v>
      </c>
    </row>
    <row r="172" spans="1:13">
      <c r="A172" s="268">
        <v>162</v>
      </c>
      <c r="B172" s="277" t="s">
        <v>378</v>
      </c>
      <c r="C172" s="278">
        <v>5407.85</v>
      </c>
      <c r="D172" s="279">
        <v>5399.5166666666673</v>
      </c>
      <c r="E172" s="279">
        <v>5319.2333333333345</v>
      </c>
      <c r="F172" s="279">
        <v>5230.6166666666668</v>
      </c>
      <c r="G172" s="279">
        <v>5150.3333333333339</v>
      </c>
      <c r="H172" s="279">
        <v>5488.133333333335</v>
      </c>
      <c r="I172" s="279">
        <v>5568.4166666666679</v>
      </c>
      <c r="J172" s="279">
        <v>5657.0333333333356</v>
      </c>
      <c r="K172" s="277">
        <v>5479.8</v>
      </c>
      <c r="L172" s="277">
        <v>5310.9</v>
      </c>
      <c r="M172" s="277">
        <v>4.1599999999999998E-2</v>
      </c>
    </row>
    <row r="173" spans="1:13">
      <c r="A173" s="268">
        <v>163</v>
      </c>
      <c r="B173" s="277" t="s">
        <v>379</v>
      </c>
      <c r="C173" s="278">
        <v>1588.1</v>
      </c>
      <c r="D173" s="279">
        <v>1606.0333333333335</v>
      </c>
      <c r="E173" s="279">
        <v>1562.0666666666671</v>
      </c>
      <c r="F173" s="279">
        <v>1536.0333333333335</v>
      </c>
      <c r="G173" s="279">
        <v>1492.0666666666671</v>
      </c>
      <c r="H173" s="279">
        <v>1632.0666666666671</v>
      </c>
      <c r="I173" s="279">
        <v>1676.0333333333338</v>
      </c>
      <c r="J173" s="279">
        <v>1702.0666666666671</v>
      </c>
      <c r="K173" s="277">
        <v>1650</v>
      </c>
      <c r="L173" s="277">
        <v>1580</v>
      </c>
      <c r="M173" s="277">
        <v>0.64893000000000001</v>
      </c>
    </row>
    <row r="174" spans="1:13">
      <c r="A174" s="268">
        <v>164</v>
      </c>
      <c r="B174" s="277" t="s">
        <v>101</v>
      </c>
      <c r="C174" s="278">
        <v>470.75</v>
      </c>
      <c r="D174" s="279">
        <v>468.91666666666669</v>
      </c>
      <c r="E174" s="279">
        <v>464.03333333333336</v>
      </c>
      <c r="F174" s="279">
        <v>457.31666666666666</v>
      </c>
      <c r="G174" s="279">
        <v>452.43333333333334</v>
      </c>
      <c r="H174" s="279">
        <v>475.63333333333338</v>
      </c>
      <c r="I174" s="279">
        <v>480.51666666666671</v>
      </c>
      <c r="J174" s="279">
        <v>487.23333333333341</v>
      </c>
      <c r="K174" s="277">
        <v>473.8</v>
      </c>
      <c r="L174" s="277">
        <v>462.2</v>
      </c>
      <c r="M174" s="277">
        <v>25.983969999999999</v>
      </c>
    </row>
    <row r="175" spans="1:13">
      <c r="A175" s="268">
        <v>165</v>
      </c>
      <c r="B175" s="277" t="s">
        <v>387</v>
      </c>
      <c r="C175" s="278">
        <v>42.05</v>
      </c>
      <c r="D175" s="279">
        <v>42.233333333333334</v>
      </c>
      <c r="E175" s="279">
        <v>41.616666666666667</v>
      </c>
      <c r="F175" s="279">
        <v>41.18333333333333</v>
      </c>
      <c r="G175" s="279">
        <v>40.566666666666663</v>
      </c>
      <c r="H175" s="279">
        <v>42.666666666666671</v>
      </c>
      <c r="I175" s="279">
        <v>43.283333333333346</v>
      </c>
      <c r="J175" s="279">
        <v>43.716666666666676</v>
      </c>
      <c r="K175" s="277">
        <v>42.85</v>
      </c>
      <c r="L175" s="277">
        <v>41.8</v>
      </c>
      <c r="M175" s="277">
        <v>3.8228399999999998</v>
      </c>
    </row>
    <row r="176" spans="1:13">
      <c r="A176" s="268">
        <v>166</v>
      </c>
      <c r="B176" s="277" t="s">
        <v>1396</v>
      </c>
      <c r="C176" s="278">
        <v>4214.45</v>
      </c>
      <c r="D176" s="279">
        <v>4214.45</v>
      </c>
      <c r="E176" s="279">
        <v>4214.45</v>
      </c>
      <c r="F176" s="279">
        <v>4214.45</v>
      </c>
      <c r="G176" s="279">
        <v>4214.45</v>
      </c>
      <c r="H176" s="279">
        <v>4214.45</v>
      </c>
      <c r="I176" s="279">
        <v>4214.45</v>
      </c>
      <c r="J176" s="279">
        <v>4214.45</v>
      </c>
      <c r="K176" s="277">
        <v>4214.45</v>
      </c>
      <c r="L176" s="277">
        <v>4214.45</v>
      </c>
      <c r="M176" s="277">
        <v>0.12494</v>
      </c>
    </row>
    <row r="177" spans="1:13">
      <c r="A177" s="268">
        <v>167</v>
      </c>
      <c r="B177" s="277" t="s">
        <v>103</v>
      </c>
      <c r="C177" s="278">
        <v>21.4</v>
      </c>
      <c r="D177" s="279">
        <v>21.566666666666663</v>
      </c>
      <c r="E177" s="279">
        <v>20.983333333333327</v>
      </c>
      <c r="F177" s="279">
        <v>20.566666666666663</v>
      </c>
      <c r="G177" s="279">
        <v>19.983333333333327</v>
      </c>
      <c r="H177" s="279">
        <v>21.983333333333327</v>
      </c>
      <c r="I177" s="279">
        <v>22.566666666666663</v>
      </c>
      <c r="J177" s="279">
        <v>22.983333333333327</v>
      </c>
      <c r="K177" s="277">
        <v>22.15</v>
      </c>
      <c r="L177" s="277">
        <v>21.15</v>
      </c>
      <c r="M177" s="277">
        <v>117.97799000000001</v>
      </c>
    </row>
    <row r="178" spans="1:13">
      <c r="A178" s="268">
        <v>168</v>
      </c>
      <c r="B178" s="277" t="s">
        <v>388</v>
      </c>
      <c r="C178" s="278">
        <v>210.5</v>
      </c>
      <c r="D178" s="279">
        <v>210.76666666666665</v>
      </c>
      <c r="E178" s="279">
        <v>205.73333333333329</v>
      </c>
      <c r="F178" s="279">
        <v>200.96666666666664</v>
      </c>
      <c r="G178" s="279">
        <v>195.93333333333328</v>
      </c>
      <c r="H178" s="279">
        <v>215.5333333333333</v>
      </c>
      <c r="I178" s="279">
        <v>220.56666666666666</v>
      </c>
      <c r="J178" s="279">
        <v>225.33333333333331</v>
      </c>
      <c r="K178" s="277">
        <v>215.8</v>
      </c>
      <c r="L178" s="277">
        <v>206</v>
      </c>
      <c r="M178" s="277">
        <v>8.3661799999999999</v>
      </c>
    </row>
    <row r="179" spans="1:13">
      <c r="A179" s="268">
        <v>169</v>
      </c>
      <c r="B179" s="277" t="s">
        <v>380</v>
      </c>
      <c r="C179" s="278">
        <v>912.2</v>
      </c>
      <c r="D179" s="279">
        <v>911.43333333333339</v>
      </c>
      <c r="E179" s="279">
        <v>899.86666666666679</v>
      </c>
      <c r="F179" s="279">
        <v>887.53333333333342</v>
      </c>
      <c r="G179" s="279">
        <v>875.96666666666681</v>
      </c>
      <c r="H179" s="279">
        <v>923.76666666666677</v>
      </c>
      <c r="I179" s="279">
        <v>935.33333333333337</v>
      </c>
      <c r="J179" s="279">
        <v>947.66666666666674</v>
      </c>
      <c r="K179" s="277">
        <v>923</v>
      </c>
      <c r="L179" s="277">
        <v>899.1</v>
      </c>
      <c r="M179" s="277">
        <v>0.22599</v>
      </c>
    </row>
    <row r="180" spans="1:13">
      <c r="A180" s="268">
        <v>170</v>
      </c>
      <c r="B180" s="277" t="s">
        <v>246</v>
      </c>
      <c r="C180" s="278">
        <v>502.9</v>
      </c>
      <c r="D180" s="279">
        <v>501.2</v>
      </c>
      <c r="E180" s="279">
        <v>497.4</v>
      </c>
      <c r="F180" s="279">
        <v>491.9</v>
      </c>
      <c r="G180" s="279">
        <v>488.09999999999997</v>
      </c>
      <c r="H180" s="279">
        <v>506.7</v>
      </c>
      <c r="I180" s="279">
        <v>510.50000000000006</v>
      </c>
      <c r="J180" s="279">
        <v>516</v>
      </c>
      <c r="K180" s="277">
        <v>505</v>
      </c>
      <c r="L180" s="277">
        <v>495.7</v>
      </c>
      <c r="M180" s="277">
        <v>1.0246299999999999</v>
      </c>
    </row>
    <row r="181" spans="1:13">
      <c r="A181" s="268">
        <v>171</v>
      </c>
      <c r="B181" s="277" t="s">
        <v>104</v>
      </c>
      <c r="C181" s="278">
        <v>678.9</v>
      </c>
      <c r="D181" s="279">
        <v>678.7833333333333</v>
      </c>
      <c r="E181" s="279">
        <v>668.46666666666658</v>
      </c>
      <c r="F181" s="279">
        <v>658.0333333333333</v>
      </c>
      <c r="G181" s="279">
        <v>647.71666666666658</v>
      </c>
      <c r="H181" s="279">
        <v>689.21666666666658</v>
      </c>
      <c r="I181" s="279">
        <v>699.53333333333319</v>
      </c>
      <c r="J181" s="279">
        <v>709.96666666666658</v>
      </c>
      <c r="K181" s="277">
        <v>689.1</v>
      </c>
      <c r="L181" s="277">
        <v>668.35</v>
      </c>
      <c r="M181" s="277">
        <v>10.03035</v>
      </c>
    </row>
    <row r="182" spans="1:13">
      <c r="A182" s="268">
        <v>172</v>
      </c>
      <c r="B182" s="277" t="s">
        <v>247</v>
      </c>
      <c r="C182" s="278">
        <v>401.1</v>
      </c>
      <c r="D182" s="279">
        <v>401.7</v>
      </c>
      <c r="E182" s="279">
        <v>391.4</v>
      </c>
      <c r="F182" s="279">
        <v>381.7</v>
      </c>
      <c r="G182" s="279">
        <v>371.4</v>
      </c>
      <c r="H182" s="279">
        <v>411.4</v>
      </c>
      <c r="I182" s="279">
        <v>421.70000000000005</v>
      </c>
      <c r="J182" s="279">
        <v>431.4</v>
      </c>
      <c r="K182" s="277">
        <v>412</v>
      </c>
      <c r="L182" s="277">
        <v>392</v>
      </c>
      <c r="M182" s="277">
        <v>0.80910000000000004</v>
      </c>
    </row>
    <row r="183" spans="1:13">
      <c r="A183" s="268">
        <v>173</v>
      </c>
      <c r="B183" s="277" t="s">
        <v>248</v>
      </c>
      <c r="C183" s="278">
        <v>864.45</v>
      </c>
      <c r="D183" s="279">
        <v>862.98333333333323</v>
      </c>
      <c r="E183" s="279">
        <v>846.16666666666652</v>
      </c>
      <c r="F183" s="279">
        <v>827.88333333333333</v>
      </c>
      <c r="G183" s="279">
        <v>811.06666666666661</v>
      </c>
      <c r="H183" s="279">
        <v>881.26666666666642</v>
      </c>
      <c r="I183" s="279">
        <v>898.08333333333326</v>
      </c>
      <c r="J183" s="279">
        <v>916.36666666666633</v>
      </c>
      <c r="K183" s="277">
        <v>879.8</v>
      </c>
      <c r="L183" s="277">
        <v>844.7</v>
      </c>
      <c r="M183" s="277">
        <v>6.4490499999999997</v>
      </c>
    </row>
    <row r="184" spans="1:13">
      <c r="A184" s="268">
        <v>174</v>
      </c>
      <c r="B184" s="277" t="s">
        <v>389</v>
      </c>
      <c r="C184" s="278">
        <v>86.75</v>
      </c>
      <c r="D184" s="279">
        <v>87.283333333333346</v>
      </c>
      <c r="E184" s="279">
        <v>84.566666666666691</v>
      </c>
      <c r="F184" s="279">
        <v>82.38333333333334</v>
      </c>
      <c r="G184" s="279">
        <v>79.666666666666686</v>
      </c>
      <c r="H184" s="279">
        <v>89.466666666666697</v>
      </c>
      <c r="I184" s="279">
        <v>92.183333333333366</v>
      </c>
      <c r="J184" s="279">
        <v>94.366666666666703</v>
      </c>
      <c r="K184" s="277">
        <v>90</v>
      </c>
      <c r="L184" s="277">
        <v>85.1</v>
      </c>
      <c r="M184" s="277">
        <v>2.1646899999999998</v>
      </c>
    </row>
    <row r="185" spans="1:13">
      <c r="A185" s="268">
        <v>175</v>
      </c>
      <c r="B185" s="277" t="s">
        <v>381</v>
      </c>
      <c r="C185" s="278">
        <v>363.2</v>
      </c>
      <c r="D185" s="279">
        <v>361.90000000000003</v>
      </c>
      <c r="E185" s="279">
        <v>354.30000000000007</v>
      </c>
      <c r="F185" s="279">
        <v>345.40000000000003</v>
      </c>
      <c r="G185" s="279">
        <v>337.80000000000007</v>
      </c>
      <c r="H185" s="279">
        <v>370.80000000000007</v>
      </c>
      <c r="I185" s="279">
        <v>378.40000000000009</v>
      </c>
      <c r="J185" s="279">
        <v>387.30000000000007</v>
      </c>
      <c r="K185" s="277">
        <v>369.5</v>
      </c>
      <c r="L185" s="277">
        <v>353</v>
      </c>
      <c r="M185" s="277">
        <v>41.247489999999999</v>
      </c>
    </row>
    <row r="186" spans="1:13">
      <c r="A186" s="268">
        <v>176</v>
      </c>
      <c r="B186" s="277" t="s">
        <v>249</v>
      </c>
      <c r="C186" s="278">
        <v>167.95</v>
      </c>
      <c r="D186" s="279">
        <v>168.85</v>
      </c>
      <c r="E186" s="279">
        <v>164.14999999999998</v>
      </c>
      <c r="F186" s="279">
        <v>160.35</v>
      </c>
      <c r="G186" s="279">
        <v>155.64999999999998</v>
      </c>
      <c r="H186" s="279">
        <v>172.64999999999998</v>
      </c>
      <c r="I186" s="279">
        <v>177.34999999999997</v>
      </c>
      <c r="J186" s="279">
        <v>181.14999999999998</v>
      </c>
      <c r="K186" s="277">
        <v>173.55</v>
      </c>
      <c r="L186" s="277">
        <v>165.05</v>
      </c>
      <c r="M186" s="277">
        <v>3.4044300000000001</v>
      </c>
    </row>
    <row r="187" spans="1:13">
      <c r="A187" s="268">
        <v>177</v>
      </c>
      <c r="B187" s="277" t="s">
        <v>105</v>
      </c>
      <c r="C187" s="278">
        <v>718.4</v>
      </c>
      <c r="D187" s="279">
        <v>718.7166666666667</v>
      </c>
      <c r="E187" s="279">
        <v>704.68333333333339</v>
      </c>
      <c r="F187" s="279">
        <v>690.9666666666667</v>
      </c>
      <c r="G187" s="279">
        <v>676.93333333333339</v>
      </c>
      <c r="H187" s="279">
        <v>732.43333333333339</v>
      </c>
      <c r="I187" s="279">
        <v>746.4666666666667</v>
      </c>
      <c r="J187" s="279">
        <v>760.18333333333339</v>
      </c>
      <c r="K187" s="277">
        <v>732.75</v>
      </c>
      <c r="L187" s="277">
        <v>705</v>
      </c>
      <c r="M187" s="277">
        <v>25.766970000000001</v>
      </c>
    </row>
    <row r="188" spans="1:13">
      <c r="A188" s="268">
        <v>178</v>
      </c>
      <c r="B188" s="277" t="s">
        <v>383</v>
      </c>
      <c r="C188" s="278">
        <v>72.55</v>
      </c>
      <c r="D188" s="279">
        <v>72.899999999999991</v>
      </c>
      <c r="E188" s="279">
        <v>71.09999999999998</v>
      </c>
      <c r="F188" s="279">
        <v>69.649999999999991</v>
      </c>
      <c r="G188" s="279">
        <v>67.84999999999998</v>
      </c>
      <c r="H188" s="279">
        <v>74.34999999999998</v>
      </c>
      <c r="I188" s="279">
        <v>76.149999999999991</v>
      </c>
      <c r="J188" s="279">
        <v>77.59999999999998</v>
      </c>
      <c r="K188" s="277">
        <v>74.7</v>
      </c>
      <c r="L188" s="277">
        <v>71.45</v>
      </c>
      <c r="M188" s="277">
        <v>2.6863999999999999</v>
      </c>
    </row>
    <row r="189" spans="1:13">
      <c r="A189" s="268">
        <v>179</v>
      </c>
      <c r="B189" s="277" t="s">
        <v>384</v>
      </c>
      <c r="C189" s="278">
        <v>533.25</v>
      </c>
      <c r="D189" s="279">
        <v>535.38333333333333</v>
      </c>
      <c r="E189" s="279">
        <v>520.86666666666667</v>
      </c>
      <c r="F189" s="279">
        <v>508.48333333333335</v>
      </c>
      <c r="G189" s="279">
        <v>493.9666666666667</v>
      </c>
      <c r="H189" s="279">
        <v>547.76666666666665</v>
      </c>
      <c r="I189" s="279">
        <v>562.2833333333333</v>
      </c>
      <c r="J189" s="279">
        <v>574.66666666666663</v>
      </c>
      <c r="K189" s="277">
        <v>549.9</v>
      </c>
      <c r="L189" s="277">
        <v>523</v>
      </c>
      <c r="M189" s="277">
        <v>0.14466999999999999</v>
      </c>
    </row>
    <row r="190" spans="1:13">
      <c r="A190" s="268">
        <v>180</v>
      </c>
      <c r="B190" s="277" t="s">
        <v>1439</v>
      </c>
      <c r="C190" s="278">
        <v>172.95</v>
      </c>
      <c r="D190" s="279">
        <v>173</v>
      </c>
      <c r="E190" s="279">
        <v>170</v>
      </c>
      <c r="F190" s="279">
        <v>167.05</v>
      </c>
      <c r="G190" s="279">
        <v>164.05</v>
      </c>
      <c r="H190" s="279">
        <v>175.95</v>
      </c>
      <c r="I190" s="279">
        <v>178.95</v>
      </c>
      <c r="J190" s="279">
        <v>181.89999999999998</v>
      </c>
      <c r="K190" s="277">
        <v>176</v>
      </c>
      <c r="L190" s="277">
        <v>170.05</v>
      </c>
      <c r="M190" s="277">
        <v>0.88683999999999996</v>
      </c>
    </row>
    <row r="191" spans="1:13">
      <c r="A191" s="268">
        <v>181</v>
      </c>
      <c r="B191" s="277" t="s">
        <v>390</v>
      </c>
      <c r="C191" s="278">
        <v>56.25</v>
      </c>
      <c r="D191" s="279">
        <v>56.583333333333336</v>
      </c>
      <c r="E191" s="279">
        <v>54.81666666666667</v>
      </c>
      <c r="F191" s="279">
        <v>53.383333333333333</v>
      </c>
      <c r="G191" s="279">
        <v>51.616666666666667</v>
      </c>
      <c r="H191" s="279">
        <v>58.016666666666673</v>
      </c>
      <c r="I191" s="279">
        <v>59.783333333333339</v>
      </c>
      <c r="J191" s="279">
        <v>61.216666666666676</v>
      </c>
      <c r="K191" s="277">
        <v>58.35</v>
      </c>
      <c r="L191" s="277">
        <v>55.15</v>
      </c>
      <c r="M191" s="277">
        <v>5.6920099999999998</v>
      </c>
    </row>
    <row r="192" spans="1:13">
      <c r="A192" s="268">
        <v>182</v>
      </c>
      <c r="B192" s="277" t="s">
        <v>250</v>
      </c>
      <c r="C192" s="278">
        <v>199.45</v>
      </c>
      <c r="D192" s="279">
        <v>198.36666666666667</v>
      </c>
      <c r="E192" s="279">
        <v>194.18333333333334</v>
      </c>
      <c r="F192" s="279">
        <v>188.91666666666666</v>
      </c>
      <c r="G192" s="279">
        <v>184.73333333333332</v>
      </c>
      <c r="H192" s="279">
        <v>203.63333333333335</v>
      </c>
      <c r="I192" s="279">
        <v>207.81666666666669</v>
      </c>
      <c r="J192" s="279">
        <v>213.08333333333337</v>
      </c>
      <c r="K192" s="277">
        <v>202.55</v>
      </c>
      <c r="L192" s="277">
        <v>193.1</v>
      </c>
      <c r="M192" s="277">
        <v>4.5390600000000001</v>
      </c>
    </row>
    <row r="193" spans="1:13">
      <c r="A193" s="268">
        <v>183</v>
      </c>
      <c r="B193" s="277" t="s">
        <v>385</v>
      </c>
      <c r="C193" s="278">
        <v>334.55</v>
      </c>
      <c r="D193" s="279">
        <v>332.91666666666669</v>
      </c>
      <c r="E193" s="279">
        <v>327.88333333333338</v>
      </c>
      <c r="F193" s="279">
        <v>321.2166666666667</v>
      </c>
      <c r="G193" s="279">
        <v>316.18333333333339</v>
      </c>
      <c r="H193" s="279">
        <v>339.58333333333337</v>
      </c>
      <c r="I193" s="279">
        <v>344.61666666666667</v>
      </c>
      <c r="J193" s="279">
        <v>351.28333333333336</v>
      </c>
      <c r="K193" s="277">
        <v>337.95</v>
      </c>
      <c r="L193" s="277">
        <v>326.25</v>
      </c>
      <c r="M193" s="277">
        <v>0.96055000000000001</v>
      </c>
    </row>
    <row r="194" spans="1:13">
      <c r="A194" s="268">
        <v>184</v>
      </c>
      <c r="B194" s="277" t="s">
        <v>386</v>
      </c>
      <c r="C194" s="278">
        <v>299.3</v>
      </c>
      <c r="D194" s="279">
        <v>303.46666666666664</v>
      </c>
      <c r="E194" s="279">
        <v>292.93333333333328</v>
      </c>
      <c r="F194" s="279">
        <v>286.56666666666666</v>
      </c>
      <c r="G194" s="279">
        <v>276.0333333333333</v>
      </c>
      <c r="H194" s="279">
        <v>309.83333333333326</v>
      </c>
      <c r="I194" s="279">
        <v>320.36666666666667</v>
      </c>
      <c r="J194" s="279">
        <v>326.73333333333323</v>
      </c>
      <c r="K194" s="277">
        <v>314</v>
      </c>
      <c r="L194" s="277">
        <v>297.10000000000002</v>
      </c>
      <c r="M194" s="277">
        <v>3.0539000000000001</v>
      </c>
    </row>
    <row r="195" spans="1:13">
      <c r="A195" s="268">
        <v>185</v>
      </c>
      <c r="B195" s="277" t="s">
        <v>391</v>
      </c>
      <c r="C195" s="278">
        <v>639.35</v>
      </c>
      <c r="D195" s="279">
        <v>644.9</v>
      </c>
      <c r="E195" s="279">
        <v>624.9</v>
      </c>
      <c r="F195" s="279">
        <v>610.45000000000005</v>
      </c>
      <c r="G195" s="279">
        <v>590.45000000000005</v>
      </c>
      <c r="H195" s="279">
        <v>659.34999999999991</v>
      </c>
      <c r="I195" s="279">
        <v>679.34999999999991</v>
      </c>
      <c r="J195" s="279">
        <v>693.79999999999984</v>
      </c>
      <c r="K195" s="277">
        <v>664.9</v>
      </c>
      <c r="L195" s="277">
        <v>630.45000000000005</v>
      </c>
      <c r="M195" s="277">
        <v>5.246E-2</v>
      </c>
    </row>
    <row r="196" spans="1:13">
      <c r="A196" s="268">
        <v>186</v>
      </c>
      <c r="B196" s="277" t="s">
        <v>399</v>
      </c>
      <c r="C196" s="278">
        <v>771</v>
      </c>
      <c r="D196" s="279">
        <v>772.33333333333337</v>
      </c>
      <c r="E196" s="279">
        <v>757.66666666666674</v>
      </c>
      <c r="F196" s="279">
        <v>744.33333333333337</v>
      </c>
      <c r="G196" s="279">
        <v>729.66666666666674</v>
      </c>
      <c r="H196" s="279">
        <v>785.66666666666674</v>
      </c>
      <c r="I196" s="279">
        <v>800.33333333333348</v>
      </c>
      <c r="J196" s="279">
        <v>813.66666666666674</v>
      </c>
      <c r="K196" s="277">
        <v>787</v>
      </c>
      <c r="L196" s="277">
        <v>759</v>
      </c>
      <c r="M196" s="277">
        <v>6.28104</v>
      </c>
    </row>
    <row r="197" spans="1:13">
      <c r="A197" s="268">
        <v>187</v>
      </c>
      <c r="B197" s="277" t="s">
        <v>392</v>
      </c>
      <c r="C197" s="278">
        <v>29.75</v>
      </c>
      <c r="D197" s="279">
        <v>30.166666666666668</v>
      </c>
      <c r="E197" s="279">
        <v>28.833333333333336</v>
      </c>
      <c r="F197" s="279">
        <v>27.916666666666668</v>
      </c>
      <c r="G197" s="279">
        <v>26.583333333333336</v>
      </c>
      <c r="H197" s="279">
        <v>31.083333333333336</v>
      </c>
      <c r="I197" s="279">
        <v>32.416666666666671</v>
      </c>
      <c r="J197" s="279">
        <v>33.333333333333336</v>
      </c>
      <c r="K197" s="277">
        <v>31.5</v>
      </c>
      <c r="L197" s="277">
        <v>29.25</v>
      </c>
      <c r="M197" s="277">
        <v>1.6709799999999999</v>
      </c>
    </row>
    <row r="198" spans="1:13">
      <c r="A198" s="268">
        <v>188</v>
      </c>
      <c r="B198" s="277" t="s">
        <v>393</v>
      </c>
      <c r="C198" s="278">
        <v>761.35</v>
      </c>
      <c r="D198" s="279">
        <v>767.29999999999984</v>
      </c>
      <c r="E198" s="279">
        <v>745.09999999999968</v>
      </c>
      <c r="F198" s="279">
        <v>728.8499999999998</v>
      </c>
      <c r="G198" s="279">
        <v>706.64999999999964</v>
      </c>
      <c r="H198" s="279">
        <v>783.54999999999973</v>
      </c>
      <c r="I198" s="279">
        <v>805.74999999999977</v>
      </c>
      <c r="J198" s="279">
        <v>821.99999999999977</v>
      </c>
      <c r="K198" s="277">
        <v>789.5</v>
      </c>
      <c r="L198" s="277">
        <v>751.05</v>
      </c>
      <c r="M198" s="277">
        <v>0.22574</v>
      </c>
    </row>
    <row r="199" spans="1:13">
      <c r="A199" s="268">
        <v>189</v>
      </c>
      <c r="B199" s="277" t="s">
        <v>106</v>
      </c>
      <c r="C199" s="278">
        <v>674.75</v>
      </c>
      <c r="D199" s="279">
        <v>675.03333333333342</v>
      </c>
      <c r="E199" s="279">
        <v>663.41666666666686</v>
      </c>
      <c r="F199" s="279">
        <v>652.08333333333348</v>
      </c>
      <c r="G199" s="279">
        <v>640.46666666666692</v>
      </c>
      <c r="H199" s="279">
        <v>686.36666666666679</v>
      </c>
      <c r="I199" s="279">
        <v>697.98333333333335</v>
      </c>
      <c r="J199" s="279">
        <v>709.31666666666672</v>
      </c>
      <c r="K199" s="277">
        <v>686.65</v>
      </c>
      <c r="L199" s="277">
        <v>663.7</v>
      </c>
      <c r="M199" s="277">
        <v>20.290240000000001</v>
      </c>
    </row>
    <row r="200" spans="1:13">
      <c r="A200" s="268">
        <v>190</v>
      </c>
      <c r="B200" s="277" t="s">
        <v>108</v>
      </c>
      <c r="C200" s="278">
        <v>814.1</v>
      </c>
      <c r="D200" s="279">
        <v>823.01666666666677</v>
      </c>
      <c r="E200" s="279">
        <v>801.23333333333358</v>
      </c>
      <c r="F200" s="279">
        <v>788.36666666666679</v>
      </c>
      <c r="G200" s="279">
        <v>766.5833333333336</v>
      </c>
      <c r="H200" s="279">
        <v>835.88333333333355</v>
      </c>
      <c r="I200" s="279">
        <v>857.66666666666663</v>
      </c>
      <c r="J200" s="279">
        <v>870.53333333333353</v>
      </c>
      <c r="K200" s="277">
        <v>844.8</v>
      </c>
      <c r="L200" s="277">
        <v>810.15</v>
      </c>
      <c r="M200" s="277">
        <v>180.70371</v>
      </c>
    </row>
    <row r="201" spans="1:13">
      <c r="A201" s="268">
        <v>191</v>
      </c>
      <c r="B201" s="277" t="s">
        <v>109</v>
      </c>
      <c r="C201" s="278">
        <v>1667.1</v>
      </c>
      <c r="D201" s="279">
        <v>1671.3833333333332</v>
      </c>
      <c r="E201" s="279">
        <v>1646.1166666666663</v>
      </c>
      <c r="F201" s="279">
        <v>1625.1333333333332</v>
      </c>
      <c r="G201" s="279">
        <v>1599.8666666666663</v>
      </c>
      <c r="H201" s="279">
        <v>1692.3666666666663</v>
      </c>
      <c r="I201" s="279">
        <v>1717.6333333333332</v>
      </c>
      <c r="J201" s="279">
        <v>1738.6166666666663</v>
      </c>
      <c r="K201" s="277">
        <v>1696.65</v>
      </c>
      <c r="L201" s="277">
        <v>1650.4</v>
      </c>
      <c r="M201" s="277">
        <v>48.036369999999998</v>
      </c>
    </row>
    <row r="202" spans="1:13">
      <c r="A202" s="268">
        <v>192</v>
      </c>
      <c r="B202" s="277" t="s">
        <v>252</v>
      </c>
      <c r="C202" s="278">
        <v>2143.1</v>
      </c>
      <c r="D202" s="279">
        <v>2175.3999999999996</v>
      </c>
      <c r="E202" s="279">
        <v>2099.8499999999995</v>
      </c>
      <c r="F202" s="279">
        <v>2056.6</v>
      </c>
      <c r="G202" s="279">
        <v>1981.0499999999997</v>
      </c>
      <c r="H202" s="279">
        <v>2218.6499999999992</v>
      </c>
      <c r="I202" s="279">
        <v>2294.1999999999994</v>
      </c>
      <c r="J202" s="279">
        <v>2337.4499999999989</v>
      </c>
      <c r="K202" s="277">
        <v>2250.9499999999998</v>
      </c>
      <c r="L202" s="277">
        <v>2132.15</v>
      </c>
      <c r="M202" s="277">
        <v>4.8662000000000001</v>
      </c>
    </row>
    <row r="203" spans="1:13">
      <c r="A203" s="268">
        <v>193</v>
      </c>
      <c r="B203" s="277" t="s">
        <v>110</v>
      </c>
      <c r="C203" s="278">
        <v>1047.25</v>
      </c>
      <c r="D203" s="279">
        <v>1045.5333333333333</v>
      </c>
      <c r="E203" s="279">
        <v>1036.0666666666666</v>
      </c>
      <c r="F203" s="279">
        <v>1024.8833333333332</v>
      </c>
      <c r="G203" s="279">
        <v>1015.4166666666665</v>
      </c>
      <c r="H203" s="279">
        <v>1056.7166666666667</v>
      </c>
      <c r="I203" s="279">
        <v>1066.1833333333334</v>
      </c>
      <c r="J203" s="279">
        <v>1077.3666666666668</v>
      </c>
      <c r="K203" s="277">
        <v>1055</v>
      </c>
      <c r="L203" s="277">
        <v>1034.3499999999999</v>
      </c>
      <c r="M203" s="277">
        <v>80.399349999999998</v>
      </c>
    </row>
    <row r="204" spans="1:13">
      <c r="A204" s="268">
        <v>194</v>
      </c>
      <c r="B204" s="277" t="s">
        <v>253</v>
      </c>
      <c r="C204" s="278">
        <v>580.25</v>
      </c>
      <c r="D204" s="279">
        <v>580.65</v>
      </c>
      <c r="E204" s="279">
        <v>575.19999999999993</v>
      </c>
      <c r="F204" s="279">
        <v>570.15</v>
      </c>
      <c r="G204" s="279">
        <v>564.69999999999993</v>
      </c>
      <c r="H204" s="279">
        <v>585.69999999999993</v>
      </c>
      <c r="I204" s="279">
        <v>591.15</v>
      </c>
      <c r="J204" s="279">
        <v>596.19999999999993</v>
      </c>
      <c r="K204" s="277">
        <v>586.1</v>
      </c>
      <c r="L204" s="277">
        <v>575.6</v>
      </c>
      <c r="M204" s="277">
        <v>22.106059999999999</v>
      </c>
    </row>
    <row r="205" spans="1:13">
      <c r="A205" s="268">
        <v>195</v>
      </c>
      <c r="B205" s="277" t="s">
        <v>251</v>
      </c>
      <c r="C205" s="278">
        <v>716.05</v>
      </c>
      <c r="D205" s="279">
        <v>716.56666666666661</v>
      </c>
      <c r="E205" s="279">
        <v>700.63333333333321</v>
      </c>
      <c r="F205" s="279">
        <v>685.21666666666658</v>
      </c>
      <c r="G205" s="279">
        <v>669.28333333333319</v>
      </c>
      <c r="H205" s="279">
        <v>731.98333333333323</v>
      </c>
      <c r="I205" s="279">
        <v>747.91666666666663</v>
      </c>
      <c r="J205" s="279">
        <v>763.33333333333326</v>
      </c>
      <c r="K205" s="277">
        <v>732.5</v>
      </c>
      <c r="L205" s="277">
        <v>701.15</v>
      </c>
      <c r="M205" s="277">
        <v>2.5059100000000001</v>
      </c>
    </row>
    <row r="206" spans="1:13">
      <c r="A206" s="268">
        <v>196</v>
      </c>
      <c r="B206" s="277" t="s">
        <v>394</v>
      </c>
      <c r="C206" s="278">
        <v>179.5</v>
      </c>
      <c r="D206" s="279">
        <v>179.23333333333335</v>
      </c>
      <c r="E206" s="279">
        <v>176.56666666666669</v>
      </c>
      <c r="F206" s="279">
        <v>173.63333333333335</v>
      </c>
      <c r="G206" s="279">
        <v>170.9666666666667</v>
      </c>
      <c r="H206" s="279">
        <v>182.16666666666669</v>
      </c>
      <c r="I206" s="279">
        <v>184.83333333333331</v>
      </c>
      <c r="J206" s="279">
        <v>187.76666666666668</v>
      </c>
      <c r="K206" s="277">
        <v>181.9</v>
      </c>
      <c r="L206" s="277">
        <v>176.3</v>
      </c>
      <c r="M206" s="277">
        <v>1.2777400000000001</v>
      </c>
    </row>
    <row r="207" spans="1:13">
      <c r="A207" s="268">
        <v>197</v>
      </c>
      <c r="B207" s="277" t="s">
        <v>395</v>
      </c>
      <c r="C207" s="278">
        <v>333.15</v>
      </c>
      <c r="D207" s="279">
        <v>339.41666666666669</v>
      </c>
      <c r="E207" s="279">
        <v>323.68333333333339</v>
      </c>
      <c r="F207" s="279">
        <v>314.2166666666667</v>
      </c>
      <c r="G207" s="279">
        <v>298.48333333333341</v>
      </c>
      <c r="H207" s="279">
        <v>348.88333333333338</v>
      </c>
      <c r="I207" s="279">
        <v>364.61666666666662</v>
      </c>
      <c r="J207" s="279">
        <v>374.08333333333337</v>
      </c>
      <c r="K207" s="277">
        <v>355.15</v>
      </c>
      <c r="L207" s="277">
        <v>329.95</v>
      </c>
      <c r="M207" s="277">
        <v>0.55169999999999997</v>
      </c>
    </row>
    <row r="208" spans="1:13">
      <c r="A208" s="268">
        <v>198</v>
      </c>
      <c r="B208" s="277" t="s">
        <v>111</v>
      </c>
      <c r="C208" s="278">
        <v>2956.75</v>
      </c>
      <c r="D208" s="279">
        <v>2974.9</v>
      </c>
      <c r="E208" s="279">
        <v>2906.8</v>
      </c>
      <c r="F208" s="279">
        <v>2856.85</v>
      </c>
      <c r="G208" s="279">
        <v>2788.75</v>
      </c>
      <c r="H208" s="279">
        <v>3024.8500000000004</v>
      </c>
      <c r="I208" s="279">
        <v>3092.95</v>
      </c>
      <c r="J208" s="279">
        <v>3142.9000000000005</v>
      </c>
      <c r="K208" s="277">
        <v>3043</v>
      </c>
      <c r="L208" s="277">
        <v>2924.95</v>
      </c>
      <c r="M208" s="277">
        <v>12.56822</v>
      </c>
    </row>
    <row r="209" spans="1:13">
      <c r="A209" s="268">
        <v>199</v>
      </c>
      <c r="B209" s="277" t="s">
        <v>112</v>
      </c>
      <c r="C209" s="278">
        <v>468.25</v>
      </c>
      <c r="D209" s="279">
        <v>467.05</v>
      </c>
      <c r="E209" s="279">
        <v>465.20000000000005</v>
      </c>
      <c r="F209" s="279">
        <v>462.15000000000003</v>
      </c>
      <c r="G209" s="279">
        <v>460.30000000000007</v>
      </c>
      <c r="H209" s="279">
        <v>470.1</v>
      </c>
      <c r="I209" s="279">
        <v>471.95000000000005</v>
      </c>
      <c r="J209" s="279">
        <v>475</v>
      </c>
      <c r="K209" s="277">
        <v>468.9</v>
      </c>
      <c r="L209" s="277">
        <v>464</v>
      </c>
      <c r="M209" s="277">
        <v>15.833170000000001</v>
      </c>
    </row>
    <row r="210" spans="1:13">
      <c r="A210" s="268">
        <v>200</v>
      </c>
      <c r="B210" s="277" t="s">
        <v>396</v>
      </c>
      <c r="C210" s="278">
        <v>14.85</v>
      </c>
      <c r="D210" s="279">
        <v>14.866666666666665</v>
      </c>
      <c r="E210" s="279">
        <v>14.283333333333331</v>
      </c>
      <c r="F210" s="279">
        <v>13.716666666666667</v>
      </c>
      <c r="G210" s="279">
        <v>13.133333333333333</v>
      </c>
      <c r="H210" s="279">
        <v>15.43333333333333</v>
      </c>
      <c r="I210" s="279">
        <v>16.016666666666662</v>
      </c>
      <c r="J210" s="279">
        <v>16.583333333333329</v>
      </c>
      <c r="K210" s="277">
        <v>15.45</v>
      </c>
      <c r="L210" s="277">
        <v>14.3</v>
      </c>
      <c r="M210" s="277">
        <v>50.761009999999999</v>
      </c>
    </row>
    <row r="211" spans="1:13">
      <c r="A211" s="268">
        <v>201</v>
      </c>
      <c r="B211" s="277" t="s">
        <v>398</v>
      </c>
      <c r="C211" s="278">
        <v>82.75</v>
      </c>
      <c r="D211" s="279">
        <v>82.95</v>
      </c>
      <c r="E211" s="279">
        <v>81.800000000000011</v>
      </c>
      <c r="F211" s="279">
        <v>80.850000000000009</v>
      </c>
      <c r="G211" s="279">
        <v>79.700000000000017</v>
      </c>
      <c r="H211" s="279">
        <v>83.9</v>
      </c>
      <c r="I211" s="279">
        <v>85.050000000000011</v>
      </c>
      <c r="J211" s="279">
        <v>86</v>
      </c>
      <c r="K211" s="277">
        <v>84.1</v>
      </c>
      <c r="L211" s="277">
        <v>82</v>
      </c>
      <c r="M211" s="277">
        <v>1.76163</v>
      </c>
    </row>
    <row r="212" spans="1:13">
      <c r="A212" s="268">
        <v>202</v>
      </c>
      <c r="B212" s="277" t="s">
        <v>114</v>
      </c>
      <c r="C212" s="278">
        <v>165.45</v>
      </c>
      <c r="D212" s="279">
        <v>165.06666666666666</v>
      </c>
      <c r="E212" s="279">
        <v>162.68333333333334</v>
      </c>
      <c r="F212" s="279">
        <v>159.91666666666669</v>
      </c>
      <c r="G212" s="279">
        <v>157.53333333333336</v>
      </c>
      <c r="H212" s="279">
        <v>167.83333333333331</v>
      </c>
      <c r="I212" s="279">
        <v>170.21666666666664</v>
      </c>
      <c r="J212" s="279">
        <v>172.98333333333329</v>
      </c>
      <c r="K212" s="277">
        <v>167.45</v>
      </c>
      <c r="L212" s="277">
        <v>162.30000000000001</v>
      </c>
      <c r="M212" s="277">
        <v>172.57416000000001</v>
      </c>
    </row>
    <row r="213" spans="1:13">
      <c r="A213" s="268">
        <v>203</v>
      </c>
      <c r="B213" s="277" t="s">
        <v>400</v>
      </c>
      <c r="C213" s="278">
        <v>33.85</v>
      </c>
      <c r="D213" s="279">
        <v>34.050000000000004</v>
      </c>
      <c r="E213" s="279">
        <v>33.250000000000007</v>
      </c>
      <c r="F213" s="279">
        <v>32.650000000000006</v>
      </c>
      <c r="G213" s="279">
        <v>31.850000000000009</v>
      </c>
      <c r="H213" s="279">
        <v>34.650000000000006</v>
      </c>
      <c r="I213" s="279">
        <v>35.450000000000003</v>
      </c>
      <c r="J213" s="279">
        <v>36.050000000000004</v>
      </c>
      <c r="K213" s="277">
        <v>34.85</v>
      </c>
      <c r="L213" s="277">
        <v>33.450000000000003</v>
      </c>
      <c r="M213" s="277">
        <v>4.7924100000000003</v>
      </c>
    </row>
    <row r="214" spans="1:13">
      <c r="A214" s="268">
        <v>204</v>
      </c>
      <c r="B214" s="277" t="s">
        <v>115</v>
      </c>
      <c r="C214" s="278">
        <v>177.35</v>
      </c>
      <c r="D214" s="279">
        <v>178.15</v>
      </c>
      <c r="E214" s="279">
        <v>173.20000000000002</v>
      </c>
      <c r="F214" s="279">
        <v>169.05</v>
      </c>
      <c r="G214" s="279">
        <v>164.10000000000002</v>
      </c>
      <c r="H214" s="279">
        <v>182.3</v>
      </c>
      <c r="I214" s="279">
        <v>187.25</v>
      </c>
      <c r="J214" s="279">
        <v>191.4</v>
      </c>
      <c r="K214" s="277">
        <v>183.1</v>
      </c>
      <c r="L214" s="277">
        <v>174</v>
      </c>
      <c r="M214" s="277">
        <v>87.134640000000005</v>
      </c>
    </row>
    <row r="215" spans="1:13">
      <c r="A215" s="268">
        <v>205</v>
      </c>
      <c r="B215" s="277" t="s">
        <v>116</v>
      </c>
      <c r="C215" s="278">
        <v>2052.5500000000002</v>
      </c>
      <c r="D215" s="279">
        <v>2046.1333333333332</v>
      </c>
      <c r="E215" s="279">
        <v>2032.2666666666664</v>
      </c>
      <c r="F215" s="279">
        <v>2011.9833333333331</v>
      </c>
      <c r="G215" s="279">
        <v>1998.1166666666663</v>
      </c>
      <c r="H215" s="279">
        <v>2066.4166666666665</v>
      </c>
      <c r="I215" s="279">
        <v>2080.2833333333333</v>
      </c>
      <c r="J215" s="279">
        <v>2100.5666666666666</v>
      </c>
      <c r="K215" s="277">
        <v>2060</v>
      </c>
      <c r="L215" s="277">
        <v>2025.85</v>
      </c>
      <c r="M215" s="277">
        <v>24.10305</v>
      </c>
    </row>
    <row r="216" spans="1:13">
      <c r="A216" s="268">
        <v>206</v>
      </c>
      <c r="B216" s="277" t="s">
        <v>254</v>
      </c>
      <c r="C216" s="278">
        <v>212.55</v>
      </c>
      <c r="D216" s="279">
        <v>214.45000000000002</v>
      </c>
      <c r="E216" s="279">
        <v>206.00000000000003</v>
      </c>
      <c r="F216" s="279">
        <v>199.45000000000002</v>
      </c>
      <c r="G216" s="279">
        <v>191.00000000000003</v>
      </c>
      <c r="H216" s="279">
        <v>221.00000000000003</v>
      </c>
      <c r="I216" s="279">
        <v>229.45000000000002</v>
      </c>
      <c r="J216" s="279">
        <v>236.00000000000003</v>
      </c>
      <c r="K216" s="277">
        <v>222.9</v>
      </c>
      <c r="L216" s="277">
        <v>207.9</v>
      </c>
      <c r="M216" s="277">
        <v>18.042629999999999</v>
      </c>
    </row>
    <row r="217" spans="1:13">
      <c r="A217" s="268">
        <v>207</v>
      </c>
      <c r="B217" s="277" t="s">
        <v>401</v>
      </c>
      <c r="C217" s="278">
        <v>32281.85</v>
      </c>
      <c r="D217" s="279">
        <v>32579.583333333332</v>
      </c>
      <c r="E217" s="279">
        <v>31574.166666666664</v>
      </c>
      <c r="F217" s="279">
        <v>30866.483333333334</v>
      </c>
      <c r="G217" s="279">
        <v>29861.066666666666</v>
      </c>
      <c r="H217" s="279">
        <v>33287.266666666663</v>
      </c>
      <c r="I217" s="279">
        <v>34292.683333333327</v>
      </c>
      <c r="J217" s="279">
        <v>35000.366666666661</v>
      </c>
      <c r="K217" s="277">
        <v>33585</v>
      </c>
      <c r="L217" s="277">
        <v>31871.9</v>
      </c>
      <c r="M217" s="277">
        <v>2.6759999999999999E-2</v>
      </c>
    </row>
    <row r="218" spans="1:13">
      <c r="A218" s="268">
        <v>208</v>
      </c>
      <c r="B218" s="277" t="s">
        <v>397</v>
      </c>
      <c r="C218" s="278">
        <v>50.4</v>
      </c>
      <c r="D218" s="279">
        <v>50.666666666666664</v>
      </c>
      <c r="E218" s="279">
        <v>49.333333333333329</v>
      </c>
      <c r="F218" s="279">
        <v>48.266666666666666</v>
      </c>
      <c r="G218" s="279">
        <v>46.93333333333333</v>
      </c>
      <c r="H218" s="279">
        <v>51.733333333333327</v>
      </c>
      <c r="I218" s="279">
        <v>53.066666666666656</v>
      </c>
      <c r="J218" s="279">
        <v>54.133333333333326</v>
      </c>
      <c r="K218" s="277">
        <v>52</v>
      </c>
      <c r="L218" s="277">
        <v>49.6</v>
      </c>
      <c r="M218" s="277">
        <v>7.8559000000000001</v>
      </c>
    </row>
    <row r="219" spans="1:13">
      <c r="A219" s="268">
        <v>209</v>
      </c>
      <c r="B219" s="277" t="s">
        <v>255</v>
      </c>
      <c r="C219" s="278">
        <v>31.65</v>
      </c>
      <c r="D219" s="279">
        <v>31.566666666666663</v>
      </c>
      <c r="E219" s="279">
        <v>31.233333333333327</v>
      </c>
      <c r="F219" s="279">
        <v>30.816666666666663</v>
      </c>
      <c r="G219" s="279">
        <v>30.483333333333327</v>
      </c>
      <c r="H219" s="279">
        <v>31.983333333333327</v>
      </c>
      <c r="I219" s="279">
        <v>32.316666666666663</v>
      </c>
      <c r="J219" s="279">
        <v>32.733333333333327</v>
      </c>
      <c r="K219" s="277">
        <v>31.9</v>
      </c>
      <c r="L219" s="277">
        <v>31.15</v>
      </c>
      <c r="M219" s="277">
        <v>9.3796499999999998</v>
      </c>
    </row>
    <row r="220" spans="1:13">
      <c r="A220" s="268">
        <v>210</v>
      </c>
      <c r="B220" s="277" t="s">
        <v>415</v>
      </c>
      <c r="C220" s="278">
        <v>52.4</v>
      </c>
      <c r="D220" s="279">
        <v>51.866666666666674</v>
      </c>
      <c r="E220" s="279">
        <v>50.733333333333348</v>
      </c>
      <c r="F220" s="279">
        <v>49.066666666666677</v>
      </c>
      <c r="G220" s="279">
        <v>47.933333333333351</v>
      </c>
      <c r="H220" s="279">
        <v>53.533333333333346</v>
      </c>
      <c r="I220" s="279">
        <v>54.666666666666671</v>
      </c>
      <c r="J220" s="279">
        <v>56.333333333333343</v>
      </c>
      <c r="K220" s="277">
        <v>53</v>
      </c>
      <c r="L220" s="277">
        <v>50.2</v>
      </c>
      <c r="M220" s="277">
        <v>14.96832</v>
      </c>
    </row>
    <row r="221" spans="1:13">
      <c r="A221" s="268">
        <v>211</v>
      </c>
      <c r="B221" s="277" t="s">
        <v>117</v>
      </c>
      <c r="C221" s="278">
        <v>151.65</v>
      </c>
      <c r="D221" s="279">
        <v>153.96666666666667</v>
      </c>
      <c r="E221" s="279">
        <v>147.68333333333334</v>
      </c>
      <c r="F221" s="279">
        <v>143.71666666666667</v>
      </c>
      <c r="G221" s="279">
        <v>137.43333333333334</v>
      </c>
      <c r="H221" s="279">
        <v>157.93333333333334</v>
      </c>
      <c r="I221" s="279">
        <v>164.2166666666667</v>
      </c>
      <c r="J221" s="279">
        <v>168.18333333333334</v>
      </c>
      <c r="K221" s="277">
        <v>160.25</v>
      </c>
      <c r="L221" s="277">
        <v>150</v>
      </c>
      <c r="M221" s="277">
        <v>144.14299</v>
      </c>
    </row>
    <row r="222" spans="1:13">
      <c r="A222" s="268">
        <v>212</v>
      </c>
      <c r="B222" s="277" t="s">
        <v>258</v>
      </c>
      <c r="C222" s="278">
        <v>215.85</v>
      </c>
      <c r="D222" s="279">
        <v>214.9</v>
      </c>
      <c r="E222" s="279">
        <v>209.95000000000002</v>
      </c>
      <c r="F222" s="279">
        <v>204.05</v>
      </c>
      <c r="G222" s="279">
        <v>199.10000000000002</v>
      </c>
      <c r="H222" s="279">
        <v>220.8</v>
      </c>
      <c r="I222" s="279">
        <v>225.75</v>
      </c>
      <c r="J222" s="279">
        <v>231.65</v>
      </c>
      <c r="K222" s="277">
        <v>219.85</v>
      </c>
      <c r="L222" s="277">
        <v>209</v>
      </c>
      <c r="M222" s="277">
        <v>13.61693</v>
      </c>
    </row>
    <row r="223" spans="1:13">
      <c r="A223" s="268">
        <v>213</v>
      </c>
      <c r="B223" s="277" t="s">
        <v>118</v>
      </c>
      <c r="C223" s="278">
        <v>351.85</v>
      </c>
      <c r="D223" s="279">
        <v>350.4666666666667</v>
      </c>
      <c r="E223" s="279">
        <v>343.83333333333337</v>
      </c>
      <c r="F223" s="279">
        <v>335.81666666666666</v>
      </c>
      <c r="G223" s="279">
        <v>329.18333333333334</v>
      </c>
      <c r="H223" s="279">
        <v>358.48333333333341</v>
      </c>
      <c r="I223" s="279">
        <v>365.11666666666673</v>
      </c>
      <c r="J223" s="279">
        <v>373.13333333333344</v>
      </c>
      <c r="K223" s="277">
        <v>357.1</v>
      </c>
      <c r="L223" s="277">
        <v>342.45</v>
      </c>
      <c r="M223" s="277">
        <v>227.40367000000001</v>
      </c>
    </row>
    <row r="224" spans="1:13">
      <c r="A224" s="268">
        <v>214</v>
      </c>
      <c r="B224" s="277" t="s">
        <v>256</v>
      </c>
      <c r="C224" s="278">
        <v>1258.1500000000001</v>
      </c>
      <c r="D224" s="279">
        <v>1264.45</v>
      </c>
      <c r="E224" s="279">
        <v>1241.9000000000001</v>
      </c>
      <c r="F224" s="279">
        <v>1225.6500000000001</v>
      </c>
      <c r="G224" s="279">
        <v>1203.1000000000001</v>
      </c>
      <c r="H224" s="279">
        <v>1280.7</v>
      </c>
      <c r="I224" s="279">
        <v>1303.2499999999998</v>
      </c>
      <c r="J224" s="279">
        <v>1319.5</v>
      </c>
      <c r="K224" s="277">
        <v>1287</v>
      </c>
      <c r="L224" s="277">
        <v>1248.2</v>
      </c>
      <c r="M224" s="277">
        <v>2.56738</v>
      </c>
    </row>
    <row r="225" spans="1:13">
      <c r="A225" s="268">
        <v>215</v>
      </c>
      <c r="B225" s="277" t="s">
        <v>119</v>
      </c>
      <c r="C225" s="278">
        <v>408.7</v>
      </c>
      <c r="D225" s="279">
        <v>406.58333333333331</v>
      </c>
      <c r="E225" s="279">
        <v>402.76666666666665</v>
      </c>
      <c r="F225" s="279">
        <v>396.83333333333331</v>
      </c>
      <c r="G225" s="279">
        <v>393.01666666666665</v>
      </c>
      <c r="H225" s="279">
        <v>412.51666666666665</v>
      </c>
      <c r="I225" s="279">
        <v>416.33333333333337</v>
      </c>
      <c r="J225" s="279">
        <v>422.26666666666665</v>
      </c>
      <c r="K225" s="277">
        <v>410.4</v>
      </c>
      <c r="L225" s="277">
        <v>400.65</v>
      </c>
      <c r="M225" s="277">
        <v>12.645339999999999</v>
      </c>
    </row>
    <row r="226" spans="1:13">
      <c r="A226" s="268">
        <v>216</v>
      </c>
      <c r="B226" s="277" t="s">
        <v>403</v>
      </c>
      <c r="C226" s="278">
        <v>2804.3</v>
      </c>
      <c r="D226" s="279">
        <v>2780.1166666666668</v>
      </c>
      <c r="E226" s="279">
        <v>2735.2333333333336</v>
      </c>
      <c r="F226" s="279">
        <v>2666.166666666667</v>
      </c>
      <c r="G226" s="279">
        <v>2621.2833333333338</v>
      </c>
      <c r="H226" s="279">
        <v>2849.1833333333334</v>
      </c>
      <c r="I226" s="279">
        <v>2894.0666666666666</v>
      </c>
      <c r="J226" s="279">
        <v>2963.1333333333332</v>
      </c>
      <c r="K226" s="277">
        <v>2825</v>
      </c>
      <c r="L226" s="277">
        <v>2711.05</v>
      </c>
      <c r="M226" s="277">
        <v>2.1749999999999999E-2</v>
      </c>
    </row>
    <row r="227" spans="1:13">
      <c r="A227" s="268">
        <v>217</v>
      </c>
      <c r="B227" s="277" t="s">
        <v>257</v>
      </c>
      <c r="C227" s="278">
        <v>34.5</v>
      </c>
      <c r="D227" s="279">
        <v>34.699999999999996</v>
      </c>
      <c r="E227" s="279">
        <v>33.79999999999999</v>
      </c>
      <c r="F227" s="279">
        <v>33.099999999999994</v>
      </c>
      <c r="G227" s="279">
        <v>32.199999999999989</v>
      </c>
      <c r="H227" s="279">
        <v>35.399999999999991</v>
      </c>
      <c r="I227" s="279">
        <v>36.299999999999997</v>
      </c>
      <c r="J227" s="279">
        <v>36.999999999999993</v>
      </c>
      <c r="K227" s="277">
        <v>35.6</v>
      </c>
      <c r="L227" s="277">
        <v>34</v>
      </c>
      <c r="M227" s="277">
        <v>8.3112600000000008</v>
      </c>
    </row>
    <row r="228" spans="1:13">
      <c r="A228" s="268">
        <v>218</v>
      </c>
      <c r="B228" s="277" t="s">
        <v>120</v>
      </c>
      <c r="C228" s="278">
        <v>9.1999999999999993</v>
      </c>
      <c r="D228" s="279">
        <v>9.4166666666666661</v>
      </c>
      <c r="E228" s="279">
        <v>8.6333333333333329</v>
      </c>
      <c r="F228" s="279">
        <v>8.0666666666666664</v>
      </c>
      <c r="G228" s="279">
        <v>7.2833333333333332</v>
      </c>
      <c r="H228" s="279">
        <v>9.9833333333333325</v>
      </c>
      <c r="I228" s="279">
        <v>10.766666666666667</v>
      </c>
      <c r="J228" s="279">
        <v>11.333333333333332</v>
      </c>
      <c r="K228" s="277">
        <v>10.199999999999999</v>
      </c>
      <c r="L228" s="277">
        <v>8.85</v>
      </c>
      <c r="M228" s="277">
        <v>6121.9722899999997</v>
      </c>
    </row>
    <row r="229" spans="1:13">
      <c r="A229" s="268">
        <v>219</v>
      </c>
      <c r="B229" s="277" t="s">
        <v>404</v>
      </c>
      <c r="C229" s="278">
        <v>31.55</v>
      </c>
      <c r="D229" s="279">
        <v>31.599999999999998</v>
      </c>
      <c r="E229" s="279">
        <v>30.999999999999993</v>
      </c>
      <c r="F229" s="279">
        <v>30.449999999999996</v>
      </c>
      <c r="G229" s="279">
        <v>29.849999999999991</v>
      </c>
      <c r="H229" s="279">
        <v>32.149999999999991</v>
      </c>
      <c r="I229" s="279">
        <v>32.75</v>
      </c>
      <c r="J229" s="279">
        <v>33.299999999999997</v>
      </c>
      <c r="K229" s="277">
        <v>32.200000000000003</v>
      </c>
      <c r="L229" s="277">
        <v>31.05</v>
      </c>
      <c r="M229" s="277">
        <v>39.40455</v>
      </c>
    </row>
    <row r="230" spans="1:13">
      <c r="A230" s="268">
        <v>220</v>
      </c>
      <c r="B230" s="277" t="s">
        <v>121</v>
      </c>
      <c r="C230" s="278">
        <v>28.45</v>
      </c>
      <c r="D230" s="279">
        <v>28.483333333333334</v>
      </c>
      <c r="E230" s="279">
        <v>27.766666666666669</v>
      </c>
      <c r="F230" s="279">
        <v>27.083333333333336</v>
      </c>
      <c r="G230" s="279">
        <v>26.366666666666671</v>
      </c>
      <c r="H230" s="279">
        <v>29.166666666666668</v>
      </c>
      <c r="I230" s="279">
        <v>29.883333333333336</v>
      </c>
      <c r="J230" s="279">
        <v>30.566666666666666</v>
      </c>
      <c r="K230" s="277">
        <v>29.2</v>
      </c>
      <c r="L230" s="277">
        <v>27.8</v>
      </c>
      <c r="M230" s="277">
        <v>588.20360000000005</v>
      </c>
    </row>
    <row r="231" spans="1:13">
      <c r="A231" s="268">
        <v>221</v>
      </c>
      <c r="B231" s="277" t="s">
        <v>416</v>
      </c>
      <c r="C231" s="278">
        <v>189.85</v>
      </c>
      <c r="D231" s="279">
        <v>190.5333333333333</v>
      </c>
      <c r="E231" s="279">
        <v>183.51666666666659</v>
      </c>
      <c r="F231" s="279">
        <v>177.18333333333328</v>
      </c>
      <c r="G231" s="279">
        <v>170.16666666666657</v>
      </c>
      <c r="H231" s="279">
        <v>196.86666666666662</v>
      </c>
      <c r="I231" s="279">
        <v>203.88333333333333</v>
      </c>
      <c r="J231" s="279">
        <v>210.21666666666664</v>
      </c>
      <c r="K231" s="277">
        <v>197.55</v>
      </c>
      <c r="L231" s="277">
        <v>184.2</v>
      </c>
      <c r="M231" s="277">
        <v>22.676110000000001</v>
      </c>
    </row>
    <row r="232" spans="1:13">
      <c r="A232" s="268">
        <v>222</v>
      </c>
      <c r="B232" s="277" t="s">
        <v>405</v>
      </c>
      <c r="C232" s="278">
        <v>571.9</v>
      </c>
      <c r="D232" s="279">
        <v>570.9666666666667</v>
      </c>
      <c r="E232" s="279">
        <v>555.93333333333339</v>
      </c>
      <c r="F232" s="279">
        <v>539.9666666666667</v>
      </c>
      <c r="G232" s="279">
        <v>524.93333333333339</v>
      </c>
      <c r="H232" s="279">
        <v>586.93333333333339</v>
      </c>
      <c r="I232" s="279">
        <v>601.9666666666667</v>
      </c>
      <c r="J232" s="279">
        <v>617.93333333333339</v>
      </c>
      <c r="K232" s="277">
        <v>586</v>
      </c>
      <c r="L232" s="277">
        <v>555</v>
      </c>
      <c r="M232" s="277">
        <v>0.77429000000000003</v>
      </c>
    </row>
    <row r="233" spans="1:13">
      <c r="A233" s="268">
        <v>223</v>
      </c>
      <c r="B233" s="277" t="s">
        <v>406</v>
      </c>
      <c r="C233" s="278">
        <v>5.9</v>
      </c>
      <c r="D233" s="279">
        <v>5.95</v>
      </c>
      <c r="E233" s="279">
        <v>5.75</v>
      </c>
      <c r="F233" s="279">
        <v>5.6</v>
      </c>
      <c r="G233" s="279">
        <v>5.3999999999999995</v>
      </c>
      <c r="H233" s="279">
        <v>6.1000000000000005</v>
      </c>
      <c r="I233" s="279">
        <v>6.3000000000000016</v>
      </c>
      <c r="J233" s="279">
        <v>6.4500000000000011</v>
      </c>
      <c r="K233" s="277">
        <v>6.15</v>
      </c>
      <c r="L233" s="277">
        <v>5.8</v>
      </c>
      <c r="M233" s="277">
        <v>15.99484</v>
      </c>
    </row>
    <row r="234" spans="1:13">
      <c r="A234" s="268">
        <v>224</v>
      </c>
      <c r="B234" s="277" t="s">
        <v>122</v>
      </c>
      <c r="C234" s="278">
        <v>407.65</v>
      </c>
      <c r="D234" s="279">
        <v>409.10000000000008</v>
      </c>
      <c r="E234" s="279">
        <v>401.40000000000015</v>
      </c>
      <c r="F234" s="279">
        <v>395.15000000000009</v>
      </c>
      <c r="G234" s="279">
        <v>387.45000000000016</v>
      </c>
      <c r="H234" s="279">
        <v>415.35000000000014</v>
      </c>
      <c r="I234" s="279">
        <v>423.05000000000007</v>
      </c>
      <c r="J234" s="279">
        <v>429.30000000000013</v>
      </c>
      <c r="K234" s="277">
        <v>416.8</v>
      </c>
      <c r="L234" s="277">
        <v>402.85</v>
      </c>
      <c r="M234" s="277">
        <v>18.228400000000001</v>
      </c>
    </row>
    <row r="235" spans="1:13">
      <c r="A235" s="268">
        <v>225</v>
      </c>
      <c r="B235" s="277" t="s">
        <v>407</v>
      </c>
      <c r="C235" s="278">
        <v>78.8</v>
      </c>
      <c r="D235" s="279">
        <v>80</v>
      </c>
      <c r="E235" s="279">
        <v>76.8</v>
      </c>
      <c r="F235" s="279">
        <v>74.8</v>
      </c>
      <c r="G235" s="279">
        <v>71.599999999999994</v>
      </c>
      <c r="H235" s="279">
        <v>82</v>
      </c>
      <c r="I235" s="279">
        <v>85.199999999999989</v>
      </c>
      <c r="J235" s="279">
        <v>87.2</v>
      </c>
      <c r="K235" s="277">
        <v>83.2</v>
      </c>
      <c r="L235" s="277">
        <v>78</v>
      </c>
      <c r="M235" s="277">
        <v>4.9676999999999998</v>
      </c>
    </row>
    <row r="236" spans="1:13">
      <c r="A236" s="268">
        <v>226</v>
      </c>
      <c r="B236" s="277" t="s">
        <v>1603</v>
      </c>
      <c r="C236" s="278">
        <v>981.9</v>
      </c>
      <c r="D236" s="279">
        <v>966.41666666666663</v>
      </c>
      <c r="E236" s="279">
        <v>935.83333333333326</v>
      </c>
      <c r="F236" s="279">
        <v>889.76666666666665</v>
      </c>
      <c r="G236" s="279">
        <v>859.18333333333328</v>
      </c>
      <c r="H236" s="279">
        <v>1012.4833333333332</v>
      </c>
      <c r="I236" s="279">
        <v>1043.0666666666666</v>
      </c>
      <c r="J236" s="279">
        <v>1089.1333333333332</v>
      </c>
      <c r="K236" s="277">
        <v>997</v>
      </c>
      <c r="L236" s="277">
        <v>920.35</v>
      </c>
      <c r="M236" s="277">
        <v>0.58875</v>
      </c>
    </row>
    <row r="237" spans="1:13">
      <c r="A237" s="268">
        <v>227</v>
      </c>
      <c r="B237" s="277" t="s">
        <v>260</v>
      </c>
      <c r="C237" s="278">
        <v>92</v>
      </c>
      <c r="D237" s="279">
        <v>92.366666666666674</v>
      </c>
      <c r="E237" s="279">
        <v>89.633333333333354</v>
      </c>
      <c r="F237" s="279">
        <v>87.26666666666668</v>
      </c>
      <c r="G237" s="279">
        <v>84.53333333333336</v>
      </c>
      <c r="H237" s="279">
        <v>94.733333333333348</v>
      </c>
      <c r="I237" s="279">
        <v>97.466666666666669</v>
      </c>
      <c r="J237" s="279">
        <v>99.833333333333343</v>
      </c>
      <c r="K237" s="277">
        <v>95.1</v>
      </c>
      <c r="L237" s="277">
        <v>90</v>
      </c>
      <c r="M237" s="277">
        <v>17.818359999999998</v>
      </c>
    </row>
    <row r="238" spans="1:13">
      <c r="A238" s="268">
        <v>228</v>
      </c>
      <c r="B238" s="277" t="s">
        <v>412</v>
      </c>
      <c r="C238" s="278">
        <v>118.05</v>
      </c>
      <c r="D238" s="279">
        <v>117.16666666666667</v>
      </c>
      <c r="E238" s="279">
        <v>115.03333333333335</v>
      </c>
      <c r="F238" s="279">
        <v>112.01666666666668</v>
      </c>
      <c r="G238" s="279">
        <v>109.88333333333335</v>
      </c>
      <c r="H238" s="279">
        <v>120.18333333333334</v>
      </c>
      <c r="I238" s="279">
        <v>122.31666666666666</v>
      </c>
      <c r="J238" s="279">
        <v>125.33333333333333</v>
      </c>
      <c r="K238" s="277">
        <v>119.3</v>
      </c>
      <c r="L238" s="277">
        <v>114.15</v>
      </c>
      <c r="M238" s="277">
        <v>13.857239999999999</v>
      </c>
    </row>
    <row r="239" spans="1:13">
      <c r="A239" s="268">
        <v>229</v>
      </c>
      <c r="B239" s="277" t="s">
        <v>1615</v>
      </c>
      <c r="C239" s="278">
        <v>4904.1000000000004</v>
      </c>
      <c r="D239" s="279">
        <v>4856.7</v>
      </c>
      <c r="E239" s="279">
        <v>4723.3999999999996</v>
      </c>
      <c r="F239" s="279">
        <v>4542.7</v>
      </c>
      <c r="G239" s="279">
        <v>4409.3999999999996</v>
      </c>
      <c r="H239" s="279">
        <v>5037.3999999999996</v>
      </c>
      <c r="I239" s="279">
        <v>5170.7000000000007</v>
      </c>
      <c r="J239" s="279">
        <v>5351.4</v>
      </c>
      <c r="K239" s="277">
        <v>4990</v>
      </c>
      <c r="L239" s="277">
        <v>4676</v>
      </c>
      <c r="M239" s="277">
        <v>1.45547</v>
      </c>
    </row>
    <row r="240" spans="1:13">
      <c r="A240" s="268">
        <v>230</v>
      </c>
      <c r="B240" s="277" t="s">
        <v>259</v>
      </c>
      <c r="C240" s="278">
        <v>57.15</v>
      </c>
      <c r="D240" s="279">
        <v>56.949999999999996</v>
      </c>
      <c r="E240" s="279">
        <v>55.949999999999989</v>
      </c>
      <c r="F240" s="279">
        <v>54.749999999999993</v>
      </c>
      <c r="G240" s="279">
        <v>53.749999999999986</v>
      </c>
      <c r="H240" s="279">
        <v>58.149999999999991</v>
      </c>
      <c r="I240" s="279">
        <v>59.150000000000006</v>
      </c>
      <c r="J240" s="279">
        <v>60.349999999999994</v>
      </c>
      <c r="K240" s="277">
        <v>57.95</v>
      </c>
      <c r="L240" s="277">
        <v>55.75</v>
      </c>
      <c r="M240" s="277">
        <v>6.57707</v>
      </c>
    </row>
    <row r="241" spans="1:13">
      <c r="A241" s="268">
        <v>231</v>
      </c>
      <c r="B241" s="277" t="s">
        <v>123</v>
      </c>
      <c r="C241" s="278">
        <v>1282.7</v>
      </c>
      <c r="D241" s="279">
        <v>1272.3166666666666</v>
      </c>
      <c r="E241" s="279">
        <v>1246.1833333333332</v>
      </c>
      <c r="F241" s="279">
        <v>1209.6666666666665</v>
      </c>
      <c r="G241" s="279">
        <v>1183.5333333333331</v>
      </c>
      <c r="H241" s="279">
        <v>1308.8333333333333</v>
      </c>
      <c r="I241" s="279">
        <v>1334.9666666666665</v>
      </c>
      <c r="J241" s="279">
        <v>1371.4833333333333</v>
      </c>
      <c r="K241" s="277">
        <v>1298.45</v>
      </c>
      <c r="L241" s="277">
        <v>1235.8</v>
      </c>
      <c r="M241" s="277">
        <v>32.911290000000001</v>
      </c>
    </row>
    <row r="242" spans="1:13">
      <c r="A242" s="268">
        <v>232</v>
      </c>
      <c r="B242" s="277" t="s">
        <v>1622</v>
      </c>
      <c r="C242" s="278">
        <v>255.3</v>
      </c>
      <c r="D242" s="279">
        <v>258.73333333333335</v>
      </c>
      <c r="E242" s="279">
        <v>246.51666666666671</v>
      </c>
      <c r="F242" s="279">
        <v>237.73333333333335</v>
      </c>
      <c r="G242" s="279">
        <v>225.51666666666671</v>
      </c>
      <c r="H242" s="279">
        <v>267.51666666666671</v>
      </c>
      <c r="I242" s="279">
        <v>279.73333333333341</v>
      </c>
      <c r="J242" s="279">
        <v>288.51666666666671</v>
      </c>
      <c r="K242" s="277">
        <v>270.95</v>
      </c>
      <c r="L242" s="277">
        <v>249.95</v>
      </c>
      <c r="M242" s="277">
        <v>0.91042000000000001</v>
      </c>
    </row>
    <row r="243" spans="1:13">
      <c r="A243" s="268">
        <v>233</v>
      </c>
      <c r="B243" s="277" t="s">
        <v>418</v>
      </c>
      <c r="C243" s="278">
        <v>282.14999999999998</v>
      </c>
      <c r="D243" s="279">
        <v>284.81666666666666</v>
      </c>
      <c r="E243" s="279">
        <v>274.83333333333331</v>
      </c>
      <c r="F243" s="279">
        <v>267.51666666666665</v>
      </c>
      <c r="G243" s="279">
        <v>257.5333333333333</v>
      </c>
      <c r="H243" s="279">
        <v>292.13333333333333</v>
      </c>
      <c r="I243" s="279">
        <v>302.11666666666667</v>
      </c>
      <c r="J243" s="279">
        <v>309.43333333333334</v>
      </c>
      <c r="K243" s="277">
        <v>294.8</v>
      </c>
      <c r="L243" s="277">
        <v>277.5</v>
      </c>
      <c r="M243" s="277">
        <v>0.20594000000000001</v>
      </c>
    </row>
    <row r="244" spans="1:13">
      <c r="A244" s="268">
        <v>234</v>
      </c>
      <c r="B244" s="277" t="s">
        <v>124</v>
      </c>
      <c r="C244" s="278">
        <v>528.04999999999995</v>
      </c>
      <c r="D244" s="279">
        <v>533.66666666666663</v>
      </c>
      <c r="E244" s="279">
        <v>513.48333333333323</v>
      </c>
      <c r="F244" s="279">
        <v>498.91666666666663</v>
      </c>
      <c r="G244" s="279">
        <v>478.73333333333323</v>
      </c>
      <c r="H244" s="279">
        <v>548.23333333333323</v>
      </c>
      <c r="I244" s="279">
        <v>568.41666666666663</v>
      </c>
      <c r="J244" s="279">
        <v>582.98333333333323</v>
      </c>
      <c r="K244" s="277">
        <v>553.85</v>
      </c>
      <c r="L244" s="277">
        <v>519.1</v>
      </c>
      <c r="M244" s="277">
        <v>200.46498</v>
      </c>
    </row>
    <row r="245" spans="1:13">
      <c r="A245" s="268">
        <v>235</v>
      </c>
      <c r="B245" s="277" t="s">
        <v>419</v>
      </c>
      <c r="C245" s="278">
        <v>74.05</v>
      </c>
      <c r="D245" s="279">
        <v>75.149999999999991</v>
      </c>
      <c r="E245" s="279">
        <v>72.399999999999977</v>
      </c>
      <c r="F245" s="279">
        <v>70.749999999999986</v>
      </c>
      <c r="G245" s="279">
        <v>67.999999999999972</v>
      </c>
      <c r="H245" s="279">
        <v>76.799999999999983</v>
      </c>
      <c r="I245" s="279">
        <v>79.550000000000011</v>
      </c>
      <c r="J245" s="279">
        <v>81.199999999999989</v>
      </c>
      <c r="K245" s="277">
        <v>77.900000000000006</v>
      </c>
      <c r="L245" s="277">
        <v>73.5</v>
      </c>
      <c r="M245" s="277">
        <v>5.05166</v>
      </c>
    </row>
    <row r="246" spans="1:13">
      <c r="A246" s="268">
        <v>236</v>
      </c>
      <c r="B246" s="277" t="s">
        <v>125</v>
      </c>
      <c r="C246" s="278">
        <v>166.95</v>
      </c>
      <c r="D246" s="279">
        <v>170.81666666666669</v>
      </c>
      <c r="E246" s="279">
        <v>158.63333333333338</v>
      </c>
      <c r="F246" s="279">
        <v>150.31666666666669</v>
      </c>
      <c r="G246" s="279">
        <v>138.13333333333338</v>
      </c>
      <c r="H246" s="279">
        <v>179.13333333333338</v>
      </c>
      <c r="I246" s="279">
        <v>191.31666666666672</v>
      </c>
      <c r="J246" s="279">
        <v>199.63333333333338</v>
      </c>
      <c r="K246" s="277">
        <v>183</v>
      </c>
      <c r="L246" s="277">
        <v>162.5</v>
      </c>
      <c r="M246" s="277">
        <v>189.69078999999999</v>
      </c>
    </row>
    <row r="247" spans="1:13">
      <c r="A247" s="268">
        <v>237</v>
      </c>
      <c r="B247" s="277" t="s">
        <v>126</v>
      </c>
      <c r="C247" s="278">
        <v>1019.75</v>
      </c>
      <c r="D247" s="279">
        <v>1021.6166666666667</v>
      </c>
      <c r="E247" s="279">
        <v>1006.2333333333333</v>
      </c>
      <c r="F247" s="279">
        <v>992.7166666666667</v>
      </c>
      <c r="G247" s="279">
        <v>977.33333333333337</v>
      </c>
      <c r="H247" s="279">
        <v>1035.1333333333332</v>
      </c>
      <c r="I247" s="279">
        <v>1050.5166666666669</v>
      </c>
      <c r="J247" s="279">
        <v>1064.0333333333333</v>
      </c>
      <c r="K247" s="277">
        <v>1037</v>
      </c>
      <c r="L247" s="277">
        <v>1008.1</v>
      </c>
      <c r="M247" s="277">
        <v>134.86274</v>
      </c>
    </row>
    <row r="248" spans="1:13">
      <c r="A248" s="268">
        <v>238</v>
      </c>
      <c r="B248" s="277" t="s">
        <v>1645</v>
      </c>
      <c r="C248" s="278">
        <v>597.79999999999995</v>
      </c>
      <c r="D248" s="279">
        <v>602.36666666666667</v>
      </c>
      <c r="E248" s="279">
        <v>592.43333333333339</v>
      </c>
      <c r="F248" s="279">
        <v>587.06666666666672</v>
      </c>
      <c r="G248" s="279">
        <v>577.13333333333344</v>
      </c>
      <c r="H248" s="279">
        <v>607.73333333333335</v>
      </c>
      <c r="I248" s="279">
        <v>617.66666666666652</v>
      </c>
      <c r="J248" s="279">
        <v>623.0333333333333</v>
      </c>
      <c r="K248" s="277">
        <v>612.29999999999995</v>
      </c>
      <c r="L248" s="277">
        <v>597</v>
      </c>
      <c r="M248" s="277">
        <v>9.3350000000000002E-2</v>
      </c>
    </row>
    <row r="249" spans="1:13">
      <c r="A249" s="268">
        <v>239</v>
      </c>
      <c r="B249" s="277" t="s">
        <v>420</v>
      </c>
      <c r="C249" s="278">
        <v>266.25</v>
      </c>
      <c r="D249" s="279">
        <v>269.2166666666667</v>
      </c>
      <c r="E249" s="279">
        <v>260.08333333333337</v>
      </c>
      <c r="F249" s="279">
        <v>253.91666666666669</v>
      </c>
      <c r="G249" s="279">
        <v>244.78333333333336</v>
      </c>
      <c r="H249" s="279">
        <v>275.38333333333338</v>
      </c>
      <c r="I249" s="279">
        <v>284.51666666666671</v>
      </c>
      <c r="J249" s="279">
        <v>290.68333333333339</v>
      </c>
      <c r="K249" s="277">
        <v>278.35000000000002</v>
      </c>
      <c r="L249" s="277">
        <v>263.05</v>
      </c>
      <c r="M249" s="277">
        <v>4.1219799999999998</v>
      </c>
    </row>
    <row r="250" spans="1:13">
      <c r="A250" s="268">
        <v>240</v>
      </c>
      <c r="B250" s="277" t="s">
        <v>421</v>
      </c>
      <c r="C250" s="278">
        <v>202.95</v>
      </c>
      <c r="D250" s="279">
        <v>206.78333333333333</v>
      </c>
      <c r="E250" s="279">
        <v>197.66666666666666</v>
      </c>
      <c r="F250" s="279">
        <v>192.38333333333333</v>
      </c>
      <c r="G250" s="279">
        <v>183.26666666666665</v>
      </c>
      <c r="H250" s="279">
        <v>212.06666666666666</v>
      </c>
      <c r="I250" s="279">
        <v>221.18333333333334</v>
      </c>
      <c r="J250" s="279">
        <v>226.46666666666667</v>
      </c>
      <c r="K250" s="277">
        <v>215.9</v>
      </c>
      <c r="L250" s="277">
        <v>201.5</v>
      </c>
      <c r="M250" s="277">
        <v>1.57491</v>
      </c>
    </row>
    <row r="251" spans="1:13">
      <c r="A251" s="268">
        <v>241</v>
      </c>
      <c r="B251" s="277" t="s">
        <v>417</v>
      </c>
      <c r="C251" s="278">
        <v>9.25</v>
      </c>
      <c r="D251" s="279">
        <v>9.3166666666666682</v>
      </c>
      <c r="E251" s="279">
        <v>9.0833333333333357</v>
      </c>
      <c r="F251" s="279">
        <v>8.9166666666666679</v>
      </c>
      <c r="G251" s="279">
        <v>8.6833333333333353</v>
      </c>
      <c r="H251" s="279">
        <v>9.4833333333333361</v>
      </c>
      <c r="I251" s="279">
        <v>9.7166666666666668</v>
      </c>
      <c r="J251" s="279">
        <v>9.8833333333333364</v>
      </c>
      <c r="K251" s="277">
        <v>9.5500000000000007</v>
      </c>
      <c r="L251" s="277">
        <v>9.15</v>
      </c>
      <c r="M251" s="277">
        <v>13.902520000000001</v>
      </c>
    </row>
    <row r="252" spans="1:13">
      <c r="A252" s="268">
        <v>242</v>
      </c>
      <c r="B252" s="277" t="s">
        <v>127</v>
      </c>
      <c r="C252" s="278">
        <v>75.95</v>
      </c>
      <c r="D252" s="279">
        <v>76.166666666666671</v>
      </c>
      <c r="E252" s="279">
        <v>75.13333333333334</v>
      </c>
      <c r="F252" s="279">
        <v>74.316666666666663</v>
      </c>
      <c r="G252" s="279">
        <v>73.283333333333331</v>
      </c>
      <c r="H252" s="279">
        <v>76.983333333333348</v>
      </c>
      <c r="I252" s="279">
        <v>78.01666666666668</v>
      </c>
      <c r="J252" s="279">
        <v>78.833333333333357</v>
      </c>
      <c r="K252" s="277">
        <v>77.2</v>
      </c>
      <c r="L252" s="277">
        <v>75.349999999999994</v>
      </c>
      <c r="M252" s="277">
        <v>191.23947999999999</v>
      </c>
    </row>
    <row r="253" spans="1:13">
      <c r="A253" s="268">
        <v>243</v>
      </c>
      <c r="B253" s="277" t="s">
        <v>262</v>
      </c>
      <c r="C253" s="278">
        <v>2135.6999999999998</v>
      </c>
      <c r="D253" s="279">
        <v>2109.0833333333335</v>
      </c>
      <c r="E253" s="279">
        <v>2069.666666666667</v>
      </c>
      <c r="F253" s="279">
        <v>2003.6333333333334</v>
      </c>
      <c r="G253" s="279">
        <v>1964.2166666666669</v>
      </c>
      <c r="H253" s="279">
        <v>2175.1166666666668</v>
      </c>
      <c r="I253" s="279">
        <v>2214.5333333333338</v>
      </c>
      <c r="J253" s="279">
        <v>2280.5666666666671</v>
      </c>
      <c r="K253" s="277">
        <v>2148.5</v>
      </c>
      <c r="L253" s="277">
        <v>2043.05</v>
      </c>
      <c r="M253" s="277">
        <v>2.2827600000000001</v>
      </c>
    </row>
    <row r="254" spans="1:13">
      <c r="A254" s="268">
        <v>244</v>
      </c>
      <c r="B254" s="277" t="s">
        <v>408</v>
      </c>
      <c r="C254" s="278">
        <v>109.75</v>
      </c>
      <c r="D254" s="279">
        <v>110.81666666666666</v>
      </c>
      <c r="E254" s="279">
        <v>106.93333333333332</v>
      </c>
      <c r="F254" s="279">
        <v>104.11666666666666</v>
      </c>
      <c r="G254" s="279">
        <v>100.23333333333332</v>
      </c>
      <c r="H254" s="279">
        <v>113.63333333333333</v>
      </c>
      <c r="I254" s="279">
        <v>117.51666666666665</v>
      </c>
      <c r="J254" s="279">
        <v>120.33333333333333</v>
      </c>
      <c r="K254" s="277">
        <v>114.7</v>
      </c>
      <c r="L254" s="277">
        <v>108</v>
      </c>
      <c r="M254" s="277">
        <v>5.8760899999999996</v>
      </c>
    </row>
    <row r="255" spans="1:13">
      <c r="A255" s="268">
        <v>245</v>
      </c>
      <c r="B255" s="277" t="s">
        <v>409</v>
      </c>
      <c r="C255" s="278">
        <v>80.400000000000006</v>
      </c>
      <c r="D255" s="279">
        <v>81.016666666666666</v>
      </c>
      <c r="E255" s="279">
        <v>79.383333333333326</v>
      </c>
      <c r="F255" s="279">
        <v>78.36666666666666</v>
      </c>
      <c r="G255" s="279">
        <v>76.73333333333332</v>
      </c>
      <c r="H255" s="279">
        <v>82.033333333333331</v>
      </c>
      <c r="I255" s="279">
        <v>83.666666666666686</v>
      </c>
      <c r="J255" s="279">
        <v>84.683333333333337</v>
      </c>
      <c r="K255" s="277">
        <v>82.65</v>
      </c>
      <c r="L255" s="277">
        <v>80</v>
      </c>
      <c r="M255" s="277">
        <v>5.1167199999999999</v>
      </c>
    </row>
    <row r="256" spans="1:13">
      <c r="A256" s="268">
        <v>246</v>
      </c>
      <c r="B256" s="277" t="s">
        <v>2931</v>
      </c>
      <c r="C256" s="278">
        <v>1372.85</v>
      </c>
      <c r="D256" s="279">
        <v>1368.7</v>
      </c>
      <c r="E256" s="279">
        <v>1357.4</v>
      </c>
      <c r="F256" s="279">
        <v>1341.95</v>
      </c>
      <c r="G256" s="279">
        <v>1330.65</v>
      </c>
      <c r="H256" s="279">
        <v>1384.15</v>
      </c>
      <c r="I256" s="279">
        <v>1395.4499999999998</v>
      </c>
      <c r="J256" s="279">
        <v>1410.9</v>
      </c>
      <c r="K256" s="277">
        <v>1380</v>
      </c>
      <c r="L256" s="277">
        <v>1353.25</v>
      </c>
      <c r="M256" s="277">
        <v>2.7474799999999999</v>
      </c>
    </row>
    <row r="257" spans="1:13">
      <c r="A257" s="268">
        <v>247</v>
      </c>
      <c r="B257" s="277" t="s">
        <v>402</v>
      </c>
      <c r="C257" s="278">
        <v>459.55</v>
      </c>
      <c r="D257" s="279">
        <v>454.61666666666662</v>
      </c>
      <c r="E257" s="279">
        <v>439.23333333333323</v>
      </c>
      <c r="F257" s="279">
        <v>418.91666666666663</v>
      </c>
      <c r="G257" s="279">
        <v>403.53333333333325</v>
      </c>
      <c r="H257" s="279">
        <v>474.93333333333322</v>
      </c>
      <c r="I257" s="279">
        <v>490.31666666666655</v>
      </c>
      <c r="J257" s="279">
        <v>510.63333333333321</v>
      </c>
      <c r="K257" s="277">
        <v>470</v>
      </c>
      <c r="L257" s="277">
        <v>434.3</v>
      </c>
      <c r="M257" s="277">
        <v>4.20113</v>
      </c>
    </row>
    <row r="258" spans="1:13">
      <c r="A258" s="268">
        <v>248</v>
      </c>
      <c r="B258" s="277" t="s">
        <v>128</v>
      </c>
      <c r="C258" s="278">
        <v>172.5</v>
      </c>
      <c r="D258" s="279">
        <v>173.91666666666666</v>
      </c>
      <c r="E258" s="279">
        <v>170.2833333333333</v>
      </c>
      <c r="F258" s="279">
        <v>168.06666666666663</v>
      </c>
      <c r="G258" s="279">
        <v>164.43333333333328</v>
      </c>
      <c r="H258" s="279">
        <v>176.13333333333333</v>
      </c>
      <c r="I258" s="279">
        <v>179.76666666666671</v>
      </c>
      <c r="J258" s="279">
        <v>181.98333333333335</v>
      </c>
      <c r="K258" s="277">
        <v>177.55</v>
      </c>
      <c r="L258" s="277">
        <v>171.7</v>
      </c>
      <c r="M258" s="277">
        <v>617.85757999999998</v>
      </c>
    </row>
    <row r="259" spans="1:13">
      <c r="A259" s="268">
        <v>249</v>
      </c>
      <c r="B259" s="277" t="s">
        <v>413</v>
      </c>
      <c r="C259" s="278">
        <v>235.5</v>
      </c>
      <c r="D259" s="279">
        <v>236.56666666666669</v>
      </c>
      <c r="E259" s="279">
        <v>229.23333333333338</v>
      </c>
      <c r="F259" s="279">
        <v>222.9666666666667</v>
      </c>
      <c r="G259" s="279">
        <v>215.63333333333338</v>
      </c>
      <c r="H259" s="279">
        <v>242.83333333333337</v>
      </c>
      <c r="I259" s="279">
        <v>250.16666666666669</v>
      </c>
      <c r="J259" s="279">
        <v>256.43333333333339</v>
      </c>
      <c r="K259" s="277">
        <v>243.9</v>
      </c>
      <c r="L259" s="277">
        <v>230.3</v>
      </c>
      <c r="M259" s="277">
        <v>0.61341000000000001</v>
      </c>
    </row>
    <row r="260" spans="1:13">
      <c r="A260" s="268">
        <v>250</v>
      </c>
      <c r="B260" s="277" t="s">
        <v>411</v>
      </c>
      <c r="C260" s="278">
        <v>122.6</v>
      </c>
      <c r="D260" s="279">
        <v>122.81666666666666</v>
      </c>
      <c r="E260" s="279">
        <v>120.23333333333332</v>
      </c>
      <c r="F260" s="279">
        <v>117.86666666666666</v>
      </c>
      <c r="G260" s="279">
        <v>115.28333333333332</v>
      </c>
      <c r="H260" s="279">
        <v>125.18333333333332</v>
      </c>
      <c r="I260" s="279">
        <v>127.76666666666667</v>
      </c>
      <c r="J260" s="279">
        <v>130.13333333333333</v>
      </c>
      <c r="K260" s="277">
        <v>125.4</v>
      </c>
      <c r="L260" s="277">
        <v>120.45</v>
      </c>
      <c r="M260" s="277">
        <v>8.641</v>
      </c>
    </row>
    <row r="261" spans="1:13">
      <c r="A261" s="268">
        <v>251</v>
      </c>
      <c r="B261" s="277" t="s">
        <v>431</v>
      </c>
      <c r="C261" s="278">
        <v>15.35</v>
      </c>
      <c r="D261" s="279">
        <v>15.433333333333332</v>
      </c>
      <c r="E261" s="279">
        <v>15.016666666666664</v>
      </c>
      <c r="F261" s="279">
        <v>14.683333333333332</v>
      </c>
      <c r="G261" s="279">
        <v>14.266666666666664</v>
      </c>
      <c r="H261" s="279">
        <v>15.766666666666664</v>
      </c>
      <c r="I261" s="279">
        <v>16.18333333333333</v>
      </c>
      <c r="J261" s="279">
        <v>16.516666666666666</v>
      </c>
      <c r="K261" s="277">
        <v>15.85</v>
      </c>
      <c r="L261" s="277">
        <v>15.1</v>
      </c>
      <c r="M261" s="277">
        <v>9.6371800000000007</v>
      </c>
    </row>
    <row r="262" spans="1:13">
      <c r="A262" s="268">
        <v>252</v>
      </c>
      <c r="B262" s="277" t="s">
        <v>428</v>
      </c>
      <c r="C262" s="278">
        <v>36.549999999999997</v>
      </c>
      <c r="D262" s="279">
        <v>36.800000000000004</v>
      </c>
      <c r="E262" s="279">
        <v>36.150000000000006</v>
      </c>
      <c r="F262" s="279">
        <v>35.75</v>
      </c>
      <c r="G262" s="279">
        <v>35.1</v>
      </c>
      <c r="H262" s="279">
        <v>37.20000000000001</v>
      </c>
      <c r="I262" s="279">
        <v>37.85</v>
      </c>
      <c r="J262" s="279">
        <v>38.250000000000014</v>
      </c>
      <c r="K262" s="277">
        <v>37.450000000000003</v>
      </c>
      <c r="L262" s="277">
        <v>36.4</v>
      </c>
      <c r="M262" s="277">
        <v>2.6150500000000001</v>
      </c>
    </row>
    <row r="263" spans="1:13">
      <c r="A263" s="268">
        <v>253</v>
      </c>
      <c r="B263" s="277" t="s">
        <v>429</v>
      </c>
      <c r="C263" s="278">
        <v>82</v>
      </c>
      <c r="D263" s="279">
        <v>82.149999999999991</v>
      </c>
      <c r="E263" s="279">
        <v>80.199999999999989</v>
      </c>
      <c r="F263" s="279">
        <v>78.399999999999991</v>
      </c>
      <c r="G263" s="279">
        <v>76.449999999999989</v>
      </c>
      <c r="H263" s="279">
        <v>83.949999999999989</v>
      </c>
      <c r="I263" s="279">
        <v>85.9</v>
      </c>
      <c r="J263" s="279">
        <v>87.699999999999989</v>
      </c>
      <c r="K263" s="277">
        <v>84.1</v>
      </c>
      <c r="L263" s="277">
        <v>80.349999999999994</v>
      </c>
      <c r="M263" s="277">
        <v>7.26051</v>
      </c>
    </row>
    <row r="264" spans="1:13">
      <c r="A264" s="268">
        <v>254</v>
      </c>
      <c r="B264" s="277" t="s">
        <v>432</v>
      </c>
      <c r="C264" s="278">
        <v>47.05</v>
      </c>
      <c r="D264" s="279">
        <v>46.633333333333326</v>
      </c>
      <c r="E264" s="279">
        <v>45.466666666666654</v>
      </c>
      <c r="F264" s="279">
        <v>43.883333333333326</v>
      </c>
      <c r="G264" s="279">
        <v>42.716666666666654</v>
      </c>
      <c r="H264" s="279">
        <v>48.216666666666654</v>
      </c>
      <c r="I264" s="279">
        <v>49.383333333333326</v>
      </c>
      <c r="J264" s="279">
        <v>50.966666666666654</v>
      </c>
      <c r="K264" s="277">
        <v>47.8</v>
      </c>
      <c r="L264" s="277">
        <v>45.05</v>
      </c>
      <c r="M264" s="277">
        <v>12.48352</v>
      </c>
    </row>
    <row r="265" spans="1:13">
      <c r="A265" s="268">
        <v>255</v>
      </c>
      <c r="B265" s="277" t="s">
        <v>422</v>
      </c>
      <c r="C265" s="278">
        <v>923.1</v>
      </c>
      <c r="D265" s="279">
        <v>953.08333333333337</v>
      </c>
      <c r="E265" s="279">
        <v>876.16666666666674</v>
      </c>
      <c r="F265" s="279">
        <v>829.23333333333335</v>
      </c>
      <c r="G265" s="279">
        <v>752.31666666666672</v>
      </c>
      <c r="H265" s="279">
        <v>1000.0166666666668</v>
      </c>
      <c r="I265" s="279">
        <v>1076.9333333333334</v>
      </c>
      <c r="J265" s="279">
        <v>1123.8666666666668</v>
      </c>
      <c r="K265" s="277">
        <v>1030</v>
      </c>
      <c r="L265" s="277">
        <v>906.15</v>
      </c>
      <c r="M265" s="277">
        <v>6.42462</v>
      </c>
    </row>
    <row r="266" spans="1:13">
      <c r="A266" s="268">
        <v>256</v>
      </c>
      <c r="B266" s="277" t="s">
        <v>436</v>
      </c>
      <c r="C266" s="278">
        <v>2179.5500000000002</v>
      </c>
      <c r="D266" s="279">
        <v>2166.15</v>
      </c>
      <c r="E266" s="279">
        <v>2133.4</v>
      </c>
      <c r="F266" s="279">
        <v>2087.25</v>
      </c>
      <c r="G266" s="279">
        <v>2054.5</v>
      </c>
      <c r="H266" s="279">
        <v>2212.3000000000002</v>
      </c>
      <c r="I266" s="279">
        <v>2245.0500000000002</v>
      </c>
      <c r="J266" s="279">
        <v>2291.2000000000003</v>
      </c>
      <c r="K266" s="277">
        <v>2198.9</v>
      </c>
      <c r="L266" s="277">
        <v>2120</v>
      </c>
      <c r="M266" s="277">
        <v>7.3249999999999996E-2</v>
      </c>
    </row>
    <row r="267" spans="1:13">
      <c r="A267" s="268">
        <v>257</v>
      </c>
      <c r="B267" s="277" t="s">
        <v>433</v>
      </c>
      <c r="C267" s="278">
        <v>64.099999999999994</v>
      </c>
      <c r="D267" s="279">
        <v>63.68333333333333</v>
      </c>
      <c r="E267" s="279">
        <v>62.566666666666663</v>
      </c>
      <c r="F267" s="279">
        <v>61.033333333333331</v>
      </c>
      <c r="G267" s="279">
        <v>59.916666666666664</v>
      </c>
      <c r="H267" s="279">
        <v>65.216666666666669</v>
      </c>
      <c r="I267" s="279">
        <v>66.333333333333314</v>
      </c>
      <c r="J267" s="279">
        <v>67.86666666666666</v>
      </c>
      <c r="K267" s="277">
        <v>64.8</v>
      </c>
      <c r="L267" s="277">
        <v>62.15</v>
      </c>
      <c r="M267" s="277">
        <v>12.542</v>
      </c>
    </row>
    <row r="268" spans="1:13">
      <c r="A268" s="268">
        <v>258</v>
      </c>
      <c r="B268" s="277" t="s">
        <v>129</v>
      </c>
      <c r="C268" s="278">
        <v>175.8</v>
      </c>
      <c r="D268" s="279">
        <v>172.41666666666666</v>
      </c>
      <c r="E268" s="279">
        <v>163.38333333333333</v>
      </c>
      <c r="F268" s="279">
        <v>150.96666666666667</v>
      </c>
      <c r="G268" s="279">
        <v>141.93333333333334</v>
      </c>
      <c r="H268" s="279">
        <v>184.83333333333331</v>
      </c>
      <c r="I268" s="279">
        <v>193.86666666666667</v>
      </c>
      <c r="J268" s="279">
        <v>206.2833333333333</v>
      </c>
      <c r="K268" s="277">
        <v>181.45</v>
      </c>
      <c r="L268" s="277">
        <v>160</v>
      </c>
      <c r="M268" s="277">
        <v>235.77593999999999</v>
      </c>
    </row>
    <row r="269" spans="1:13">
      <c r="A269" s="268">
        <v>259</v>
      </c>
      <c r="B269" s="277" t="s">
        <v>423</v>
      </c>
      <c r="C269" s="278">
        <v>1500.8</v>
      </c>
      <c r="D269" s="279">
        <v>1502.5166666666667</v>
      </c>
      <c r="E269" s="279">
        <v>1483.2833333333333</v>
      </c>
      <c r="F269" s="279">
        <v>1465.7666666666667</v>
      </c>
      <c r="G269" s="279">
        <v>1446.5333333333333</v>
      </c>
      <c r="H269" s="279">
        <v>1520.0333333333333</v>
      </c>
      <c r="I269" s="279">
        <v>1539.2666666666664</v>
      </c>
      <c r="J269" s="279">
        <v>1556.7833333333333</v>
      </c>
      <c r="K269" s="277">
        <v>1521.75</v>
      </c>
      <c r="L269" s="277">
        <v>1485</v>
      </c>
      <c r="M269" s="277">
        <v>0.40329999999999999</v>
      </c>
    </row>
    <row r="270" spans="1:13">
      <c r="A270" s="268">
        <v>260</v>
      </c>
      <c r="B270" s="277" t="s">
        <v>424</v>
      </c>
      <c r="C270" s="278">
        <v>251.3</v>
      </c>
      <c r="D270" s="279">
        <v>252.63333333333335</v>
      </c>
      <c r="E270" s="279">
        <v>248.4666666666667</v>
      </c>
      <c r="F270" s="279">
        <v>245.63333333333335</v>
      </c>
      <c r="G270" s="279">
        <v>241.4666666666667</v>
      </c>
      <c r="H270" s="279">
        <v>255.4666666666667</v>
      </c>
      <c r="I270" s="279">
        <v>259.63333333333338</v>
      </c>
      <c r="J270" s="279">
        <v>262.4666666666667</v>
      </c>
      <c r="K270" s="277">
        <v>256.8</v>
      </c>
      <c r="L270" s="277">
        <v>249.8</v>
      </c>
      <c r="M270" s="277">
        <v>1.3570800000000001</v>
      </c>
    </row>
    <row r="271" spans="1:13">
      <c r="A271" s="268">
        <v>261</v>
      </c>
      <c r="B271" s="277" t="s">
        <v>425</v>
      </c>
      <c r="C271" s="278">
        <v>90.5</v>
      </c>
      <c r="D271" s="279">
        <v>91.283333333333346</v>
      </c>
      <c r="E271" s="279">
        <v>89.266666666666694</v>
      </c>
      <c r="F271" s="279">
        <v>88.033333333333346</v>
      </c>
      <c r="G271" s="279">
        <v>86.016666666666694</v>
      </c>
      <c r="H271" s="279">
        <v>92.516666666666694</v>
      </c>
      <c r="I271" s="279">
        <v>94.533333333333346</v>
      </c>
      <c r="J271" s="279">
        <v>95.766666666666694</v>
      </c>
      <c r="K271" s="277">
        <v>93.3</v>
      </c>
      <c r="L271" s="277">
        <v>90.05</v>
      </c>
      <c r="M271" s="277">
        <v>3.61232</v>
      </c>
    </row>
    <row r="272" spans="1:13">
      <c r="A272" s="268">
        <v>262</v>
      </c>
      <c r="B272" s="277" t="s">
        <v>426</v>
      </c>
      <c r="C272" s="278">
        <v>58.9</v>
      </c>
      <c r="D272" s="279">
        <v>58.283333333333331</v>
      </c>
      <c r="E272" s="279">
        <v>57.11666666666666</v>
      </c>
      <c r="F272" s="279">
        <v>55.333333333333329</v>
      </c>
      <c r="G272" s="279">
        <v>54.166666666666657</v>
      </c>
      <c r="H272" s="279">
        <v>60.066666666666663</v>
      </c>
      <c r="I272" s="279">
        <v>61.233333333333334</v>
      </c>
      <c r="J272" s="279">
        <v>63.016666666666666</v>
      </c>
      <c r="K272" s="277">
        <v>59.45</v>
      </c>
      <c r="L272" s="277">
        <v>56.5</v>
      </c>
      <c r="M272" s="277">
        <v>4.0359800000000003</v>
      </c>
    </row>
    <row r="273" spans="1:13">
      <c r="A273" s="268">
        <v>263</v>
      </c>
      <c r="B273" s="277" t="s">
        <v>427</v>
      </c>
      <c r="C273" s="278">
        <v>75.849999999999994</v>
      </c>
      <c r="D273" s="279">
        <v>77.55</v>
      </c>
      <c r="E273" s="279">
        <v>73.349999999999994</v>
      </c>
      <c r="F273" s="279">
        <v>70.849999999999994</v>
      </c>
      <c r="G273" s="279">
        <v>66.649999999999991</v>
      </c>
      <c r="H273" s="279">
        <v>80.05</v>
      </c>
      <c r="I273" s="279">
        <v>84.250000000000014</v>
      </c>
      <c r="J273" s="279">
        <v>86.75</v>
      </c>
      <c r="K273" s="277">
        <v>81.75</v>
      </c>
      <c r="L273" s="277">
        <v>75.05</v>
      </c>
      <c r="M273" s="277">
        <v>8.5981900000000007</v>
      </c>
    </row>
    <row r="274" spans="1:13">
      <c r="A274" s="268">
        <v>264</v>
      </c>
      <c r="B274" s="277" t="s">
        <v>435</v>
      </c>
      <c r="C274" s="278">
        <v>41.2</v>
      </c>
      <c r="D274" s="279">
        <v>41.699999999999996</v>
      </c>
      <c r="E274" s="279">
        <v>40.399999999999991</v>
      </c>
      <c r="F274" s="279">
        <v>39.599999999999994</v>
      </c>
      <c r="G274" s="279">
        <v>38.29999999999999</v>
      </c>
      <c r="H274" s="279">
        <v>42.499999999999993</v>
      </c>
      <c r="I274" s="279">
        <v>43.79999999999999</v>
      </c>
      <c r="J274" s="279">
        <v>44.599999999999994</v>
      </c>
      <c r="K274" s="277">
        <v>43</v>
      </c>
      <c r="L274" s="277">
        <v>40.9</v>
      </c>
      <c r="M274" s="277">
        <v>3.2267299999999999</v>
      </c>
    </row>
    <row r="275" spans="1:13">
      <c r="A275" s="268">
        <v>265</v>
      </c>
      <c r="B275" s="277" t="s">
        <v>434</v>
      </c>
      <c r="C275" s="278">
        <v>81.650000000000006</v>
      </c>
      <c r="D275" s="279">
        <v>81.63333333333334</v>
      </c>
      <c r="E275" s="279">
        <v>80.166666666666686</v>
      </c>
      <c r="F275" s="279">
        <v>78.683333333333351</v>
      </c>
      <c r="G275" s="279">
        <v>77.216666666666697</v>
      </c>
      <c r="H275" s="279">
        <v>83.116666666666674</v>
      </c>
      <c r="I275" s="279">
        <v>84.583333333333343</v>
      </c>
      <c r="J275" s="279">
        <v>86.066666666666663</v>
      </c>
      <c r="K275" s="277">
        <v>83.1</v>
      </c>
      <c r="L275" s="277">
        <v>80.150000000000006</v>
      </c>
      <c r="M275" s="277">
        <v>2.5192899999999998</v>
      </c>
    </row>
    <row r="276" spans="1:13">
      <c r="A276" s="268">
        <v>266</v>
      </c>
      <c r="B276" s="277" t="s">
        <v>263</v>
      </c>
      <c r="C276" s="278">
        <v>57.25</v>
      </c>
      <c r="D276" s="279">
        <v>57.433333333333337</v>
      </c>
      <c r="E276" s="279">
        <v>56.766666666666673</v>
      </c>
      <c r="F276" s="279">
        <v>56.283333333333339</v>
      </c>
      <c r="G276" s="279">
        <v>55.616666666666674</v>
      </c>
      <c r="H276" s="279">
        <v>57.916666666666671</v>
      </c>
      <c r="I276" s="279">
        <v>58.583333333333329</v>
      </c>
      <c r="J276" s="279">
        <v>59.06666666666667</v>
      </c>
      <c r="K276" s="277">
        <v>58.1</v>
      </c>
      <c r="L276" s="277">
        <v>56.95</v>
      </c>
      <c r="M276" s="277">
        <v>10.14607</v>
      </c>
    </row>
    <row r="277" spans="1:13">
      <c r="A277" s="268">
        <v>267</v>
      </c>
      <c r="B277" s="277" t="s">
        <v>130</v>
      </c>
      <c r="C277" s="278">
        <v>268.2</v>
      </c>
      <c r="D277" s="279">
        <v>268.91666666666663</v>
      </c>
      <c r="E277" s="279">
        <v>262.93333333333328</v>
      </c>
      <c r="F277" s="279">
        <v>257.66666666666663</v>
      </c>
      <c r="G277" s="279">
        <v>251.68333333333328</v>
      </c>
      <c r="H277" s="279">
        <v>274.18333333333328</v>
      </c>
      <c r="I277" s="279">
        <v>280.16666666666663</v>
      </c>
      <c r="J277" s="279">
        <v>285.43333333333328</v>
      </c>
      <c r="K277" s="277">
        <v>274.89999999999998</v>
      </c>
      <c r="L277" s="277">
        <v>263.64999999999998</v>
      </c>
      <c r="M277" s="277">
        <v>84.442610000000002</v>
      </c>
    </row>
    <row r="278" spans="1:13">
      <c r="A278" s="268">
        <v>268</v>
      </c>
      <c r="B278" s="277" t="s">
        <v>264</v>
      </c>
      <c r="C278" s="278">
        <v>726.3</v>
      </c>
      <c r="D278" s="279">
        <v>744.43333333333339</v>
      </c>
      <c r="E278" s="279">
        <v>699.86666666666679</v>
      </c>
      <c r="F278" s="279">
        <v>673.43333333333339</v>
      </c>
      <c r="G278" s="279">
        <v>628.86666666666679</v>
      </c>
      <c r="H278" s="279">
        <v>770.86666666666679</v>
      </c>
      <c r="I278" s="279">
        <v>815.43333333333339</v>
      </c>
      <c r="J278" s="279">
        <v>841.86666666666679</v>
      </c>
      <c r="K278" s="277">
        <v>789</v>
      </c>
      <c r="L278" s="277">
        <v>718</v>
      </c>
      <c r="M278" s="277">
        <v>8.9714299999999998</v>
      </c>
    </row>
    <row r="279" spans="1:13">
      <c r="A279" s="268">
        <v>269</v>
      </c>
      <c r="B279" s="277" t="s">
        <v>131</v>
      </c>
      <c r="C279" s="278">
        <v>2315.6</v>
      </c>
      <c r="D279" s="279">
        <v>2318.65</v>
      </c>
      <c r="E279" s="279">
        <v>2288</v>
      </c>
      <c r="F279" s="279">
        <v>2260.4</v>
      </c>
      <c r="G279" s="279">
        <v>2229.75</v>
      </c>
      <c r="H279" s="279">
        <v>2346.25</v>
      </c>
      <c r="I279" s="279">
        <v>2376.9000000000005</v>
      </c>
      <c r="J279" s="279">
        <v>2404.5</v>
      </c>
      <c r="K279" s="277">
        <v>2349.3000000000002</v>
      </c>
      <c r="L279" s="277">
        <v>2291.0500000000002</v>
      </c>
      <c r="M279" s="277">
        <v>7.5946899999999999</v>
      </c>
    </row>
    <row r="280" spans="1:13">
      <c r="A280" s="268">
        <v>270</v>
      </c>
      <c r="B280" s="277" t="s">
        <v>132</v>
      </c>
      <c r="C280" s="278">
        <v>361.85</v>
      </c>
      <c r="D280" s="279">
        <v>361.26666666666665</v>
      </c>
      <c r="E280" s="279">
        <v>354.63333333333333</v>
      </c>
      <c r="F280" s="279">
        <v>347.41666666666669</v>
      </c>
      <c r="G280" s="279">
        <v>340.78333333333336</v>
      </c>
      <c r="H280" s="279">
        <v>368.48333333333329</v>
      </c>
      <c r="I280" s="279">
        <v>375.11666666666662</v>
      </c>
      <c r="J280" s="279">
        <v>382.33333333333326</v>
      </c>
      <c r="K280" s="277">
        <v>367.9</v>
      </c>
      <c r="L280" s="277">
        <v>354.05</v>
      </c>
      <c r="M280" s="277">
        <v>6.8497000000000003</v>
      </c>
    </row>
    <row r="281" spans="1:13">
      <c r="A281" s="268">
        <v>271</v>
      </c>
      <c r="B281" s="277" t="s">
        <v>437</v>
      </c>
      <c r="C281" s="278">
        <v>143.5</v>
      </c>
      <c r="D281" s="279">
        <v>143.73333333333335</v>
      </c>
      <c r="E281" s="279">
        <v>140.6166666666667</v>
      </c>
      <c r="F281" s="279">
        <v>137.73333333333335</v>
      </c>
      <c r="G281" s="279">
        <v>134.6166666666667</v>
      </c>
      <c r="H281" s="279">
        <v>146.6166666666667</v>
      </c>
      <c r="I281" s="279">
        <v>149.73333333333338</v>
      </c>
      <c r="J281" s="279">
        <v>152.6166666666667</v>
      </c>
      <c r="K281" s="277">
        <v>146.85</v>
      </c>
      <c r="L281" s="277">
        <v>140.85</v>
      </c>
      <c r="M281" s="277">
        <v>6.83711</v>
      </c>
    </row>
    <row r="282" spans="1:13">
      <c r="A282" s="268">
        <v>272</v>
      </c>
      <c r="B282" s="277" t="s">
        <v>443</v>
      </c>
      <c r="C282" s="278">
        <v>518.95000000000005</v>
      </c>
      <c r="D282" s="279">
        <v>513.58333333333337</v>
      </c>
      <c r="E282" s="279">
        <v>502.36666666666679</v>
      </c>
      <c r="F282" s="279">
        <v>485.78333333333342</v>
      </c>
      <c r="G282" s="279">
        <v>474.56666666666683</v>
      </c>
      <c r="H282" s="279">
        <v>530.16666666666674</v>
      </c>
      <c r="I282" s="279">
        <v>541.38333333333321</v>
      </c>
      <c r="J282" s="279">
        <v>557.9666666666667</v>
      </c>
      <c r="K282" s="277">
        <v>524.79999999999995</v>
      </c>
      <c r="L282" s="277">
        <v>497</v>
      </c>
      <c r="M282" s="277">
        <v>5.74857</v>
      </c>
    </row>
    <row r="283" spans="1:13">
      <c r="A283" s="268">
        <v>273</v>
      </c>
      <c r="B283" s="277" t="s">
        <v>444</v>
      </c>
      <c r="C283" s="278">
        <v>239.7</v>
      </c>
      <c r="D283" s="279">
        <v>239.38333333333333</v>
      </c>
      <c r="E283" s="279">
        <v>236.81666666666666</v>
      </c>
      <c r="F283" s="279">
        <v>233.93333333333334</v>
      </c>
      <c r="G283" s="279">
        <v>231.36666666666667</v>
      </c>
      <c r="H283" s="279">
        <v>242.26666666666665</v>
      </c>
      <c r="I283" s="279">
        <v>244.83333333333331</v>
      </c>
      <c r="J283" s="279">
        <v>247.71666666666664</v>
      </c>
      <c r="K283" s="277">
        <v>241.95</v>
      </c>
      <c r="L283" s="277">
        <v>236.5</v>
      </c>
      <c r="M283" s="277">
        <v>2.5145599999999999</v>
      </c>
    </row>
    <row r="284" spans="1:13">
      <c r="A284" s="268">
        <v>274</v>
      </c>
      <c r="B284" s="277" t="s">
        <v>445</v>
      </c>
      <c r="C284" s="278">
        <v>477.95</v>
      </c>
      <c r="D284" s="279">
        <v>480.13333333333338</v>
      </c>
      <c r="E284" s="279">
        <v>473.41666666666674</v>
      </c>
      <c r="F284" s="279">
        <v>468.88333333333338</v>
      </c>
      <c r="G284" s="279">
        <v>462.16666666666674</v>
      </c>
      <c r="H284" s="279">
        <v>484.66666666666674</v>
      </c>
      <c r="I284" s="279">
        <v>491.38333333333333</v>
      </c>
      <c r="J284" s="279">
        <v>495.91666666666674</v>
      </c>
      <c r="K284" s="277">
        <v>486.85</v>
      </c>
      <c r="L284" s="277">
        <v>475.6</v>
      </c>
      <c r="M284" s="277">
        <v>1.68807</v>
      </c>
    </row>
    <row r="285" spans="1:13">
      <c r="A285" s="268">
        <v>275</v>
      </c>
      <c r="B285" s="277" t="s">
        <v>447</v>
      </c>
      <c r="C285" s="278">
        <v>32.700000000000003</v>
      </c>
      <c r="D285" s="279">
        <v>32.916666666666664</v>
      </c>
      <c r="E285" s="279">
        <v>31.783333333333331</v>
      </c>
      <c r="F285" s="279">
        <v>30.866666666666667</v>
      </c>
      <c r="G285" s="279">
        <v>29.733333333333334</v>
      </c>
      <c r="H285" s="279">
        <v>33.833333333333329</v>
      </c>
      <c r="I285" s="279">
        <v>34.966666666666669</v>
      </c>
      <c r="J285" s="279">
        <v>35.883333333333326</v>
      </c>
      <c r="K285" s="277">
        <v>34.049999999999997</v>
      </c>
      <c r="L285" s="277">
        <v>32</v>
      </c>
      <c r="M285" s="277">
        <v>9.3496199999999998</v>
      </c>
    </row>
    <row r="286" spans="1:13">
      <c r="A286" s="268">
        <v>276</v>
      </c>
      <c r="B286" s="277" t="s">
        <v>449</v>
      </c>
      <c r="C286" s="278">
        <v>306</v>
      </c>
      <c r="D286" s="279">
        <v>309.73333333333335</v>
      </c>
      <c r="E286" s="279">
        <v>300.4666666666667</v>
      </c>
      <c r="F286" s="279">
        <v>294.93333333333334</v>
      </c>
      <c r="G286" s="279">
        <v>285.66666666666669</v>
      </c>
      <c r="H286" s="279">
        <v>315.26666666666671</v>
      </c>
      <c r="I286" s="279">
        <v>324.53333333333336</v>
      </c>
      <c r="J286" s="279">
        <v>330.06666666666672</v>
      </c>
      <c r="K286" s="277">
        <v>319</v>
      </c>
      <c r="L286" s="277">
        <v>304.2</v>
      </c>
      <c r="M286" s="277">
        <v>6.9322100000000004</v>
      </c>
    </row>
    <row r="287" spans="1:13">
      <c r="A287" s="268">
        <v>277</v>
      </c>
      <c r="B287" s="277" t="s">
        <v>439</v>
      </c>
      <c r="C287" s="278">
        <v>354</v>
      </c>
      <c r="D287" s="279">
        <v>355.9666666666667</v>
      </c>
      <c r="E287" s="279">
        <v>347.03333333333342</v>
      </c>
      <c r="F287" s="279">
        <v>340.06666666666672</v>
      </c>
      <c r="G287" s="279">
        <v>331.13333333333344</v>
      </c>
      <c r="H287" s="279">
        <v>362.93333333333339</v>
      </c>
      <c r="I287" s="279">
        <v>371.86666666666667</v>
      </c>
      <c r="J287" s="279">
        <v>378.83333333333337</v>
      </c>
      <c r="K287" s="277">
        <v>364.9</v>
      </c>
      <c r="L287" s="277">
        <v>349</v>
      </c>
      <c r="M287" s="277">
        <v>1.0806800000000001</v>
      </c>
    </row>
    <row r="288" spans="1:13">
      <c r="A288" s="268">
        <v>278</v>
      </c>
      <c r="B288" s="277" t="s">
        <v>440</v>
      </c>
      <c r="C288" s="278">
        <v>251.6</v>
      </c>
      <c r="D288" s="279">
        <v>249.65</v>
      </c>
      <c r="E288" s="279">
        <v>245.3</v>
      </c>
      <c r="F288" s="279">
        <v>239</v>
      </c>
      <c r="G288" s="279">
        <v>234.65</v>
      </c>
      <c r="H288" s="279">
        <v>255.95000000000002</v>
      </c>
      <c r="I288" s="279">
        <v>260.29999999999995</v>
      </c>
      <c r="J288" s="279">
        <v>266.60000000000002</v>
      </c>
      <c r="K288" s="277">
        <v>254</v>
      </c>
      <c r="L288" s="277">
        <v>243.35</v>
      </c>
      <c r="M288" s="277">
        <v>0.51753000000000005</v>
      </c>
    </row>
    <row r="289" spans="1:13">
      <c r="A289" s="268">
        <v>279</v>
      </c>
      <c r="B289" s="277" t="s">
        <v>451</v>
      </c>
      <c r="C289" s="278">
        <v>159.1</v>
      </c>
      <c r="D289" s="279">
        <v>159.71666666666667</v>
      </c>
      <c r="E289" s="279">
        <v>157.28333333333333</v>
      </c>
      <c r="F289" s="279">
        <v>155.46666666666667</v>
      </c>
      <c r="G289" s="279">
        <v>153.03333333333333</v>
      </c>
      <c r="H289" s="279">
        <v>161.53333333333333</v>
      </c>
      <c r="I289" s="279">
        <v>163.96666666666667</v>
      </c>
      <c r="J289" s="279">
        <v>165.78333333333333</v>
      </c>
      <c r="K289" s="277">
        <v>162.15</v>
      </c>
      <c r="L289" s="277">
        <v>157.9</v>
      </c>
      <c r="M289" s="277">
        <v>0.37583</v>
      </c>
    </row>
    <row r="290" spans="1:13">
      <c r="A290" s="268">
        <v>280</v>
      </c>
      <c r="B290" s="277" t="s">
        <v>133</v>
      </c>
      <c r="C290" s="278">
        <v>1275.4000000000001</v>
      </c>
      <c r="D290" s="279">
        <v>1276.0000000000002</v>
      </c>
      <c r="E290" s="279">
        <v>1264.5500000000004</v>
      </c>
      <c r="F290" s="279">
        <v>1253.7000000000003</v>
      </c>
      <c r="G290" s="279">
        <v>1242.2500000000005</v>
      </c>
      <c r="H290" s="279">
        <v>1286.8500000000004</v>
      </c>
      <c r="I290" s="279">
        <v>1298.3000000000002</v>
      </c>
      <c r="J290" s="279">
        <v>1309.1500000000003</v>
      </c>
      <c r="K290" s="277">
        <v>1287.45</v>
      </c>
      <c r="L290" s="277">
        <v>1265.1500000000001</v>
      </c>
      <c r="M290" s="277">
        <v>28.3535</v>
      </c>
    </row>
    <row r="291" spans="1:13">
      <c r="A291" s="268">
        <v>281</v>
      </c>
      <c r="B291" s="277" t="s">
        <v>441</v>
      </c>
      <c r="C291" s="278">
        <v>112.55</v>
      </c>
      <c r="D291" s="279">
        <v>112.5</v>
      </c>
      <c r="E291" s="279">
        <v>109.2</v>
      </c>
      <c r="F291" s="279">
        <v>105.85000000000001</v>
      </c>
      <c r="G291" s="279">
        <v>102.55000000000001</v>
      </c>
      <c r="H291" s="279">
        <v>115.85</v>
      </c>
      <c r="I291" s="279">
        <v>119.15</v>
      </c>
      <c r="J291" s="279">
        <v>122.49999999999999</v>
      </c>
      <c r="K291" s="277">
        <v>115.8</v>
      </c>
      <c r="L291" s="277">
        <v>109.15</v>
      </c>
      <c r="M291" s="277">
        <v>21.968219999999999</v>
      </c>
    </row>
    <row r="292" spans="1:13">
      <c r="A292" s="268">
        <v>282</v>
      </c>
      <c r="B292" s="277" t="s">
        <v>438</v>
      </c>
      <c r="C292" s="278">
        <v>601.04999999999995</v>
      </c>
      <c r="D292" s="279">
        <v>602.38333333333333</v>
      </c>
      <c r="E292" s="279">
        <v>579.76666666666665</v>
      </c>
      <c r="F292" s="279">
        <v>558.48333333333335</v>
      </c>
      <c r="G292" s="279">
        <v>535.86666666666667</v>
      </c>
      <c r="H292" s="279">
        <v>623.66666666666663</v>
      </c>
      <c r="I292" s="279">
        <v>646.28333333333319</v>
      </c>
      <c r="J292" s="279">
        <v>667.56666666666661</v>
      </c>
      <c r="K292" s="277">
        <v>625</v>
      </c>
      <c r="L292" s="277">
        <v>581.1</v>
      </c>
      <c r="M292" s="277">
        <v>0.27989999999999998</v>
      </c>
    </row>
    <row r="293" spans="1:13">
      <c r="A293" s="268">
        <v>283</v>
      </c>
      <c r="B293" s="277" t="s">
        <v>442</v>
      </c>
      <c r="C293" s="278">
        <v>253.1</v>
      </c>
      <c r="D293" s="279">
        <v>253.71666666666667</v>
      </c>
      <c r="E293" s="279">
        <v>247.88333333333333</v>
      </c>
      <c r="F293" s="279">
        <v>242.66666666666666</v>
      </c>
      <c r="G293" s="279">
        <v>236.83333333333331</v>
      </c>
      <c r="H293" s="279">
        <v>258.93333333333334</v>
      </c>
      <c r="I293" s="279">
        <v>264.76666666666665</v>
      </c>
      <c r="J293" s="279">
        <v>269.98333333333335</v>
      </c>
      <c r="K293" s="277">
        <v>259.55</v>
      </c>
      <c r="L293" s="277">
        <v>248.5</v>
      </c>
      <c r="M293" s="277">
        <v>1.1772400000000001</v>
      </c>
    </row>
    <row r="294" spans="1:13">
      <c r="A294" s="268">
        <v>284</v>
      </c>
      <c r="B294" s="277" t="s">
        <v>1830</v>
      </c>
      <c r="C294" s="278">
        <v>477.05</v>
      </c>
      <c r="D294" s="279">
        <v>485.40000000000003</v>
      </c>
      <c r="E294" s="279">
        <v>465.75000000000006</v>
      </c>
      <c r="F294" s="279">
        <v>454.45000000000005</v>
      </c>
      <c r="G294" s="279">
        <v>434.80000000000007</v>
      </c>
      <c r="H294" s="279">
        <v>496.70000000000005</v>
      </c>
      <c r="I294" s="279">
        <v>516.35</v>
      </c>
      <c r="J294" s="279">
        <v>527.65000000000009</v>
      </c>
      <c r="K294" s="277">
        <v>505.05</v>
      </c>
      <c r="L294" s="277">
        <v>474.1</v>
      </c>
      <c r="M294" s="277">
        <v>0.19944000000000001</v>
      </c>
    </row>
    <row r="295" spans="1:13">
      <c r="A295" s="268">
        <v>285</v>
      </c>
      <c r="B295" s="277" t="s">
        <v>448</v>
      </c>
      <c r="C295" s="278">
        <v>524.45000000000005</v>
      </c>
      <c r="D295" s="279">
        <v>526.9666666666667</v>
      </c>
      <c r="E295" s="279">
        <v>510.58333333333337</v>
      </c>
      <c r="F295" s="279">
        <v>496.7166666666667</v>
      </c>
      <c r="G295" s="279">
        <v>480.33333333333337</v>
      </c>
      <c r="H295" s="279">
        <v>540.83333333333337</v>
      </c>
      <c r="I295" s="279">
        <v>557.21666666666658</v>
      </c>
      <c r="J295" s="279">
        <v>571.08333333333337</v>
      </c>
      <c r="K295" s="277">
        <v>543.35</v>
      </c>
      <c r="L295" s="277">
        <v>513.1</v>
      </c>
      <c r="M295" s="277">
        <v>2.3547500000000001</v>
      </c>
    </row>
    <row r="296" spans="1:13">
      <c r="A296" s="268">
        <v>286</v>
      </c>
      <c r="B296" s="277" t="s">
        <v>446</v>
      </c>
      <c r="C296" s="278">
        <v>40.700000000000003</v>
      </c>
      <c r="D296" s="279">
        <v>40.81666666666667</v>
      </c>
      <c r="E296" s="279">
        <v>40.13333333333334</v>
      </c>
      <c r="F296" s="279">
        <v>39.56666666666667</v>
      </c>
      <c r="G296" s="279">
        <v>38.88333333333334</v>
      </c>
      <c r="H296" s="279">
        <v>41.38333333333334</v>
      </c>
      <c r="I296" s="279">
        <v>42.066666666666663</v>
      </c>
      <c r="J296" s="279">
        <v>42.63333333333334</v>
      </c>
      <c r="K296" s="277">
        <v>41.5</v>
      </c>
      <c r="L296" s="277">
        <v>40.25</v>
      </c>
      <c r="M296" s="277">
        <v>6.7058200000000001</v>
      </c>
    </row>
    <row r="297" spans="1:13">
      <c r="A297" s="268">
        <v>287</v>
      </c>
      <c r="B297" s="277" t="s">
        <v>134</v>
      </c>
      <c r="C297" s="278">
        <v>59.55</v>
      </c>
      <c r="D297" s="279">
        <v>59.633333333333326</v>
      </c>
      <c r="E297" s="279">
        <v>58.116666666666653</v>
      </c>
      <c r="F297" s="279">
        <v>56.68333333333333</v>
      </c>
      <c r="G297" s="279">
        <v>55.166666666666657</v>
      </c>
      <c r="H297" s="279">
        <v>61.066666666666649</v>
      </c>
      <c r="I297" s="279">
        <v>62.583333333333329</v>
      </c>
      <c r="J297" s="279">
        <v>64.016666666666652</v>
      </c>
      <c r="K297" s="277">
        <v>61.15</v>
      </c>
      <c r="L297" s="277">
        <v>58.2</v>
      </c>
      <c r="M297" s="277">
        <v>96.42201</v>
      </c>
    </row>
    <row r="298" spans="1:13">
      <c r="A298" s="268">
        <v>288</v>
      </c>
      <c r="B298" s="277" t="s">
        <v>358</v>
      </c>
      <c r="C298" s="278">
        <v>1813.95</v>
      </c>
      <c r="D298" s="279">
        <v>1807.6833333333334</v>
      </c>
      <c r="E298" s="279">
        <v>1772.2666666666669</v>
      </c>
      <c r="F298" s="279">
        <v>1730.5833333333335</v>
      </c>
      <c r="G298" s="279">
        <v>1695.166666666667</v>
      </c>
      <c r="H298" s="279">
        <v>1849.3666666666668</v>
      </c>
      <c r="I298" s="279">
        <v>1884.7833333333333</v>
      </c>
      <c r="J298" s="279">
        <v>1926.4666666666667</v>
      </c>
      <c r="K298" s="277">
        <v>1843.1</v>
      </c>
      <c r="L298" s="277">
        <v>1766</v>
      </c>
      <c r="M298" s="277">
        <v>0.98214000000000001</v>
      </c>
    </row>
    <row r="299" spans="1:13">
      <c r="A299" s="268">
        <v>289</v>
      </c>
      <c r="B299" s="277" t="s">
        <v>1841</v>
      </c>
      <c r="C299" s="278">
        <v>209.6</v>
      </c>
      <c r="D299" s="279">
        <v>212.23333333333335</v>
      </c>
      <c r="E299" s="279">
        <v>205.4666666666667</v>
      </c>
      <c r="F299" s="279">
        <v>201.33333333333334</v>
      </c>
      <c r="G299" s="279">
        <v>194.56666666666669</v>
      </c>
      <c r="H299" s="279">
        <v>216.3666666666667</v>
      </c>
      <c r="I299" s="279">
        <v>223.13333333333335</v>
      </c>
      <c r="J299" s="279">
        <v>227.26666666666671</v>
      </c>
      <c r="K299" s="277">
        <v>219</v>
      </c>
      <c r="L299" s="277">
        <v>208.1</v>
      </c>
      <c r="M299" s="277">
        <v>0.91413</v>
      </c>
    </row>
    <row r="300" spans="1:13">
      <c r="A300" s="268">
        <v>290</v>
      </c>
      <c r="B300" s="277" t="s">
        <v>454</v>
      </c>
      <c r="C300" s="278">
        <v>1365.4</v>
      </c>
      <c r="D300" s="279">
        <v>1403.5</v>
      </c>
      <c r="E300" s="279">
        <v>1312</v>
      </c>
      <c r="F300" s="279">
        <v>1258.5999999999999</v>
      </c>
      <c r="G300" s="279">
        <v>1167.0999999999999</v>
      </c>
      <c r="H300" s="279">
        <v>1456.9</v>
      </c>
      <c r="I300" s="279">
        <v>1548.4</v>
      </c>
      <c r="J300" s="279">
        <v>1601.8000000000002</v>
      </c>
      <c r="K300" s="277">
        <v>1495</v>
      </c>
      <c r="L300" s="277">
        <v>1350.1</v>
      </c>
      <c r="M300" s="277">
        <v>15.9948</v>
      </c>
    </row>
    <row r="301" spans="1:13">
      <c r="A301" s="268">
        <v>291</v>
      </c>
      <c r="B301" s="277" t="s">
        <v>452</v>
      </c>
      <c r="C301" s="278">
        <v>3519.9</v>
      </c>
      <c r="D301" s="279">
        <v>3500.25</v>
      </c>
      <c r="E301" s="279">
        <v>3461.65</v>
      </c>
      <c r="F301" s="279">
        <v>3403.4</v>
      </c>
      <c r="G301" s="279">
        <v>3364.8</v>
      </c>
      <c r="H301" s="279">
        <v>3558.5</v>
      </c>
      <c r="I301" s="279">
        <v>3597.1000000000004</v>
      </c>
      <c r="J301" s="279">
        <v>3655.35</v>
      </c>
      <c r="K301" s="277">
        <v>3538.85</v>
      </c>
      <c r="L301" s="277">
        <v>3442</v>
      </c>
      <c r="M301" s="277">
        <v>0.12119000000000001</v>
      </c>
    </row>
    <row r="302" spans="1:13">
      <c r="A302" s="268">
        <v>292</v>
      </c>
      <c r="B302" s="277" t="s">
        <v>455</v>
      </c>
      <c r="C302" s="278">
        <v>26.5</v>
      </c>
      <c r="D302" s="279">
        <v>26.616666666666664</v>
      </c>
      <c r="E302" s="279">
        <v>25.933333333333326</v>
      </c>
      <c r="F302" s="279">
        <v>25.366666666666664</v>
      </c>
      <c r="G302" s="279">
        <v>24.683333333333326</v>
      </c>
      <c r="H302" s="279">
        <v>27.183333333333326</v>
      </c>
      <c r="I302" s="279">
        <v>27.866666666666664</v>
      </c>
      <c r="J302" s="279">
        <v>28.433333333333326</v>
      </c>
      <c r="K302" s="277">
        <v>27.3</v>
      </c>
      <c r="L302" s="277">
        <v>26.05</v>
      </c>
      <c r="M302" s="277">
        <v>4.31799</v>
      </c>
    </row>
    <row r="303" spans="1:13">
      <c r="A303" s="268">
        <v>293</v>
      </c>
      <c r="B303" s="277" t="s">
        <v>135</v>
      </c>
      <c r="C303" s="278">
        <v>278.05</v>
      </c>
      <c r="D303" s="279">
        <v>281.05</v>
      </c>
      <c r="E303" s="279">
        <v>270.20000000000005</v>
      </c>
      <c r="F303" s="279">
        <v>262.35000000000002</v>
      </c>
      <c r="G303" s="279">
        <v>251.50000000000006</v>
      </c>
      <c r="H303" s="279">
        <v>288.90000000000003</v>
      </c>
      <c r="I303" s="279">
        <v>299.75000000000006</v>
      </c>
      <c r="J303" s="279">
        <v>307.60000000000002</v>
      </c>
      <c r="K303" s="277">
        <v>291.89999999999998</v>
      </c>
      <c r="L303" s="277">
        <v>273.2</v>
      </c>
      <c r="M303" s="277">
        <v>44.086620000000003</v>
      </c>
    </row>
    <row r="304" spans="1:13">
      <c r="A304" s="268">
        <v>294</v>
      </c>
      <c r="B304" s="277" t="s">
        <v>456</v>
      </c>
      <c r="C304" s="278">
        <v>740.1</v>
      </c>
      <c r="D304" s="279">
        <v>736.69999999999993</v>
      </c>
      <c r="E304" s="279">
        <v>708.39999999999986</v>
      </c>
      <c r="F304" s="279">
        <v>676.69999999999993</v>
      </c>
      <c r="G304" s="279">
        <v>648.39999999999986</v>
      </c>
      <c r="H304" s="279">
        <v>768.39999999999986</v>
      </c>
      <c r="I304" s="279">
        <v>796.69999999999982</v>
      </c>
      <c r="J304" s="279">
        <v>828.39999999999986</v>
      </c>
      <c r="K304" s="277">
        <v>765</v>
      </c>
      <c r="L304" s="277">
        <v>705</v>
      </c>
      <c r="M304" s="277">
        <v>1.3583700000000001</v>
      </c>
    </row>
    <row r="305" spans="1:13">
      <c r="A305" s="268">
        <v>295</v>
      </c>
      <c r="B305" s="277" t="s">
        <v>136</v>
      </c>
      <c r="C305" s="278">
        <v>860.6</v>
      </c>
      <c r="D305" s="279">
        <v>862.95000000000016</v>
      </c>
      <c r="E305" s="279">
        <v>852.20000000000027</v>
      </c>
      <c r="F305" s="279">
        <v>843.80000000000007</v>
      </c>
      <c r="G305" s="279">
        <v>833.05000000000018</v>
      </c>
      <c r="H305" s="279">
        <v>871.35000000000036</v>
      </c>
      <c r="I305" s="279">
        <v>882.10000000000014</v>
      </c>
      <c r="J305" s="279">
        <v>890.50000000000045</v>
      </c>
      <c r="K305" s="277">
        <v>873.7</v>
      </c>
      <c r="L305" s="277">
        <v>854.55</v>
      </c>
      <c r="M305" s="277">
        <v>37.096249999999998</v>
      </c>
    </row>
    <row r="306" spans="1:13">
      <c r="A306" s="268">
        <v>296</v>
      </c>
      <c r="B306" s="277" t="s">
        <v>266</v>
      </c>
      <c r="C306" s="278">
        <v>2448.4499999999998</v>
      </c>
      <c r="D306" s="279">
        <v>2511.15</v>
      </c>
      <c r="E306" s="279">
        <v>2338.3000000000002</v>
      </c>
      <c r="F306" s="279">
        <v>2228.15</v>
      </c>
      <c r="G306" s="279">
        <v>2055.3000000000002</v>
      </c>
      <c r="H306" s="279">
        <v>2621.3000000000002</v>
      </c>
      <c r="I306" s="279">
        <v>2794.1499999999996</v>
      </c>
      <c r="J306" s="279">
        <v>2904.3</v>
      </c>
      <c r="K306" s="277">
        <v>2684</v>
      </c>
      <c r="L306" s="277">
        <v>2401</v>
      </c>
      <c r="M306" s="277">
        <v>6.6397700000000004</v>
      </c>
    </row>
    <row r="307" spans="1:13">
      <c r="A307" s="268">
        <v>297</v>
      </c>
      <c r="B307" s="277" t="s">
        <v>265</v>
      </c>
      <c r="C307" s="278">
        <v>1625.1</v>
      </c>
      <c r="D307" s="279">
        <v>1640.8</v>
      </c>
      <c r="E307" s="279">
        <v>1596.3</v>
      </c>
      <c r="F307" s="279">
        <v>1567.5</v>
      </c>
      <c r="G307" s="279">
        <v>1523</v>
      </c>
      <c r="H307" s="279">
        <v>1669.6</v>
      </c>
      <c r="I307" s="279">
        <v>1714.1</v>
      </c>
      <c r="J307" s="279">
        <v>1742.8999999999999</v>
      </c>
      <c r="K307" s="277">
        <v>1685.3</v>
      </c>
      <c r="L307" s="277">
        <v>1612</v>
      </c>
      <c r="M307" s="277">
        <v>2.24952</v>
      </c>
    </row>
    <row r="308" spans="1:13">
      <c r="A308" s="268">
        <v>298</v>
      </c>
      <c r="B308" s="277" t="s">
        <v>137</v>
      </c>
      <c r="C308" s="278">
        <v>1016.55</v>
      </c>
      <c r="D308" s="279">
        <v>1024.0833333333333</v>
      </c>
      <c r="E308" s="279">
        <v>994.46666666666647</v>
      </c>
      <c r="F308" s="279">
        <v>972.38333333333321</v>
      </c>
      <c r="G308" s="279">
        <v>942.76666666666642</v>
      </c>
      <c r="H308" s="279">
        <v>1046.1666666666665</v>
      </c>
      <c r="I308" s="279">
        <v>1075.7833333333333</v>
      </c>
      <c r="J308" s="279">
        <v>1097.8666666666666</v>
      </c>
      <c r="K308" s="277">
        <v>1053.7</v>
      </c>
      <c r="L308" s="277">
        <v>1002</v>
      </c>
      <c r="M308" s="277">
        <v>32.110550000000003</v>
      </c>
    </row>
    <row r="309" spans="1:13">
      <c r="A309" s="268">
        <v>299</v>
      </c>
      <c r="B309" s="277" t="s">
        <v>457</v>
      </c>
      <c r="C309" s="278">
        <v>1372.35</v>
      </c>
      <c r="D309" s="279">
        <v>1361.8999999999999</v>
      </c>
      <c r="E309" s="279">
        <v>1326.4499999999998</v>
      </c>
      <c r="F309" s="279">
        <v>1280.55</v>
      </c>
      <c r="G309" s="279">
        <v>1245.0999999999999</v>
      </c>
      <c r="H309" s="279">
        <v>1407.7999999999997</v>
      </c>
      <c r="I309" s="279">
        <v>1443.25</v>
      </c>
      <c r="J309" s="279">
        <v>1489.1499999999996</v>
      </c>
      <c r="K309" s="277">
        <v>1397.35</v>
      </c>
      <c r="L309" s="277">
        <v>1316</v>
      </c>
      <c r="M309" s="277">
        <v>0.61731999999999998</v>
      </c>
    </row>
    <row r="310" spans="1:13">
      <c r="A310" s="268">
        <v>300</v>
      </c>
      <c r="B310" s="277" t="s">
        <v>138</v>
      </c>
      <c r="C310" s="278">
        <v>612.6</v>
      </c>
      <c r="D310" s="279">
        <v>613.06666666666672</v>
      </c>
      <c r="E310" s="279">
        <v>602.78333333333342</v>
      </c>
      <c r="F310" s="279">
        <v>592.9666666666667</v>
      </c>
      <c r="G310" s="279">
        <v>582.68333333333339</v>
      </c>
      <c r="H310" s="279">
        <v>622.88333333333344</v>
      </c>
      <c r="I310" s="279">
        <v>633.16666666666674</v>
      </c>
      <c r="J310" s="279">
        <v>642.98333333333346</v>
      </c>
      <c r="K310" s="277">
        <v>623.35</v>
      </c>
      <c r="L310" s="277">
        <v>603.25</v>
      </c>
      <c r="M310" s="277">
        <v>41.16751</v>
      </c>
    </row>
    <row r="311" spans="1:13">
      <c r="A311" s="268">
        <v>301</v>
      </c>
      <c r="B311" s="277" t="s">
        <v>139</v>
      </c>
      <c r="C311" s="278">
        <v>120</v>
      </c>
      <c r="D311" s="279">
        <v>118</v>
      </c>
      <c r="E311" s="279">
        <v>114.7</v>
      </c>
      <c r="F311" s="279">
        <v>109.4</v>
      </c>
      <c r="G311" s="279">
        <v>106.10000000000001</v>
      </c>
      <c r="H311" s="279">
        <v>123.3</v>
      </c>
      <c r="I311" s="279">
        <v>126.60000000000001</v>
      </c>
      <c r="J311" s="279">
        <v>131.89999999999998</v>
      </c>
      <c r="K311" s="277">
        <v>121.3</v>
      </c>
      <c r="L311" s="277">
        <v>112.7</v>
      </c>
      <c r="M311" s="277">
        <v>147.73453000000001</v>
      </c>
    </row>
    <row r="312" spans="1:13">
      <c r="A312" s="268">
        <v>302</v>
      </c>
      <c r="B312" s="277" t="s">
        <v>319</v>
      </c>
      <c r="C312" s="278">
        <v>11.15</v>
      </c>
      <c r="D312" s="279">
        <v>11.25</v>
      </c>
      <c r="E312" s="279">
        <v>10.85</v>
      </c>
      <c r="F312" s="279">
        <v>10.549999999999999</v>
      </c>
      <c r="G312" s="279">
        <v>10.149999999999999</v>
      </c>
      <c r="H312" s="279">
        <v>11.55</v>
      </c>
      <c r="I312" s="279">
        <v>11.95</v>
      </c>
      <c r="J312" s="279">
        <v>12.250000000000002</v>
      </c>
      <c r="K312" s="277">
        <v>11.65</v>
      </c>
      <c r="L312" s="277">
        <v>10.95</v>
      </c>
      <c r="M312" s="277">
        <v>13.100379999999999</v>
      </c>
    </row>
    <row r="313" spans="1:13">
      <c r="A313" s="268">
        <v>303</v>
      </c>
      <c r="B313" s="277" t="s">
        <v>464</v>
      </c>
      <c r="C313" s="278">
        <v>139.35</v>
      </c>
      <c r="D313" s="279">
        <v>138.94999999999999</v>
      </c>
      <c r="E313" s="279">
        <v>132.69999999999999</v>
      </c>
      <c r="F313" s="279">
        <v>126.05000000000001</v>
      </c>
      <c r="G313" s="279">
        <v>119.80000000000001</v>
      </c>
      <c r="H313" s="279">
        <v>145.59999999999997</v>
      </c>
      <c r="I313" s="279">
        <v>151.84999999999997</v>
      </c>
      <c r="J313" s="279">
        <v>158.49999999999994</v>
      </c>
      <c r="K313" s="277">
        <v>145.19999999999999</v>
      </c>
      <c r="L313" s="277">
        <v>132.30000000000001</v>
      </c>
      <c r="M313" s="277">
        <v>88.332250000000002</v>
      </c>
    </row>
    <row r="314" spans="1:13">
      <c r="A314" s="268">
        <v>304</v>
      </c>
      <c r="B314" s="277" t="s">
        <v>466</v>
      </c>
      <c r="C314" s="278">
        <v>319.8</v>
      </c>
      <c r="D314" s="279">
        <v>323.43333333333334</v>
      </c>
      <c r="E314" s="279">
        <v>311.36666666666667</v>
      </c>
      <c r="F314" s="279">
        <v>302.93333333333334</v>
      </c>
      <c r="G314" s="279">
        <v>290.86666666666667</v>
      </c>
      <c r="H314" s="279">
        <v>331.86666666666667</v>
      </c>
      <c r="I314" s="279">
        <v>343.93333333333339</v>
      </c>
      <c r="J314" s="279">
        <v>352.36666666666667</v>
      </c>
      <c r="K314" s="277">
        <v>335.5</v>
      </c>
      <c r="L314" s="277">
        <v>315</v>
      </c>
      <c r="M314" s="277">
        <v>0.30082999999999999</v>
      </c>
    </row>
    <row r="315" spans="1:13">
      <c r="A315" s="268">
        <v>305</v>
      </c>
      <c r="B315" s="277" t="s">
        <v>462</v>
      </c>
      <c r="C315" s="278">
        <v>2867.3</v>
      </c>
      <c r="D315" s="279">
        <v>2884.3333333333335</v>
      </c>
      <c r="E315" s="279">
        <v>2818.666666666667</v>
      </c>
      <c r="F315" s="279">
        <v>2770.0333333333333</v>
      </c>
      <c r="G315" s="279">
        <v>2704.3666666666668</v>
      </c>
      <c r="H315" s="279">
        <v>2932.9666666666672</v>
      </c>
      <c r="I315" s="279">
        <v>2998.6333333333341</v>
      </c>
      <c r="J315" s="279">
        <v>3047.2666666666673</v>
      </c>
      <c r="K315" s="277">
        <v>2950</v>
      </c>
      <c r="L315" s="277">
        <v>2835.7</v>
      </c>
      <c r="M315" s="277">
        <v>4.052E-2</v>
      </c>
    </row>
    <row r="316" spans="1:13">
      <c r="A316" s="268">
        <v>306</v>
      </c>
      <c r="B316" s="277" t="s">
        <v>463</v>
      </c>
      <c r="C316" s="278">
        <v>218.3</v>
      </c>
      <c r="D316" s="279">
        <v>218.68333333333331</v>
      </c>
      <c r="E316" s="279">
        <v>215.76666666666662</v>
      </c>
      <c r="F316" s="279">
        <v>213.23333333333332</v>
      </c>
      <c r="G316" s="279">
        <v>210.31666666666663</v>
      </c>
      <c r="H316" s="279">
        <v>221.21666666666661</v>
      </c>
      <c r="I316" s="279">
        <v>224.1333333333333</v>
      </c>
      <c r="J316" s="279">
        <v>226.6666666666666</v>
      </c>
      <c r="K316" s="277">
        <v>221.6</v>
      </c>
      <c r="L316" s="277">
        <v>216.15</v>
      </c>
      <c r="M316" s="277">
        <v>0.25286999999999998</v>
      </c>
    </row>
    <row r="317" spans="1:13">
      <c r="A317" s="268">
        <v>307</v>
      </c>
      <c r="B317" s="277" t="s">
        <v>140</v>
      </c>
      <c r="C317" s="278">
        <v>146.35</v>
      </c>
      <c r="D317" s="279">
        <v>146.78333333333333</v>
      </c>
      <c r="E317" s="279">
        <v>143.36666666666667</v>
      </c>
      <c r="F317" s="279">
        <v>140.38333333333335</v>
      </c>
      <c r="G317" s="279">
        <v>136.9666666666667</v>
      </c>
      <c r="H317" s="279">
        <v>149.76666666666665</v>
      </c>
      <c r="I317" s="279">
        <v>153.18333333333334</v>
      </c>
      <c r="J317" s="279">
        <v>156.16666666666663</v>
      </c>
      <c r="K317" s="277">
        <v>150.19999999999999</v>
      </c>
      <c r="L317" s="277">
        <v>143.80000000000001</v>
      </c>
      <c r="M317" s="277">
        <v>84.008979999999994</v>
      </c>
    </row>
    <row r="318" spans="1:13">
      <c r="A318" s="268">
        <v>308</v>
      </c>
      <c r="B318" s="277" t="s">
        <v>141</v>
      </c>
      <c r="C318" s="278">
        <v>340.3</v>
      </c>
      <c r="D318" s="279">
        <v>342.41666666666669</v>
      </c>
      <c r="E318" s="279">
        <v>334.88333333333338</v>
      </c>
      <c r="F318" s="279">
        <v>329.4666666666667</v>
      </c>
      <c r="G318" s="279">
        <v>321.93333333333339</v>
      </c>
      <c r="H318" s="279">
        <v>347.83333333333337</v>
      </c>
      <c r="I318" s="279">
        <v>355.36666666666667</v>
      </c>
      <c r="J318" s="279">
        <v>360.78333333333336</v>
      </c>
      <c r="K318" s="277">
        <v>349.95</v>
      </c>
      <c r="L318" s="277">
        <v>337</v>
      </c>
      <c r="M318" s="277">
        <v>33.265140000000002</v>
      </c>
    </row>
    <row r="319" spans="1:13">
      <c r="A319" s="268">
        <v>309</v>
      </c>
      <c r="B319" s="277" t="s">
        <v>142</v>
      </c>
      <c r="C319" s="278">
        <v>6501.3</v>
      </c>
      <c r="D319" s="279">
        <v>6477.083333333333</v>
      </c>
      <c r="E319" s="279">
        <v>6404.2166666666662</v>
      </c>
      <c r="F319" s="279">
        <v>6307.1333333333332</v>
      </c>
      <c r="G319" s="279">
        <v>6234.2666666666664</v>
      </c>
      <c r="H319" s="279">
        <v>6574.1666666666661</v>
      </c>
      <c r="I319" s="279">
        <v>6647.0333333333328</v>
      </c>
      <c r="J319" s="279">
        <v>6744.1166666666659</v>
      </c>
      <c r="K319" s="277">
        <v>6549.95</v>
      </c>
      <c r="L319" s="277">
        <v>6380</v>
      </c>
      <c r="M319" s="277">
        <v>14.562569999999999</v>
      </c>
    </row>
    <row r="320" spans="1:13">
      <c r="A320" s="268">
        <v>310</v>
      </c>
      <c r="B320" s="277" t="s">
        <v>458</v>
      </c>
      <c r="C320" s="278">
        <v>812.05</v>
      </c>
      <c r="D320" s="279">
        <v>815.83333333333337</v>
      </c>
      <c r="E320" s="279">
        <v>793.9666666666667</v>
      </c>
      <c r="F320" s="279">
        <v>775.88333333333333</v>
      </c>
      <c r="G320" s="279">
        <v>754.01666666666665</v>
      </c>
      <c r="H320" s="279">
        <v>833.91666666666674</v>
      </c>
      <c r="I320" s="279">
        <v>855.7833333333333</v>
      </c>
      <c r="J320" s="279">
        <v>873.86666666666679</v>
      </c>
      <c r="K320" s="277">
        <v>837.7</v>
      </c>
      <c r="L320" s="277">
        <v>797.75</v>
      </c>
      <c r="M320" s="277">
        <v>0.10920000000000001</v>
      </c>
    </row>
    <row r="321" spans="1:13">
      <c r="A321" s="268">
        <v>311</v>
      </c>
      <c r="B321" s="277" t="s">
        <v>143</v>
      </c>
      <c r="C321" s="278">
        <v>509.15</v>
      </c>
      <c r="D321" s="279">
        <v>512.38333333333333</v>
      </c>
      <c r="E321" s="279">
        <v>503.9666666666667</v>
      </c>
      <c r="F321" s="279">
        <v>498.78333333333336</v>
      </c>
      <c r="G321" s="279">
        <v>490.36666666666673</v>
      </c>
      <c r="H321" s="279">
        <v>517.56666666666661</v>
      </c>
      <c r="I321" s="279">
        <v>525.98333333333335</v>
      </c>
      <c r="J321" s="279">
        <v>531.16666666666663</v>
      </c>
      <c r="K321" s="277">
        <v>520.79999999999995</v>
      </c>
      <c r="L321" s="277">
        <v>507.2</v>
      </c>
      <c r="M321" s="277">
        <v>19.442509999999999</v>
      </c>
    </row>
    <row r="322" spans="1:13">
      <c r="A322" s="268">
        <v>312</v>
      </c>
      <c r="B322" s="277" t="s">
        <v>472</v>
      </c>
      <c r="C322" s="278">
        <v>1595.95</v>
      </c>
      <c r="D322" s="279">
        <v>1609.45</v>
      </c>
      <c r="E322" s="279">
        <v>1554.65</v>
      </c>
      <c r="F322" s="279">
        <v>1513.3500000000001</v>
      </c>
      <c r="G322" s="279">
        <v>1458.5500000000002</v>
      </c>
      <c r="H322" s="279">
        <v>1650.75</v>
      </c>
      <c r="I322" s="279">
        <v>1705.5499999999997</v>
      </c>
      <c r="J322" s="279">
        <v>1746.85</v>
      </c>
      <c r="K322" s="277">
        <v>1664.25</v>
      </c>
      <c r="L322" s="277">
        <v>1568.15</v>
      </c>
      <c r="M322" s="277">
        <v>2.3159399999999999</v>
      </c>
    </row>
    <row r="323" spans="1:13">
      <c r="A323" s="268">
        <v>313</v>
      </c>
      <c r="B323" s="277" t="s">
        <v>468</v>
      </c>
      <c r="C323" s="278">
        <v>1729.45</v>
      </c>
      <c r="D323" s="279">
        <v>1739.2833333333335</v>
      </c>
      <c r="E323" s="279">
        <v>1692.116666666667</v>
      </c>
      <c r="F323" s="279">
        <v>1654.7833333333335</v>
      </c>
      <c r="G323" s="279">
        <v>1607.616666666667</v>
      </c>
      <c r="H323" s="279">
        <v>1776.616666666667</v>
      </c>
      <c r="I323" s="279">
        <v>1823.7833333333335</v>
      </c>
      <c r="J323" s="279">
        <v>1861.116666666667</v>
      </c>
      <c r="K323" s="277">
        <v>1786.45</v>
      </c>
      <c r="L323" s="277">
        <v>1701.95</v>
      </c>
      <c r="M323" s="277">
        <v>0.56445999999999996</v>
      </c>
    </row>
    <row r="324" spans="1:13">
      <c r="A324" s="268">
        <v>314</v>
      </c>
      <c r="B324" s="277" t="s">
        <v>144</v>
      </c>
      <c r="C324" s="278">
        <v>588.29999999999995</v>
      </c>
      <c r="D324" s="279">
        <v>591.73333333333335</v>
      </c>
      <c r="E324" s="279">
        <v>578.61666666666667</v>
      </c>
      <c r="F324" s="279">
        <v>568.93333333333328</v>
      </c>
      <c r="G324" s="279">
        <v>555.81666666666661</v>
      </c>
      <c r="H324" s="279">
        <v>601.41666666666674</v>
      </c>
      <c r="I324" s="279">
        <v>614.53333333333353</v>
      </c>
      <c r="J324" s="279">
        <v>624.21666666666681</v>
      </c>
      <c r="K324" s="277">
        <v>604.85</v>
      </c>
      <c r="L324" s="277">
        <v>582.04999999999995</v>
      </c>
      <c r="M324" s="277">
        <v>16.008109999999999</v>
      </c>
    </row>
    <row r="325" spans="1:13">
      <c r="A325" s="268">
        <v>315</v>
      </c>
      <c r="B325" s="277" t="s">
        <v>145</v>
      </c>
      <c r="C325" s="278">
        <v>842.9</v>
      </c>
      <c r="D325" s="279">
        <v>847.35</v>
      </c>
      <c r="E325" s="279">
        <v>829.7</v>
      </c>
      <c r="F325" s="279">
        <v>816.5</v>
      </c>
      <c r="G325" s="279">
        <v>798.85</v>
      </c>
      <c r="H325" s="279">
        <v>860.55000000000007</v>
      </c>
      <c r="I325" s="279">
        <v>878.19999999999993</v>
      </c>
      <c r="J325" s="279">
        <v>891.40000000000009</v>
      </c>
      <c r="K325" s="277">
        <v>865</v>
      </c>
      <c r="L325" s="277">
        <v>834.15</v>
      </c>
      <c r="M325" s="277">
        <v>6.6647600000000002</v>
      </c>
    </row>
    <row r="326" spans="1:13">
      <c r="A326" s="268">
        <v>316</v>
      </c>
      <c r="B326" s="277" t="s">
        <v>465</v>
      </c>
      <c r="C326" s="278">
        <v>165.95</v>
      </c>
      <c r="D326" s="279">
        <v>167</v>
      </c>
      <c r="E326" s="279">
        <v>162.44999999999999</v>
      </c>
      <c r="F326" s="279">
        <v>158.94999999999999</v>
      </c>
      <c r="G326" s="279">
        <v>154.39999999999998</v>
      </c>
      <c r="H326" s="279">
        <v>170.5</v>
      </c>
      <c r="I326" s="279">
        <v>175.05</v>
      </c>
      <c r="J326" s="279">
        <v>178.55</v>
      </c>
      <c r="K326" s="277">
        <v>171.55</v>
      </c>
      <c r="L326" s="277">
        <v>163.5</v>
      </c>
      <c r="M326" s="277">
        <v>0.38718000000000002</v>
      </c>
    </row>
    <row r="327" spans="1:13">
      <c r="A327" s="268">
        <v>317</v>
      </c>
      <c r="B327" s="277" t="s">
        <v>1975</v>
      </c>
      <c r="C327" s="278">
        <v>194.95</v>
      </c>
      <c r="D327" s="279">
        <v>195.31666666666669</v>
      </c>
      <c r="E327" s="279">
        <v>190.83333333333337</v>
      </c>
      <c r="F327" s="279">
        <v>186.71666666666667</v>
      </c>
      <c r="G327" s="279">
        <v>182.23333333333335</v>
      </c>
      <c r="H327" s="279">
        <v>199.43333333333339</v>
      </c>
      <c r="I327" s="279">
        <v>203.91666666666669</v>
      </c>
      <c r="J327" s="279">
        <v>208.03333333333342</v>
      </c>
      <c r="K327" s="277">
        <v>199.8</v>
      </c>
      <c r="L327" s="277">
        <v>191.2</v>
      </c>
      <c r="M327" s="277">
        <v>3.6305700000000001</v>
      </c>
    </row>
    <row r="328" spans="1:13">
      <c r="A328" s="268">
        <v>318</v>
      </c>
      <c r="B328" s="277" t="s">
        <v>469</v>
      </c>
      <c r="C328" s="278">
        <v>70.25</v>
      </c>
      <c r="D328" s="279">
        <v>71.166666666666671</v>
      </c>
      <c r="E328" s="279">
        <v>68.583333333333343</v>
      </c>
      <c r="F328" s="279">
        <v>66.916666666666671</v>
      </c>
      <c r="G328" s="279">
        <v>64.333333333333343</v>
      </c>
      <c r="H328" s="279">
        <v>72.833333333333343</v>
      </c>
      <c r="I328" s="279">
        <v>75.416666666666686</v>
      </c>
      <c r="J328" s="279">
        <v>77.083333333333343</v>
      </c>
      <c r="K328" s="277">
        <v>73.75</v>
      </c>
      <c r="L328" s="277">
        <v>69.5</v>
      </c>
      <c r="M328" s="277">
        <v>2.4371999999999998</v>
      </c>
    </row>
    <row r="329" spans="1:13">
      <c r="A329" s="268">
        <v>319</v>
      </c>
      <c r="B329" s="277" t="s">
        <v>470</v>
      </c>
      <c r="C329" s="278">
        <v>325.8</v>
      </c>
      <c r="D329" s="279">
        <v>327.76666666666665</v>
      </c>
      <c r="E329" s="279">
        <v>321.5333333333333</v>
      </c>
      <c r="F329" s="279">
        <v>317.26666666666665</v>
      </c>
      <c r="G329" s="279">
        <v>311.0333333333333</v>
      </c>
      <c r="H329" s="279">
        <v>332.0333333333333</v>
      </c>
      <c r="I329" s="279">
        <v>338.26666666666665</v>
      </c>
      <c r="J329" s="279">
        <v>342.5333333333333</v>
      </c>
      <c r="K329" s="277">
        <v>334</v>
      </c>
      <c r="L329" s="277">
        <v>323.5</v>
      </c>
      <c r="M329" s="277">
        <v>1.1637999999999999</v>
      </c>
    </row>
    <row r="330" spans="1:13">
      <c r="A330" s="268">
        <v>320</v>
      </c>
      <c r="B330" s="277" t="s">
        <v>146</v>
      </c>
      <c r="C330" s="278">
        <v>1297.8499999999999</v>
      </c>
      <c r="D330" s="279">
        <v>1296.05</v>
      </c>
      <c r="E330" s="279">
        <v>1250.0999999999999</v>
      </c>
      <c r="F330" s="279">
        <v>1202.3499999999999</v>
      </c>
      <c r="G330" s="279">
        <v>1156.3999999999999</v>
      </c>
      <c r="H330" s="279">
        <v>1343.8</v>
      </c>
      <c r="I330" s="279">
        <v>1389.7500000000002</v>
      </c>
      <c r="J330" s="279">
        <v>1437.5</v>
      </c>
      <c r="K330" s="277">
        <v>1342</v>
      </c>
      <c r="L330" s="277">
        <v>1248.3</v>
      </c>
      <c r="M330" s="277">
        <v>26.793520000000001</v>
      </c>
    </row>
    <row r="331" spans="1:13">
      <c r="A331" s="268">
        <v>321</v>
      </c>
      <c r="B331" s="277" t="s">
        <v>459</v>
      </c>
      <c r="C331" s="278">
        <v>16.850000000000001</v>
      </c>
      <c r="D331" s="279">
        <v>17</v>
      </c>
      <c r="E331" s="279">
        <v>16.5</v>
      </c>
      <c r="F331" s="279">
        <v>16.149999999999999</v>
      </c>
      <c r="G331" s="279">
        <v>15.649999999999999</v>
      </c>
      <c r="H331" s="279">
        <v>17.350000000000001</v>
      </c>
      <c r="I331" s="279">
        <v>17.850000000000001</v>
      </c>
      <c r="J331" s="279">
        <v>18.200000000000003</v>
      </c>
      <c r="K331" s="277">
        <v>17.5</v>
      </c>
      <c r="L331" s="277">
        <v>16.649999999999999</v>
      </c>
      <c r="M331" s="277">
        <v>4.7879100000000001</v>
      </c>
    </row>
    <row r="332" spans="1:13">
      <c r="A332" s="268">
        <v>322</v>
      </c>
      <c r="B332" s="277" t="s">
        <v>460</v>
      </c>
      <c r="C332" s="278">
        <v>140.19999999999999</v>
      </c>
      <c r="D332" s="279">
        <v>139.88333333333333</v>
      </c>
      <c r="E332" s="279">
        <v>138.81666666666666</v>
      </c>
      <c r="F332" s="279">
        <v>137.43333333333334</v>
      </c>
      <c r="G332" s="279">
        <v>136.36666666666667</v>
      </c>
      <c r="H332" s="279">
        <v>141.26666666666665</v>
      </c>
      <c r="I332" s="279">
        <v>142.33333333333331</v>
      </c>
      <c r="J332" s="279">
        <v>143.71666666666664</v>
      </c>
      <c r="K332" s="277">
        <v>140.94999999999999</v>
      </c>
      <c r="L332" s="277">
        <v>138.5</v>
      </c>
      <c r="M332" s="277">
        <v>1.19103</v>
      </c>
    </row>
    <row r="333" spans="1:13">
      <c r="A333" s="268">
        <v>323</v>
      </c>
      <c r="B333" s="277" t="s">
        <v>147</v>
      </c>
      <c r="C333" s="278">
        <v>109.25</v>
      </c>
      <c r="D333" s="279">
        <v>111.10000000000001</v>
      </c>
      <c r="E333" s="279">
        <v>106.70000000000002</v>
      </c>
      <c r="F333" s="279">
        <v>104.15</v>
      </c>
      <c r="G333" s="279">
        <v>99.750000000000014</v>
      </c>
      <c r="H333" s="279">
        <v>113.65000000000002</v>
      </c>
      <c r="I333" s="279">
        <v>118.05000000000003</v>
      </c>
      <c r="J333" s="279">
        <v>120.60000000000002</v>
      </c>
      <c r="K333" s="277">
        <v>115.5</v>
      </c>
      <c r="L333" s="277">
        <v>108.55</v>
      </c>
      <c r="M333" s="277">
        <v>128.22996000000001</v>
      </c>
    </row>
    <row r="334" spans="1:13">
      <c r="A334" s="268">
        <v>324</v>
      </c>
      <c r="B334" s="277" t="s">
        <v>471</v>
      </c>
      <c r="C334" s="278">
        <v>625.04999999999995</v>
      </c>
      <c r="D334" s="279">
        <v>624.9</v>
      </c>
      <c r="E334" s="279">
        <v>619.15</v>
      </c>
      <c r="F334" s="279">
        <v>613.25</v>
      </c>
      <c r="G334" s="279">
        <v>607.5</v>
      </c>
      <c r="H334" s="279">
        <v>630.79999999999995</v>
      </c>
      <c r="I334" s="279">
        <v>636.54999999999995</v>
      </c>
      <c r="J334" s="279">
        <v>642.44999999999993</v>
      </c>
      <c r="K334" s="277">
        <v>630.65</v>
      </c>
      <c r="L334" s="277">
        <v>619</v>
      </c>
      <c r="M334" s="277">
        <v>1.09626</v>
      </c>
    </row>
    <row r="335" spans="1:13">
      <c r="A335" s="268">
        <v>325</v>
      </c>
      <c r="B335" s="277" t="s">
        <v>268</v>
      </c>
      <c r="C335" s="278">
        <v>1384.1</v>
      </c>
      <c r="D335" s="279">
        <v>1392.1666666666667</v>
      </c>
      <c r="E335" s="279">
        <v>1364.4833333333336</v>
      </c>
      <c r="F335" s="279">
        <v>1344.8666666666668</v>
      </c>
      <c r="G335" s="279">
        <v>1317.1833333333336</v>
      </c>
      <c r="H335" s="279">
        <v>1411.7833333333335</v>
      </c>
      <c r="I335" s="279">
        <v>1439.4666666666665</v>
      </c>
      <c r="J335" s="279">
        <v>1459.0833333333335</v>
      </c>
      <c r="K335" s="277">
        <v>1419.85</v>
      </c>
      <c r="L335" s="277">
        <v>1372.55</v>
      </c>
      <c r="M335" s="277">
        <v>4.0284899999999997</v>
      </c>
    </row>
    <row r="336" spans="1:13">
      <c r="A336" s="268">
        <v>326</v>
      </c>
      <c r="B336" s="277" t="s">
        <v>148</v>
      </c>
      <c r="C336" s="278">
        <v>57211.5</v>
      </c>
      <c r="D336" s="279">
        <v>57443.833333333336</v>
      </c>
      <c r="E336" s="279">
        <v>56567.666666666672</v>
      </c>
      <c r="F336" s="279">
        <v>55923.833333333336</v>
      </c>
      <c r="G336" s="279">
        <v>55047.666666666672</v>
      </c>
      <c r="H336" s="279">
        <v>58087.666666666672</v>
      </c>
      <c r="I336" s="279">
        <v>58963.833333333343</v>
      </c>
      <c r="J336" s="279">
        <v>59607.666666666672</v>
      </c>
      <c r="K336" s="277">
        <v>58320</v>
      </c>
      <c r="L336" s="277">
        <v>56800</v>
      </c>
      <c r="M336" s="277">
        <v>0.11257</v>
      </c>
    </row>
    <row r="337" spans="1:13">
      <c r="A337" s="268">
        <v>327</v>
      </c>
      <c r="B337" s="277" t="s">
        <v>267</v>
      </c>
      <c r="C337" s="278">
        <v>27.45</v>
      </c>
      <c r="D337" s="279">
        <v>27.55</v>
      </c>
      <c r="E337" s="279">
        <v>27.1</v>
      </c>
      <c r="F337" s="279">
        <v>26.75</v>
      </c>
      <c r="G337" s="279">
        <v>26.3</v>
      </c>
      <c r="H337" s="279">
        <v>27.900000000000002</v>
      </c>
      <c r="I337" s="279">
        <v>28.349999999999998</v>
      </c>
      <c r="J337" s="279">
        <v>28.700000000000003</v>
      </c>
      <c r="K337" s="277">
        <v>28</v>
      </c>
      <c r="L337" s="277">
        <v>27.2</v>
      </c>
      <c r="M337" s="277">
        <v>5.0038200000000002</v>
      </c>
    </row>
    <row r="338" spans="1:13">
      <c r="A338" s="268">
        <v>328</v>
      </c>
      <c r="B338" s="277" t="s">
        <v>149</v>
      </c>
      <c r="C338" s="278">
        <v>1045.25</v>
      </c>
      <c r="D338" s="279">
        <v>1036.9666666666667</v>
      </c>
      <c r="E338" s="279">
        <v>1016.5333333333333</v>
      </c>
      <c r="F338" s="279">
        <v>987.81666666666661</v>
      </c>
      <c r="G338" s="279">
        <v>967.38333333333321</v>
      </c>
      <c r="H338" s="279">
        <v>1065.6833333333334</v>
      </c>
      <c r="I338" s="279">
        <v>1086.1166666666668</v>
      </c>
      <c r="J338" s="279">
        <v>1114.8333333333335</v>
      </c>
      <c r="K338" s="277">
        <v>1057.4000000000001</v>
      </c>
      <c r="L338" s="277">
        <v>1008.25</v>
      </c>
      <c r="M338" s="277">
        <v>21.39405</v>
      </c>
    </row>
    <row r="339" spans="1:13">
      <c r="A339" s="268">
        <v>329</v>
      </c>
      <c r="B339" s="277" t="s">
        <v>3161</v>
      </c>
      <c r="C339" s="278">
        <v>263.3</v>
      </c>
      <c r="D339" s="279">
        <v>264.66666666666669</v>
      </c>
      <c r="E339" s="279">
        <v>259.23333333333335</v>
      </c>
      <c r="F339" s="279">
        <v>255.16666666666669</v>
      </c>
      <c r="G339" s="279">
        <v>249.73333333333335</v>
      </c>
      <c r="H339" s="279">
        <v>268.73333333333335</v>
      </c>
      <c r="I339" s="279">
        <v>274.16666666666663</v>
      </c>
      <c r="J339" s="279">
        <v>278.23333333333335</v>
      </c>
      <c r="K339" s="277">
        <v>270.10000000000002</v>
      </c>
      <c r="L339" s="277">
        <v>260.60000000000002</v>
      </c>
      <c r="M339" s="277">
        <v>6.4771700000000001</v>
      </c>
    </row>
    <row r="340" spans="1:13">
      <c r="A340" s="268">
        <v>330</v>
      </c>
      <c r="B340" s="277" t="s">
        <v>269</v>
      </c>
      <c r="C340" s="278">
        <v>851.45</v>
      </c>
      <c r="D340" s="279">
        <v>860.48333333333323</v>
      </c>
      <c r="E340" s="279">
        <v>832.96666666666647</v>
      </c>
      <c r="F340" s="279">
        <v>814.48333333333323</v>
      </c>
      <c r="G340" s="279">
        <v>786.96666666666647</v>
      </c>
      <c r="H340" s="279">
        <v>878.96666666666647</v>
      </c>
      <c r="I340" s="279">
        <v>906.48333333333312</v>
      </c>
      <c r="J340" s="279">
        <v>924.96666666666647</v>
      </c>
      <c r="K340" s="277">
        <v>888</v>
      </c>
      <c r="L340" s="277">
        <v>842</v>
      </c>
      <c r="M340" s="277">
        <v>6.9451400000000003</v>
      </c>
    </row>
    <row r="341" spans="1:13">
      <c r="A341" s="268">
        <v>331</v>
      </c>
      <c r="B341" s="277" t="s">
        <v>150</v>
      </c>
      <c r="C341" s="278">
        <v>31.8</v>
      </c>
      <c r="D341" s="279">
        <v>31.883333333333336</v>
      </c>
      <c r="E341" s="279">
        <v>31.31666666666667</v>
      </c>
      <c r="F341" s="279">
        <v>30.833333333333332</v>
      </c>
      <c r="G341" s="279">
        <v>30.266666666666666</v>
      </c>
      <c r="H341" s="279">
        <v>32.366666666666674</v>
      </c>
      <c r="I341" s="279">
        <v>32.933333333333344</v>
      </c>
      <c r="J341" s="279">
        <v>33.416666666666679</v>
      </c>
      <c r="K341" s="277">
        <v>32.450000000000003</v>
      </c>
      <c r="L341" s="277">
        <v>31.4</v>
      </c>
      <c r="M341" s="277">
        <v>197.20268999999999</v>
      </c>
    </row>
    <row r="342" spans="1:13">
      <c r="A342" s="268">
        <v>332</v>
      </c>
      <c r="B342" s="277" t="s">
        <v>261</v>
      </c>
      <c r="C342" s="278">
        <v>3388.7</v>
      </c>
      <c r="D342" s="279">
        <v>3397.2166666666667</v>
      </c>
      <c r="E342" s="279">
        <v>3314.4833333333336</v>
      </c>
      <c r="F342" s="279">
        <v>3240.2666666666669</v>
      </c>
      <c r="G342" s="279">
        <v>3157.5333333333338</v>
      </c>
      <c r="H342" s="279">
        <v>3471.4333333333334</v>
      </c>
      <c r="I342" s="279">
        <v>3554.1666666666661</v>
      </c>
      <c r="J342" s="279">
        <v>3628.3833333333332</v>
      </c>
      <c r="K342" s="277">
        <v>3479.95</v>
      </c>
      <c r="L342" s="277">
        <v>3323</v>
      </c>
      <c r="M342" s="277">
        <v>6.6254400000000002</v>
      </c>
    </row>
    <row r="343" spans="1:13">
      <c r="A343" s="268">
        <v>333</v>
      </c>
      <c r="B343" s="277" t="s">
        <v>478</v>
      </c>
      <c r="C343" s="278">
        <v>2032.7</v>
      </c>
      <c r="D343" s="279">
        <v>2014.5666666666666</v>
      </c>
      <c r="E343" s="279">
        <v>1979.1333333333332</v>
      </c>
      <c r="F343" s="279">
        <v>1925.5666666666666</v>
      </c>
      <c r="G343" s="279">
        <v>1890.1333333333332</v>
      </c>
      <c r="H343" s="279">
        <v>2068.1333333333332</v>
      </c>
      <c r="I343" s="279">
        <v>2103.5666666666666</v>
      </c>
      <c r="J343" s="279">
        <v>2157.1333333333332</v>
      </c>
      <c r="K343" s="277">
        <v>2050</v>
      </c>
      <c r="L343" s="277">
        <v>1961</v>
      </c>
      <c r="M343" s="277">
        <v>0.49415999999999999</v>
      </c>
    </row>
    <row r="344" spans="1:13">
      <c r="A344" s="268">
        <v>334</v>
      </c>
      <c r="B344" s="277" t="s">
        <v>151</v>
      </c>
      <c r="C344" s="278">
        <v>23.85</v>
      </c>
      <c r="D344" s="279">
        <v>23.75</v>
      </c>
      <c r="E344" s="279">
        <v>23.1</v>
      </c>
      <c r="F344" s="279">
        <v>22.35</v>
      </c>
      <c r="G344" s="279">
        <v>21.700000000000003</v>
      </c>
      <c r="H344" s="279">
        <v>24.5</v>
      </c>
      <c r="I344" s="279">
        <v>25.15</v>
      </c>
      <c r="J344" s="279">
        <v>25.9</v>
      </c>
      <c r="K344" s="277">
        <v>24.4</v>
      </c>
      <c r="L344" s="277">
        <v>23</v>
      </c>
      <c r="M344" s="277">
        <v>41.346330000000002</v>
      </c>
    </row>
    <row r="345" spans="1:13">
      <c r="A345" s="268">
        <v>335</v>
      </c>
      <c r="B345" s="277" t="s">
        <v>477</v>
      </c>
      <c r="C345" s="278">
        <v>55.75</v>
      </c>
      <c r="D345" s="279">
        <v>56.283333333333331</v>
      </c>
      <c r="E345" s="279">
        <v>54.566666666666663</v>
      </c>
      <c r="F345" s="279">
        <v>53.383333333333333</v>
      </c>
      <c r="G345" s="279">
        <v>51.666666666666664</v>
      </c>
      <c r="H345" s="279">
        <v>57.466666666666661</v>
      </c>
      <c r="I345" s="279">
        <v>59.18333333333333</v>
      </c>
      <c r="J345" s="279">
        <v>60.36666666666666</v>
      </c>
      <c r="K345" s="277">
        <v>58</v>
      </c>
      <c r="L345" s="277">
        <v>55.1</v>
      </c>
      <c r="M345" s="277">
        <v>1.8337699999999999</v>
      </c>
    </row>
    <row r="346" spans="1:13">
      <c r="A346" s="268">
        <v>336</v>
      </c>
      <c r="B346" s="277" t="s">
        <v>152</v>
      </c>
      <c r="C346" s="278">
        <v>30.75</v>
      </c>
      <c r="D346" s="279">
        <v>30.899999999999995</v>
      </c>
      <c r="E346" s="279">
        <v>29.999999999999989</v>
      </c>
      <c r="F346" s="279">
        <v>29.249999999999993</v>
      </c>
      <c r="G346" s="279">
        <v>28.349999999999987</v>
      </c>
      <c r="H346" s="279">
        <v>31.649999999999991</v>
      </c>
      <c r="I346" s="279">
        <v>32.549999999999997</v>
      </c>
      <c r="J346" s="279">
        <v>33.299999999999997</v>
      </c>
      <c r="K346" s="277">
        <v>31.8</v>
      </c>
      <c r="L346" s="277">
        <v>30.15</v>
      </c>
      <c r="M346" s="277">
        <v>58.531309999999998</v>
      </c>
    </row>
    <row r="347" spans="1:13">
      <c r="A347" s="268">
        <v>337</v>
      </c>
      <c r="B347" s="277" t="s">
        <v>473</v>
      </c>
      <c r="C347" s="278">
        <v>555.79999999999995</v>
      </c>
      <c r="D347" s="279">
        <v>556.19999999999993</v>
      </c>
      <c r="E347" s="279">
        <v>546.19999999999982</v>
      </c>
      <c r="F347" s="279">
        <v>536.59999999999991</v>
      </c>
      <c r="G347" s="279">
        <v>526.5999999999998</v>
      </c>
      <c r="H347" s="279">
        <v>565.79999999999984</v>
      </c>
      <c r="I347" s="279">
        <v>575.80000000000007</v>
      </c>
      <c r="J347" s="279">
        <v>585.39999999999986</v>
      </c>
      <c r="K347" s="277">
        <v>566.20000000000005</v>
      </c>
      <c r="L347" s="277">
        <v>546.6</v>
      </c>
      <c r="M347" s="277">
        <v>0.76158000000000003</v>
      </c>
    </row>
    <row r="348" spans="1:13">
      <c r="A348" s="268">
        <v>338</v>
      </c>
      <c r="B348" s="277" t="s">
        <v>153</v>
      </c>
      <c r="C348" s="278">
        <v>15366.05</v>
      </c>
      <c r="D348" s="279">
        <v>15298.333333333334</v>
      </c>
      <c r="E348" s="279">
        <v>15197.716666666667</v>
      </c>
      <c r="F348" s="279">
        <v>15029.383333333333</v>
      </c>
      <c r="G348" s="279">
        <v>14928.766666666666</v>
      </c>
      <c r="H348" s="279">
        <v>15466.666666666668</v>
      </c>
      <c r="I348" s="279">
        <v>15567.283333333333</v>
      </c>
      <c r="J348" s="279">
        <v>15735.616666666669</v>
      </c>
      <c r="K348" s="277">
        <v>15398.95</v>
      </c>
      <c r="L348" s="277">
        <v>15130</v>
      </c>
      <c r="M348" s="277">
        <v>1.3143</v>
      </c>
    </row>
    <row r="349" spans="1:13">
      <c r="A349" s="268">
        <v>339</v>
      </c>
      <c r="B349" s="277" t="s">
        <v>476</v>
      </c>
      <c r="C349" s="278">
        <v>32.75</v>
      </c>
      <c r="D349" s="279">
        <v>32.75</v>
      </c>
      <c r="E349" s="279">
        <v>32.200000000000003</v>
      </c>
      <c r="F349" s="279">
        <v>31.650000000000006</v>
      </c>
      <c r="G349" s="279">
        <v>31.100000000000009</v>
      </c>
      <c r="H349" s="279">
        <v>33.299999999999997</v>
      </c>
      <c r="I349" s="279">
        <v>33.849999999999994</v>
      </c>
      <c r="J349" s="279">
        <v>34.399999999999991</v>
      </c>
      <c r="K349" s="277">
        <v>33.299999999999997</v>
      </c>
      <c r="L349" s="277">
        <v>32.200000000000003</v>
      </c>
      <c r="M349" s="277">
        <v>5.2183799999999998</v>
      </c>
    </row>
    <row r="350" spans="1:13">
      <c r="A350" s="268">
        <v>340</v>
      </c>
      <c r="B350" s="277" t="s">
        <v>475</v>
      </c>
      <c r="C350" s="278">
        <v>327.25</v>
      </c>
      <c r="D350" s="279">
        <v>327.46666666666664</v>
      </c>
      <c r="E350" s="279">
        <v>319.7833333333333</v>
      </c>
      <c r="F350" s="279">
        <v>312.31666666666666</v>
      </c>
      <c r="G350" s="279">
        <v>304.63333333333333</v>
      </c>
      <c r="H350" s="279">
        <v>334.93333333333328</v>
      </c>
      <c r="I350" s="279">
        <v>342.61666666666656</v>
      </c>
      <c r="J350" s="279">
        <v>350.08333333333326</v>
      </c>
      <c r="K350" s="277">
        <v>335.15</v>
      </c>
      <c r="L350" s="277">
        <v>320</v>
      </c>
      <c r="M350" s="277">
        <v>2.3208600000000001</v>
      </c>
    </row>
    <row r="351" spans="1:13">
      <c r="A351" s="268">
        <v>341</v>
      </c>
      <c r="B351" s="277" t="s">
        <v>270</v>
      </c>
      <c r="C351" s="278">
        <v>20.100000000000001</v>
      </c>
      <c r="D351" s="279">
        <v>20.166666666666668</v>
      </c>
      <c r="E351" s="279">
        <v>19.933333333333337</v>
      </c>
      <c r="F351" s="279">
        <v>19.766666666666669</v>
      </c>
      <c r="G351" s="279">
        <v>19.533333333333339</v>
      </c>
      <c r="H351" s="279">
        <v>20.333333333333336</v>
      </c>
      <c r="I351" s="279">
        <v>20.566666666666663</v>
      </c>
      <c r="J351" s="279">
        <v>20.733333333333334</v>
      </c>
      <c r="K351" s="277">
        <v>20.399999999999999</v>
      </c>
      <c r="L351" s="277">
        <v>20</v>
      </c>
      <c r="M351" s="277">
        <v>17.6126</v>
      </c>
    </row>
    <row r="352" spans="1:13">
      <c r="A352" s="268">
        <v>342</v>
      </c>
      <c r="B352" s="277" t="s">
        <v>283</v>
      </c>
      <c r="C352" s="278">
        <v>103.55</v>
      </c>
      <c r="D352" s="279">
        <v>104.85000000000001</v>
      </c>
      <c r="E352" s="279">
        <v>101.75000000000001</v>
      </c>
      <c r="F352" s="279">
        <v>99.95</v>
      </c>
      <c r="G352" s="279">
        <v>96.850000000000009</v>
      </c>
      <c r="H352" s="279">
        <v>106.65000000000002</v>
      </c>
      <c r="I352" s="279">
        <v>109.75000000000001</v>
      </c>
      <c r="J352" s="279">
        <v>111.55000000000003</v>
      </c>
      <c r="K352" s="277">
        <v>107.95</v>
      </c>
      <c r="L352" s="277">
        <v>103.05</v>
      </c>
      <c r="M352" s="277">
        <v>1.5974699999999999</v>
      </c>
    </row>
    <row r="353" spans="1:13">
      <c r="A353" s="268">
        <v>343</v>
      </c>
      <c r="B353" s="277" t="s">
        <v>479</v>
      </c>
      <c r="C353" s="278">
        <v>1310.7</v>
      </c>
      <c r="D353" s="279">
        <v>1318.4166666666667</v>
      </c>
      <c r="E353" s="279">
        <v>1299.2833333333335</v>
      </c>
      <c r="F353" s="279">
        <v>1287.8666666666668</v>
      </c>
      <c r="G353" s="279">
        <v>1268.7333333333336</v>
      </c>
      <c r="H353" s="279">
        <v>1329.8333333333335</v>
      </c>
      <c r="I353" s="279">
        <v>1348.9666666666667</v>
      </c>
      <c r="J353" s="279">
        <v>1360.3833333333334</v>
      </c>
      <c r="K353" s="277">
        <v>1337.55</v>
      </c>
      <c r="L353" s="277">
        <v>1307</v>
      </c>
      <c r="M353" s="277">
        <v>0.10564999999999999</v>
      </c>
    </row>
    <row r="354" spans="1:13">
      <c r="A354" s="268">
        <v>344</v>
      </c>
      <c r="B354" s="277" t="s">
        <v>474</v>
      </c>
      <c r="C354" s="278">
        <v>50.6</v>
      </c>
      <c r="D354" s="279">
        <v>50.566666666666663</v>
      </c>
      <c r="E354" s="279">
        <v>49.533333333333324</v>
      </c>
      <c r="F354" s="279">
        <v>48.466666666666661</v>
      </c>
      <c r="G354" s="279">
        <v>47.433333333333323</v>
      </c>
      <c r="H354" s="279">
        <v>51.633333333333326</v>
      </c>
      <c r="I354" s="279">
        <v>52.666666666666657</v>
      </c>
      <c r="J354" s="279">
        <v>53.733333333333327</v>
      </c>
      <c r="K354" s="277">
        <v>51.6</v>
      </c>
      <c r="L354" s="277">
        <v>49.5</v>
      </c>
      <c r="M354" s="277">
        <v>2.5996899999999998</v>
      </c>
    </row>
    <row r="355" spans="1:13">
      <c r="A355" s="268">
        <v>345</v>
      </c>
      <c r="B355" s="277" t="s">
        <v>155</v>
      </c>
      <c r="C355" s="278">
        <v>80.2</v>
      </c>
      <c r="D355" s="279">
        <v>80.566666666666663</v>
      </c>
      <c r="E355" s="279">
        <v>78.933333333333323</v>
      </c>
      <c r="F355" s="279">
        <v>77.666666666666657</v>
      </c>
      <c r="G355" s="279">
        <v>76.033333333333317</v>
      </c>
      <c r="H355" s="279">
        <v>81.833333333333329</v>
      </c>
      <c r="I355" s="279">
        <v>83.466666666666654</v>
      </c>
      <c r="J355" s="279">
        <v>84.733333333333334</v>
      </c>
      <c r="K355" s="277">
        <v>82.2</v>
      </c>
      <c r="L355" s="277">
        <v>79.3</v>
      </c>
      <c r="M355" s="277">
        <v>72.433999999999997</v>
      </c>
    </row>
    <row r="356" spans="1:13">
      <c r="A356" s="268">
        <v>346</v>
      </c>
      <c r="B356" s="277" t="s">
        <v>156</v>
      </c>
      <c r="C356" s="278">
        <v>85.1</v>
      </c>
      <c r="D356" s="279">
        <v>85.816666666666663</v>
      </c>
      <c r="E356" s="279">
        <v>83.48333333333332</v>
      </c>
      <c r="F356" s="279">
        <v>81.86666666666666</v>
      </c>
      <c r="G356" s="279">
        <v>79.533333333333317</v>
      </c>
      <c r="H356" s="279">
        <v>87.433333333333323</v>
      </c>
      <c r="I356" s="279">
        <v>89.766666666666666</v>
      </c>
      <c r="J356" s="279">
        <v>91.383333333333326</v>
      </c>
      <c r="K356" s="277">
        <v>88.15</v>
      </c>
      <c r="L356" s="277">
        <v>84.2</v>
      </c>
      <c r="M356" s="277">
        <v>241.08529999999999</v>
      </c>
    </row>
    <row r="357" spans="1:13">
      <c r="A357" s="268">
        <v>347</v>
      </c>
      <c r="B357" s="277" t="s">
        <v>271</v>
      </c>
      <c r="C357" s="278">
        <v>411.95</v>
      </c>
      <c r="D357" s="279">
        <v>417.2833333333333</v>
      </c>
      <c r="E357" s="279">
        <v>404.66666666666663</v>
      </c>
      <c r="F357" s="279">
        <v>397.38333333333333</v>
      </c>
      <c r="G357" s="279">
        <v>384.76666666666665</v>
      </c>
      <c r="H357" s="279">
        <v>424.56666666666661</v>
      </c>
      <c r="I357" s="279">
        <v>437.18333333333328</v>
      </c>
      <c r="J357" s="279">
        <v>444.46666666666658</v>
      </c>
      <c r="K357" s="277">
        <v>429.9</v>
      </c>
      <c r="L357" s="277">
        <v>410</v>
      </c>
      <c r="M357" s="277">
        <v>3.1487400000000001</v>
      </c>
    </row>
    <row r="358" spans="1:13">
      <c r="A358" s="268">
        <v>348</v>
      </c>
      <c r="B358" s="277" t="s">
        <v>272</v>
      </c>
      <c r="C358" s="278">
        <v>3047.4</v>
      </c>
      <c r="D358" s="279">
        <v>3068.4500000000003</v>
      </c>
      <c r="E358" s="279">
        <v>2988.9500000000007</v>
      </c>
      <c r="F358" s="279">
        <v>2930.5000000000005</v>
      </c>
      <c r="G358" s="279">
        <v>2851.0000000000009</v>
      </c>
      <c r="H358" s="279">
        <v>3126.9000000000005</v>
      </c>
      <c r="I358" s="279">
        <v>3206.3999999999996</v>
      </c>
      <c r="J358" s="279">
        <v>3264.8500000000004</v>
      </c>
      <c r="K358" s="277">
        <v>3147.95</v>
      </c>
      <c r="L358" s="277">
        <v>3010</v>
      </c>
      <c r="M358" s="277">
        <v>1.4906200000000001</v>
      </c>
    </row>
    <row r="359" spans="1:13">
      <c r="A359" s="268">
        <v>349</v>
      </c>
      <c r="B359" s="277" t="s">
        <v>157</v>
      </c>
      <c r="C359" s="278">
        <v>88.05</v>
      </c>
      <c r="D359" s="279">
        <v>88.866666666666674</v>
      </c>
      <c r="E359" s="279">
        <v>86.733333333333348</v>
      </c>
      <c r="F359" s="279">
        <v>85.416666666666671</v>
      </c>
      <c r="G359" s="279">
        <v>83.283333333333346</v>
      </c>
      <c r="H359" s="279">
        <v>90.183333333333351</v>
      </c>
      <c r="I359" s="279">
        <v>92.316666666666677</v>
      </c>
      <c r="J359" s="279">
        <v>93.633333333333354</v>
      </c>
      <c r="K359" s="277">
        <v>91</v>
      </c>
      <c r="L359" s="277">
        <v>87.55</v>
      </c>
      <c r="M359" s="277">
        <v>3.9725799999999998</v>
      </c>
    </row>
    <row r="360" spans="1:13">
      <c r="A360" s="268">
        <v>350</v>
      </c>
      <c r="B360" s="277" t="s">
        <v>480</v>
      </c>
      <c r="C360" s="278">
        <v>65.8</v>
      </c>
      <c r="D360" s="279">
        <v>65.749999999999986</v>
      </c>
      <c r="E360" s="279">
        <v>64.149999999999977</v>
      </c>
      <c r="F360" s="279">
        <v>62.499999999999986</v>
      </c>
      <c r="G360" s="279">
        <v>60.899999999999977</v>
      </c>
      <c r="H360" s="279">
        <v>67.399999999999977</v>
      </c>
      <c r="I360" s="279">
        <v>68.999999999999972</v>
      </c>
      <c r="J360" s="279">
        <v>70.649999999999977</v>
      </c>
      <c r="K360" s="277">
        <v>67.349999999999994</v>
      </c>
      <c r="L360" s="277">
        <v>64.099999999999994</v>
      </c>
      <c r="M360" s="277">
        <v>0.14606</v>
      </c>
    </row>
    <row r="361" spans="1:13">
      <c r="A361" s="268">
        <v>351</v>
      </c>
      <c r="B361" s="277" t="s">
        <v>158</v>
      </c>
      <c r="C361" s="278">
        <v>67.650000000000006</v>
      </c>
      <c r="D361" s="279">
        <v>68.400000000000006</v>
      </c>
      <c r="E361" s="279">
        <v>66.650000000000006</v>
      </c>
      <c r="F361" s="279">
        <v>65.650000000000006</v>
      </c>
      <c r="G361" s="279">
        <v>63.900000000000006</v>
      </c>
      <c r="H361" s="279">
        <v>69.400000000000006</v>
      </c>
      <c r="I361" s="279">
        <v>71.150000000000006</v>
      </c>
      <c r="J361" s="279">
        <v>72.150000000000006</v>
      </c>
      <c r="K361" s="277">
        <v>70.150000000000006</v>
      </c>
      <c r="L361" s="277">
        <v>67.400000000000006</v>
      </c>
      <c r="M361" s="277">
        <v>170.14241000000001</v>
      </c>
    </row>
    <row r="362" spans="1:13">
      <c r="A362" s="268">
        <v>352</v>
      </c>
      <c r="B362" s="277" t="s">
        <v>481</v>
      </c>
      <c r="C362" s="278">
        <v>58.15</v>
      </c>
      <c r="D362" s="279">
        <v>59.033333333333339</v>
      </c>
      <c r="E362" s="279">
        <v>56.566666666666677</v>
      </c>
      <c r="F362" s="279">
        <v>54.983333333333341</v>
      </c>
      <c r="G362" s="279">
        <v>52.51666666666668</v>
      </c>
      <c r="H362" s="279">
        <v>60.616666666666674</v>
      </c>
      <c r="I362" s="279">
        <v>63.083333333333329</v>
      </c>
      <c r="J362" s="279">
        <v>64.666666666666671</v>
      </c>
      <c r="K362" s="277">
        <v>61.5</v>
      </c>
      <c r="L362" s="277">
        <v>57.45</v>
      </c>
      <c r="M362" s="277">
        <v>1.53904</v>
      </c>
    </row>
    <row r="363" spans="1:13">
      <c r="A363" s="268">
        <v>353</v>
      </c>
      <c r="B363" s="277" t="s">
        <v>482</v>
      </c>
      <c r="C363" s="278">
        <v>189.45</v>
      </c>
      <c r="D363" s="279">
        <v>190.25</v>
      </c>
      <c r="E363" s="279">
        <v>186.7</v>
      </c>
      <c r="F363" s="279">
        <v>183.95</v>
      </c>
      <c r="G363" s="279">
        <v>180.39999999999998</v>
      </c>
      <c r="H363" s="279">
        <v>193</v>
      </c>
      <c r="I363" s="279">
        <v>196.55</v>
      </c>
      <c r="J363" s="279">
        <v>199.3</v>
      </c>
      <c r="K363" s="277">
        <v>193.8</v>
      </c>
      <c r="L363" s="277">
        <v>187.5</v>
      </c>
      <c r="M363" s="277">
        <v>1.7929600000000001</v>
      </c>
    </row>
    <row r="364" spans="1:13">
      <c r="A364" s="268">
        <v>354</v>
      </c>
      <c r="B364" s="277" t="s">
        <v>483</v>
      </c>
      <c r="C364" s="278">
        <v>192.4</v>
      </c>
      <c r="D364" s="279">
        <v>194.29999999999998</v>
      </c>
      <c r="E364" s="279">
        <v>189.09999999999997</v>
      </c>
      <c r="F364" s="279">
        <v>185.79999999999998</v>
      </c>
      <c r="G364" s="279">
        <v>180.59999999999997</v>
      </c>
      <c r="H364" s="279">
        <v>197.59999999999997</v>
      </c>
      <c r="I364" s="279">
        <v>202.79999999999995</v>
      </c>
      <c r="J364" s="279">
        <v>206.09999999999997</v>
      </c>
      <c r="K364" s="277">
        <v>199.5</v>
      </c>
      <c r="L364" s="277">
        <v>191</v>
      </c>
      <c r="M364" s="277">
        <v>0.28512999999999999</v>
      </c>
    </row>
    <row r="365" spans="1:13">
      <c r="A365" s="268">
        <v>355</v>
      </c>
      <c r="B365" s="277" t="s">
        <v>159</v>
      </c>
      <c r="C365" s="278">
        <v>19375.05</v>
      </c>
      <c r="D365" s="279">
        <v>19100.033333333336</v>
      </c>
      <c r="E365" s="279">
        <v>18700.066666666673</v>
      </c>
      <c r="F365" s="279">
        <v>18025.083333333336</v>
      </c>
      <c r="G365" s="279">
        <v>17625.116666666672</v>
      </c>
      <c r="H365" s="279">
        <v>19775.016666666674</v>
      </c>
      <c r="I365" s="279">
        <v>20174.983333333341</v>
      </c>
      <c r="J365" s="279">
        <v>20849.966666666674</v>
      </c>
      <c r="K365" s="277">
        <v>19500</v>
      </c>
      <c r="L365" s="277">
        <v>18425.05</v>
      </c>
      <c r="M365" s="277">
        <v>1.03061</v>
      </c>
    </row>
    <row r="366" spans="1:13">
      <c r="A366" s="268">
        <v>356</v>
      </c>
      <c r="B366" s="277" t="s">
        <v>160</v>
      </c>
      <c r="C366" s="278">
        <v>1237.5</v>
      </c>
      <c r="D366" s="279">
        <v>1236.25</v>
      </c>
      <c r="E366" s="279">
        <v>1206.25</v>
      </c>
      <c r="F366" s="279">
        <v>1175</v>
      </c>
      <c r="G366" s="279">
        <v>1145</v>
      </c>
      <c r="H366" s="279">
        <v>1267.5</v>
      </c>
      <c r="I366" s="279">
        <v>1297.5</v>
      </c>
      <c r="J366" s="279">
        <v>1328.75</v>
      </c>
      <c r="K366" s="277">
        <v>1266.25</v>
      </c>
      <c r="L366" s="277">
        <v>1205</v>
      </c>
      <c r="M366" s="277">
        <v>11.95074</v>
      </c>
    </row>
    <row r="367" spans="1:13">
      <c r="A367" s="268">
        <v>357</v>
      </c>
      <c r="B367" s="277" t="s">
        <v>488</v>
      </c>
      <c r="C367" s="278">
        <v>1225.45</v>
      </c>
      <c r="D367" s="279">
        <v>1204.8166666666666</v>
      </c>
      <c r="E367" s="279">
        <v>1165.6333333333332</v>
      </c>
      <c r="F367" s="279">
        <v>1105.8166666666666</v>
      </c>
      <c r="G367" s="279">
        <v>1066.6333333333332</v>
      </c>
      <c r="H367" s="279">
        <v>1264.6333333333332</v>
      </c>
      <c r="I367" s="279">
        <v>1303.8166666666666</v>
      </c>
      <c r="J367" s="279">
        <v>1363.6333333333332</v>
      </c>
      <c r="K367" s="277">
        <v>1244</v>
      </c>
      <c r="L367" s="277">
        <v>1145</v>
      </c>
      <c r="M367" s="277">
        <v>3.5756800000000002</v>
      </c>
    </row>
    <row r="368" spans="1:13">
      <c r="A368" s="268">
        <v>358</v>
      </c>
      <c r="B368" s="277" t="s">
        <v>161</v>
      </c>
      <c r="C368" s="278">
        <v>215.55</v>
      </c>
      <c r="D368" s="279">
        <v>216.56666666666669</v>
      </c>
      <c r="E368" s="279">
        <v>211.13333333333338</v>
      </c>
      <c r="F368" s="279">
        <v>206.7166666666667</v>
      </c>
      <c r="G368" s="279">
        <v>201.28333333333339</v>
      </c>
      <c r="H368" s="279">
        <v>220.98333333333338</v>
      </c>
      <c r="I368" s="279">
        <v>226.41666666666671</v>
      </c>
      <c r="J368" s="279">
        <v>230.83333333333337</v>
      </c>
      <c r="K368" s="277">
        <v>222</v>
      </c>
      <c r="L368" s="277">
        <v>212.15</v>
      </c>
      <c r="M368" s="277">
        <v>68.998760000000004</v>
      </c>
    </row>
    <row r="369" spans="1:13">
      <c r="A369" s="268">
        <v>359</v>
      </c>
      <c r="B369" s="277" t="s">
        <v>162</v>
      </c>
      <c r="C369" s="278">
        <v>86.2</v>
      </c>
      <c r="D369" s="279">
        <v>86.55</v>
      </c>
      <c r="E369" s="279">
        <v>84.75</v>
      </c>
      <c r="F369" s="279">
        <v>83.3</v>
      </c>
      <c r="G369" s="279">
        <v>81.5</v>
      </c>
      <c r="H369" s="279">
        <v>88</v>
      </c>
      <c r="I369" s="279">
        <v>89.799999999999983</v>
      </c>
      <c r="J369" s="279">
        <v>91.25</v>
      </c>
      <c r="K369" s="277">
        <v>88.35</v>
      </c>
      <c r="L369" s="277">
        <v>85.1</v>
      </c>
      <c r="M369" s="277">
        <v>64.256259999999997</v>
      </c>
    </row>
    <row r="370" spans="1:13">
      <c r="A370" s="268">
        <v>360</v>
      </c>
      <c r="B370" s="277" t="s">
        <v>275</v>
      </c>
      <c r="C370" s="278">
        <v>4912</v>
      </c>
      <c r="D370" s="279">
        <v>4886.833333333333</v>
      </c>
      <c r="E370" s="279">
        <v>4825.1666666666661</v>
      </c>
      <c r="F370" s="279">
        <v>4738.333333333333</v>
      </c>
      <c r="G370" s="279">
        <v>4676.6666666666661</v>
      </c>
      <c r="H370" s="279">
        <v>4973.6666666666661</v>
      </c>
      <c r="I370" s="279">
        <v>5035.3333333333321</v>
      </c>
      <c r="J370" s="279">
        <v>5122.1666666666661</v>
      </c>
      <c r="K370" s="277">
        <v>4948.5</v>
      </c>
      <c r="L370" s="277">
        <v>4800</v>
      </c>
      <c r="M370" s="277">
        <v>0.58901000000000003</v>
      </c>
    </row>
    <row r="371" spans="1:13">
      <c r="A371" s="268">
        <v>361</v>
      </c>
      <c r="B371" s="277" t="s">
        <v>277</v>
      </c>
      <c r="C371" s="278">
        <v>9959.0499999999993</v>
      </c>
      <c r="D371" s="279">
        <v>9966.3833333333332</v>
      </c>
      <c r="E371" s="279">
        <v>9832.7666666666664</v>
      </c>
      <c r="F371" s="279">
        <v>9706.4833333333336</v>
      </c>
      <c r="G371" s="279">
        <v>9572.8666666666668</v>
      </c>
      <c r="H371" s="279">
        <v>10092.666666666666</v>
      </c>
      <c r="I371" s="279">
        <v>10226.283333333331</v>
      </c>
      <c r="J371" s="279">
        <v>10352.566666666666</v>
      </c>
      <c r="K371" s="277">
        <v>10100</v>
      </c>
      <c r="L371" s="277">
        <v>9840.1</v>
      </c>
      <c r="M371" s="277">
        <v>1.951E-2</v>
      </c>
    </row>
    <row r="372" spans="1:13">
      <c r="A372" s="268">
        <v>362</v>
      </c>
      <c r="B372" s="277" t="s">
        <v>494</v>
      </c>
      <c r="C372" s="278">
        <v>4961.8500000000004</v>
      </c>
      <c r="D372" s="279">
        <v>4978.95</v>
      </c>
      <c r="E372" s="279">
        <v>4857.8999999999996</v>
      </c>
      <c r="F372" s="279">
        <v>4753.95</v>
      </c>
      <c r="G372" s="279">
        <v>4632.8999999999996</v>
      </c>
      <c r="H372" s="279">
        <v>5082.8999999999996</v>
      </c>
      <c r="I372" s="279">
        <v>5203.9500000000007</v>
      </c>
      <c r="J372" s="279">
        <v>5307.9</v>
      </c>
      <c r="K372" s="277">
        <v>5100</v>
      </c>
      <c r="L372" s="277">
        <v>4875</v>
      </c>
      <c r="M372" s="277">
        <v>0.16647999999999999</v>
      </c>
    </row>
    <row r="373" spans="1:13">
      <c r="A373" s="268">
        <v>363</v>
      </c>
      <c r="B373" s="277" t="s">
        <v>489</v>
      </c>
      <c r="C373" s="278">
        <v>121.4</v>
      </c>
      <c r="D373" s="279">
        <v>122.5</v>
      </c>
      <c r="E373" s="279">
        <v>118.3</v>
      </c>
      <c r="F373" s="279">
        <v>115.2</v>
      </c>
      <c r="G373" s="279">
        <v>111</v>
      </c>
      <c r="H373" s="279">
        <v>125.6</v>
      </c>
      <c r="I373" s="279">
        <v>129.79999999999998</v>
      </c>
      <c r="J373" s="279">
        <v>132.89999999999998</v>
      </c>
      <c r="K373" s="277">
        <v>126.7</v>
      </c>
      <c r="L373" s="277">
        <v>119.4</v>
      </c>
      <c r="M373" s="277">
        <v>10.448969999999999</v>
      </c>
    </row>
    <row r="374" spans="1:13">
      <c r="A374" s="268">
        <v>364</v>
      </c>
      <c r="B374" s="277" t="s">
        <v>490</v>
      </c>
      <c r="C374" s="278">
        <v>568.65</v>
      </c>
      <c r="D374" s="279">
        <v>577.7833333333333</v>
      </c>
      <c r="E374" s="279">
        <v>558.36666666666656</v>
      </c>
      <c r="F374" s="279">
        <v>548.08333333333326</v>
      </c>
      <c r="G374" s="279">
        <v>528.66666666666652</v>
      </c>
      <c r="H374" s="279">
        <v>588.06666666666661</v>
      </c>
      <c r="I374" s="279">
        <v>607.48333333333335</v>
      </c>
      <c r="J374" s="279">
        <v>617.76666666666665</v>
      </c>
      <c r="K374" s="277">
        <v>597.20000000000005</v>
      </c>
      <c r="L374" s="277">
        <v>567.5</v>
      </c>
      <c r="M374" s="277">
        <v>3.41188</v>
      </c>
    </row>
    <row r="375" spans="1:13">
      <c r="A375" s="268">
        <v>365</v>
      </c>
      <c r="B375" s="277" t="s">
        <v>163</v>
      </c>
      <c r="C375" s="278">
        <v>1420.85</v>
      </c>
      <c r="D375" s="279">
        <v>1430.6499999999999</v>
      </c>
      <c r="E375" s="279">
        <v>1404.2999999999997</v>
      </c>
      <c r="F375" s="279">
        <v>1387.7499999999998</v>
      </c>
      <c r="G375" s="279">
        <v>1361.3999999999996</v>
      </c>
      <c r="H375" s="279">
        <v>1447.1999999999998</v>
      </c>
      <c r="I375" s="279">
        <v>1473.5499999999997</v>
      </c>
      <c r="J375" s="279">
        <v>1490.1</v>
      </c>
      <c r="K375" s="277">
        <v>1457</v>
      </c>
      <c r="L375" s="277">
        <v>1414.1</v>
      </c>
      <c r="M375" s="277">
        <v>7.3321300000000003</v>
      </c>
    </row>
    <row r="376" spans="1:13">
      <c r="A376" s="268">
        <v>366</v>
      </c>
      <c r="B376" s="277" t="s">
        <v>273</v>
      </c>
      <c r="C376" s="278">
        <v>1891.5</v>
      </c>
      <c r="D376" s="279">
        <v>1893.4666666666665</v>
      </c>
      <c r="E376" s="279">
        <v>1860.0333333333328</v>
      </c>
      <c r="F376" s="279">
        <v>1828.5666666666664</v>
      </c>
      <c r="G376" s="279">
        <v>1795.1333333333328</v>
      </c>
      <c r="H376" s="279">
        <v>1924.9333333333329</v>
      </c>
      <c r="I376" s="279">
        <v>1958.3666666666668</v>
      </c>
      <c r="J376" s="279">
        <v>1989.833333333333</v>
      </c>
      <c r="K376" s="277">
        <v>1926.9</v>
      </c>
      <c r="L376" s="277">
        <v>1862</v>
      </c>
      <c r="M376" s="277">
        <v>1.56481</v>
      </c>
    </row>
    <row r="377" spans="1:13">
      <c r="A377" s="268">
        <v>367</v>
      </c>
      <c r="B377" s="277" t="s">
        <v>164</v>
      </c>
      <c r="C377" s="278">
        <v>29.35</v>
      </c>
      <c r="D377" s="279">
        <v>29.583333333333332</v>
      </c>
      <c r="E377" s="279">
        <v>28.666666666666664</v>
      </c>
      <c r="F377" s="279">
        <v>27.983333333333331</v>
      </c>
      <c r="G377" s="279">
        <v>27.066666666666663</v>
      </c>
      <c r="H377" s="279">
        <v>30.266666666666666</v>
      </c>
      <c r="I377" s="279">
        <v>31.18333333333333</v>
      </c>
      <c r="J377" s="279">
        <v>31.866666666666667</v>
      </c>
      <c r="K377" s="277">
        <v>30.5</v>
      </c>
      <c r="L377" s="277">
        <v>28.9</v>
      </c>
      <c r="M377" s="277">
        <v>370.99973</v>
      </c>
    </row>
    <row r="378" spans="1:13">
      <c r="A378" s="268">
        <v>368</v>
      </c>
      <c r="B378" s="277" t="s">
        <v>274</v>
      </c>
      <c r="C378" s="278">
        <v>326.2</v>
      </c>
      <c r="D378" s="279">
        <v>322.88333333333333</v>
      </c>
      <c r="E378" s="279">
        <v>313.31666666666666</v>
      </c>
      <c r="F378" s="279">
        <v>300.43333333333334</v>
      </c>
      <c r="G378" s="279">
        <v>290.86666666666667</v>
      </c>
      <c r="H378" s="279">
        <v>335.76666666666665</v>
      </c>
      <c r="I378" s="279">
        <v>345.33333333333326</v>
      </c>
      <c r="J378" s="279">
        <v>358.21666666666664</v>
      </c>
      <c r="K378" s="277">
        <v>332.45</v>
      </c>
      <c r="L378" s="277">
        <v>310</v>
      </c>
      <c r="M378" s="277">
        <v>7.0534499999999998</v>
      </c>
    </row>
    <row r="379" spans="1:13">
      <c r="A379" s="268">
        <v>369</v>
      </c>
      <c r="B379" s="277" t="s">
        <v>485</v>
      </c>
      <c r="C379" s="278">
        <v>159.6</v>
      </c>
      <c r="D379" s="279">
        <v>161.9</v>
      </c>
      <c r="E379" s="279">
        <v>153.80000000000001</v>
      </c>
      <c r="F379" s="279">
        <v>148</v>
      </c>
      <c r="G379" s="279">
        <v>139.9</v>
      </c>
      <c r="H379" s="279">
        <v>167.70000000000002</v>
      </c>
      <c r="I379" s="279">
        <v>175.79999999999998</v>
      </c>
      <c r="J379" s="279">
        <v>181.60000000000002</v>
      </c>
      <c r="K379" s="277">
        <v>170</v>
      </c>
      <c r="L379" s="277">
        <v>156.1</v>
      </c>
      <c r="M379" s="277">
        <v>1.5295099999999999</v>
      </c>
    </row>
    <row r="380" spans="1:13">
      <c r="A380" s="268">
        <v>370</v>
      </c>
      <c r="B380" s="277" t="s">
        <v>491</v>
      </c>
      <c r="C380" s="278">
        <v>827</v>
      </c>
      <c r="D380" s="279">
        <v>828.05000000000007</v>
      </c>
      <c r="E380" s="279">
        <v>813.10000000000014</v>
      </c>
      <c r="F380" s="279">
        <v>799.2</v>
      </c>
      <c r="G380" s="279">
        <v>784.25000000000011</v>
      </c>
      <c r="H380" s="279">
        <v>841.95000000000016</v>
      </c>
      <c r="I380" s="279">
        <v>856.9000000000002</v>
      </c>
      <c r="J380" s="279">
        <v>870.80000000000018</v>
      </c>
      <c r="K380" s="277">
        <v>843</v>
      </c>
      <c r="L380" s="277">
        <v>814.15</v>
      </c>
      <c r="M380" s="277">
        <v>1.21696</v>
      </c>
    </row>
    <row r="381" spans="1:13">
      <c r="A381" s="268">
        <v>371</v>
      </c>
      <c r="B381" s="277" t="s">
        <v>2223</v>
      </c>
      <c r="C381" s="278">
        <v>461.2</v>
      </c>
      <c r="D381" s="279">
        <v>463.55</v>
      </c>
      <c r="E381" s="279">
        <v>443.1</v>
      </c>
      <c r="F381" s="279">
        <v>425</v>
      </c>
      <c r="G381" s="279">
        <v>404.55</v>
      </c>
      <c r="H381" s="279">
        <v>481.65000000000003</v>
      </c>
      <c r="I381" s="279">
        <v>502.09999999999997</v>
      </c>
      <c r="J381" s="279">
        <v>520.20000000000005</v>
      </c>
      <c r="K381" s="277">
        <v>484</v>
      </c>
      <c r="L381" s="277">
        <v>445.45</v>
      </c>
      <c r="M381" s="277">
        <v>2.9813200000000002</v>
      </c>
    </row>
    <row r="382" spans="1:13">
      <c r="A382" s="268">
        <v>372</v>
      </c>
      <c r="B382" s="277" t="s">
        <v>165</v>
      </c>
      <c r="C382" s="278">
        <v>163.9</v>
      </c>
      <c r="D382" s="279">
        <v>165.53333333333333</v>
      </c>
      <c r="E382" s="279">
        <v>161.16666666666666</v>
      </c>
      <c r="F382" s="279">
        <v>158.43333333333334</v>
      </c>
      <c r="G382" s="279">
        <v>154.06666666666666</v>
      </c>
      <c r="H382" s="279">
        <v>168.26666666666665</v>
      </c>
      <c r="I382" s="279">
        <v>172.63333333333333</v>
      </c>
      <c r="J382" s="279">
        <v>175.36666666666665</v>
      </c>
      <c r="K382" s="277">
        <v>169.9</v>
      </c>
      <c r="L382" s="277">
        <v>162.80000000000001</v>
      </c>
      <c r="M382" s="277">
        <v>47.278550000000003</v>
      </c>
    </row>
    <row r="383" spans="1:13">
      <c r="A383" s="268">
        <v>373</v>
      </c>
      <c r="B383" s="277" t="s">
        <v>492</v>
      </c>
      <c r="C383" s="278">
        <v>66.650000000000006</v>
      </c>
      <c r="D383" s="279">
        <v>67.083333333333329</v>
      </c>
      <c r="E383" s="279">
        <v>64.666666666666657</v>
      </c>
      <c r="F383" s="279">
        <v>62.683333333333323</v>
      </c>
      <c r="G383" s="279">
        <v>60.266666666666652</v>
      </c>
      <c r="H383" s="279">
        <v>69.066666666666663</v>
      </c>
      <c r="I383" s="279">
        <v>71.48333333333332</v>
      </c>
      <c r="J383" s="279">
        <v>73.466666666666669</v>
      </c>
      <c r="K383" s="277">
        <v>69.5</v>
      </c>
      <c r="L383" s="277">
        <v>65.099999999999994</v>
      </c>
      <c r="M383" s="277">
        <v>7.0554800000000002</v>
      </c>
    </row>
    <row r="384" spans="1:13">
      <c r="A384" s="268">
        <v>374</v>
      </c>
      <c r="B384" s="277" t="s">
        <v>276</v>
      </c>
      <c r="C384" s="278">
        <v>246.3</v>
      </c>
      <c r="D384" s="279">
        <v>243.93333333333331</v>
      </c>
      <c r="E384" s="279">
        <v>236.41666666666663</v>
      </c>
      <c r="F384" s="279">
        <v>226.53333333333333</v>
      </c>
      <c r="G384" s="279">
        <v>219.01666666666665</v>
      </c>
      <c r="H384" s="279">
        <v>253.81666666666661</v>
      </c>
      <c r="I384" s="279">
        <v>261.33333333333331</v>
      </c>
      <c r="J384" s="279">
        <v>271.21666666666658</v>
      </c>
      <c r="K384" s="277">
        <v>251.45</v>
      </c>
      <c r="L384" s="277">
        <v>234.05</v>
      </c>
      <c r="M384" s="277">
        <v>6.8589500000000001</v>
      </c>
    </row>
    <row r="385" spans="1:13">
      <c r="A385" s="268">
        <v>375</v>
      </c>
      <c r="B385" s="277" t="s">
        <v>493</v>
      </c>
      <c r="C385" s="278">
        <v>56.35</v>
      </c>
      <c r="D385" s="279">
        <v>56.70000000000001</v>
      </c>
      <c r="E385" s="279">
        <v>55.450000000000017</v>
      </c>
      <c r="F385" s="279">
        <v>54.550000000000004</v>
      </c>
      <c r="G385" s="279">
        <v>53.300000000000011</v>
      </c>
      <c r="H385" s="279">
        <v>57.600000000000023</v>
      </c>
      <c r="I385" s="279">
        <v>58.850000000000009</v>
      </c>
      <c r="J385" s="279">
        <v>59.750000000000028</v>
      </c>
      <c r="K385" s="277">
        <v>57.95</v>
      </c>
      <c r="L385" s="277">
        <v>55.8</v>
      </c>
      <c r="M385" s="277">
        <v>1.0971299999999999</v>
      </c>
    </row>
    <row r="386" spans="1:13">
      <c r="A386" s="268">
        <v>376</v>
      </c>
      <c r="B386" s="277" t="s">
        <v>486</v>
      </c>
      <c r="C386" s="278">
        <v>48</v>
      </c>
      <c r="D386" s="279">
        <v>47.883333333333333</v>
      </c>
      <c r="E386" s="279">
        <v>47.366666666666667</v>
      </c>
      <c r="F386" s="279">
        <v>46.733333333333334</v>
      </c>
      <c r="G386" s="279">
        <v>46.216666666666669</v>
      </c>
      <c r="H386" s="279">
        <v>48.516666666666666</v>
      </c>
      <c r="I386" s="279">
        <v>49.033333333333331</v>
      </c>
      <c r="J386" s="279">
        <v>49.666666666666664</v>
      </c>
      <c r="K386" s="277">
        <v>48.4</v>
      </c>
      <c r="L386" s="277">
        <v>47.25</v>
      </c>
      <c r="M386" s="277">
        <v>10.67498</v>
      </c>
    </row>
    <row r="387" spans="1:13">
      <c r="A387" s="268">
        <v>377</v>
      </c>
      <c r="B387" s="277" t="s">
        <v>166</v>
      </c>
      <c r="C387" s="278">
        <v>1116.4000000000001</v>
      </c>
      <c r="D387" s="279">
        <v>1117.5500000000002</v>
      </c>
      <c r="E387" s="279">
        <v>1091.9000000000003</v>
      </c>
      <c r="F387" s="279">
        <v>1067.4000000000001</v>
      </c>
      <c r="G387" s="279">
        <v>1041.7500000000002</v>
      </c>
      <c r="H387" s="279">
        <v>1142.0500000000004</v>
      </c>
      <c r="I387" s="279">
        <v>1167.7</v>
      </c>
      <c r="J387" s="279">
        <v>1192.2000000000005</v>
      </c>
      <c r="K387" s="277">
        <v>1143.2</v>
      </c>
      <c r="L387" s="277">
        <v>1093.05</v>
      </c>
      <c r="M387" s="277">
        <v>20.398129999999998</v>
      </c>
    </row>
    <row r="388" spans="1:13">
      <c r="A388" s="268">
        <v>378</v>
      </c>
      <c r="B388" s="277" t="s">
        <v>278</v>
      </c>
      <c r="C388" s="278">
        <v>396.2</v>
      </c>
      <c r="D388" s="279">
        <v>395.04999999999995</v>
      </c>
      <c r="E388" s="279">
        <v>384.69999999999993</v>
      </c>
      <c r="F388" s="279">
        <v>373.2</v>
      </c>
      <c r="G388" s="279">
        <v>362.84999999999997</v>
      </c>
      <c r="H388" s="279">
        <v>406.5499999999999</v>
      </c>
      <c r="I388" s="279">
        <v>416.89999999999992</v>
      </c>
      <c r="J388" s="279">
        <v>428.39999999999986</v>
      </c>
      <c r="K388" s="277">
        <v>405.4</v>
      </c>
      <c r="L388" s="277">
        <v>383.55</v>
      </c>
      <c r="M388" s="277">
        <v>2.6819199999999999</v>
      </c>
    </row>
    <row r="389" spans="1:13">
      <c r="A389" s="268">
        <v>379</v>
      </c>
      <c r="B389" s="277" t="s">
        <v>496</v>
      </c>
      <c r="C389" s="278">
        <v>414.05</v>
      </c>
      <c r="D389" s="279">
        <v>415.88333333333338</v>
      </c>
      <c r="E389" s="279">
        <v>403.76666666666677</v>
      </c>
      <c r="F389" s="279">
        <v>393.48333333333341</v>
      </c>
      <c r="G389" s="279">
        <v>381.36666666666679</v>
      </c>
      <c r="H389" s="279">
        <v>426.16666666666674</v>
      </c>
      <c r="I389" s="279">
        <v>438.28333333333342</v>
      </c>
      <c r="J389" s="279">
        <v>448.56666666666672</v>
      </c>
      <c r="K389" s="277">
        <v>428</v>
      </c>
      <c r="L389" s="277">
        <v>405.6</v>
      </c>
      <c r="M389" s="277">
        <v>2.24281</v>
      </c>
    </row>
    <row r="390" spans="1:13">
      <c r="A390" s="268">
        <v>380</v>
      </c>
      <c r="B390" s="277" t="s">
        <v>498</v>
      </c>
      <c r="C390" s="278">
        <v>101.4</v>
      </c>
      <c r="D390" s="279">
        <v>100.73333333333333</v>
      </c>
      <c r="E390" s="279">
        <v>99.166666666666671</v>
      </c>
      <c r="F390" s="279">
        <v>96.933333333333337</v>
      </c>
      <c r="G390" s="279">
        <v>95.366666666666674</v>
      </c>
      <c r="H390" s="279">
        <v>102.96666666666667</v>
      </c>
      <c r="I390" s="279">
        <v>104.53333333333333</v>
      </c>
      <c r="J390" s="279">
        <v>106.76666666666667</v>
      </c>
      <c r="K390" s="277">
        <v>102.3</v>
      </c>
      <c r="L390" s="277">
        <v>98.5</v>
      </c>
      <c r="M390" s="277">
        <v>9.70871</v>
      </c>
    </row>
    <row r="391" spans="1:13">
      <c r="A391" s="268">
        <v>381</v>
      </c>
      <c r="B391" s="277" t="s">
        <v>279</v>
      </c>
      <c r="C391" s="278">
        <v>477.2</v>
      </c>
      <c r="D391" s="279">
        <v>480.11666666666662</v>
      </c>
      <c r="E391" s="279">
        <v>463.58333333333326</v>
      </c>
      <c r="F391" s="279">
        <v>449.96666666666664</v>
      </c>
      <c r="G391" s="279">
        <v>433.43333333333328</v>
      </c>
      <c r="H391" s="279">
        <v>493.73333333333323</v>
      </c>
      <c r="I391" s="279">
        <v>510.26666666666665</v>
      </c>
      <c r="J391" s="279">
        <v>523.88333333333321</v>
      </c>
      <c r="K391" s="277">
        <v>496.65</v>
      </c>
      <c r="L391" s="277">
        <v>466.5</v>
      </c>
      <c r="M391" s="277">
        <v>2.6061399999999999</v>
      </c>
    </row>
    <row r="392" spans="1:13">
      <c r="A392" s="268">
        <v>382</v>
      </c>
      <c r="B392" s="277" t="s">
        <v>499</v>
      </c>
      <c r="C392" s="278">
        <v>286</v>
      </c>
      <c r="D392" s="279">
        <v>284.75</v>
      </c>
      <c r="E392" s="279">
        <v>280.05</v>
      </c>
      <c r="F392" s="279">
        <v>274.10000000000002</v>
      </c>
      <c r="G392" s="279">
        <v>269.40000000000003</v>
      </c>
      <c r="H392" s="279">
        <v>290.7</v>
      </c>
      <c r="I392" s="279">
        <v>295.40000000000003</v>
      </c>
      <c r="J392" s="279">
        <v>301.34999999999997</v>
      </c>
      <c r="K392" s="277">
        <v>289.45</v>
      </c>
      <c r="L392" s="277">
        <v>278.8</v>
      </c>
      <c r="M392" s="277">
        <v>3.9033199999999999</v>
      </c>
    </row>
    <row r="393" spans="1:13">
      <c r="A393" s="268">
        <v>383</v>
      </c>
      <c r="B393" s="277" t="s">
        <v>167</v>
      </c>
      <c r="C393" s="278">
        <v>724.1</v>
      </c>
      <c r="D393" s="279">
        <v>718.4</v>
      </c>
      <c r="E393" s="279">
        <v>706.8</v>
      </c>
      <c r="F393" s="279">
        <v>689.5</v>
      </c>
      <c r="G393" s="279">
        <v>677.9</v>
      </c>
      <c r="H393" s="279">
        <v>735.69999999999993</v>
      </c>
      <c r="I393" s="279">
        <v>747.30000000000007</v>
      </c>
      <c r="J393" s="279">
        <v>764.59999999999991</v>
      </c>
      <c r="K393" s="277">
        <v>730</v>
      </c>
      <c r="L393" s="277">
        <v>701.1</v>
      </c>
      <c r="M393" s="277">
        <v>8.1186000000000007</v>
      </c>
    </row>
    <row r="394" spans="1:13">
      <c r="A394" s="268">
        <v>384</v>
      </c>
      <c r="B394" s="277" t="s">
        <v>501</v>
      </c>
      <c r="C394" s="278">
        <v>1178.95</v>
      </c>
      <c r="D394" s="279">
        <v>1176.1499999999999</v>
      </c>
      <c r="E394" s="279">
        <v>1155.7999999999997</v>
      </c>
      <c r="F394" s="279">
        <v>1132.6499999999999</v>
      </c>
      <c r="G394" s="279">
        <v>1112.2999999999997</v>
      </c>
      <c r="H394" s="279">
        <v>1199.2999999999997</v>
      </c>
      <c r="I394" s="279">
        <v>1219.6499999999996</v>
      </c>
      <c r="J394" s="279">
        <v>1242.7999999999997</v>
      </c>
      <c r="K394" s="277">
        <v>1196.5</v>
      </c>
      <c r="L394" s="277">
        <v>1153</v>
      </c>
      <c r="M394" s="277">
        <v>9.6310000000000007E-2</v>
      </c>
    </row>
    <row r="395" spans="1:13">
      <c r="A395" s="268">
        <v>385</v>
      </c>
      <c r="B395" s="277" t="s">
        <v>502</v>
      </c>
      <c r="C395" s="278">
        <v>263.85000000000002</v>
      </c>
      <c r="D395" s="279">
        <v>262.88333333333338</v>
      </c>
      <c r="E395" s="279">
        <v>257.16666666666674</v>
      </c>
      <c r="F395" s="279">
        <v>250.48333333333335</v>
      </c>
      <c r="G395" s="279">
        <v>244.76666666666671</v>
      </c>
      <c r="H395" s="279">
        <v>269.56666666666678</v>
      </c>
      <c r="I395" s="279">
        <v>275.28333333333336</v>
      </c>
      <c r="J395" s="279">
        <v>281.96666666666681</v>
      </c>
      <c r="K395" s="277">
        <v>268.60000000000002</v>
      </c>
      <c r="L395" s="277">
        <v>256.2</v>
      </c>
      <c r="M395" s="277">
        <v>4.4786400000000004</v>
      </c>
    </row>
    <row r="396" spans="1:13">
      <c r="A396" s="268">
        <v>386</v>
      </c>
      <c r="B396" s="277" t="s">
        <v>168</v>
      </c>
      <c r="C396" s="278">
        <v>166.35</v>
      </c>
      <c r="D396" s="279">
        <v>166.36666666666665</v>
      </c>
      <c r="E396" s="279">
        <v>161.5333333333333</v>
      </c>
      <c r="F396" s="279">
        <v>156.71666666666667</v>
      </c>
      <c r="G396" s="279">
        <v>151.88333333333333</v>
      </c>
      <c r="H396" s="279">
        <v>171.18333333333328</v>
      </c>
      <c r="I396" s="279">
        <v>176.01666666666659</v>
      </c>
      <c r="J396" s="279">
        <v>180.83333333333326</v>
      </c>
      <c r="K396" s="277">
        <v>171.2</v>
      </c>
      <c r="L396" s="277">
        <v>161.55000000000001</v>
      </c>
      <c r="M396" s="277">
        <v>176.97787</v>
      </c>
    </row>
    <row r="397" spans="1:13">
      <c r="A397" s="268">
        <v>387</v>
      </c>
      <c r="B397" s="277" t="s">
        <v>500</v>
      </c>
      <c r="C397" s="278">
        <v>43.6</v>
      </c>
      <c r="D397" s="279">
        <v>43.683333333333337</v>
      </c>
      <c r="E397" s="279">
        <v>43.016666666666673</v>
      </c>
      <c r="F397" s="279">
        <v>42.433333333333337</v>
      </c>
      <c r="G397" s="279">
        <v>41.766666666666673</v>
      </c>
      <c r="H397" s="279">
        <v>44.266666666666673</v>
      </c>
      <c r="I397" s="279">
        <v>44.93333333333333</v>
      </c>
      <c r="J397" s="279">
        <v>45.516666666666673</v>
      </c>
      <c r="K397" s="277">
        <v>44.35</v>
      </c>
      <c r="L397" s="277">
        <v>43.1</v>
      </c>
      <c r="M397" s="277">
        <v>5.4321400000000004</v>
      </c>
    </row>
    <row r="398" spans="1:13">
      <c r="A398" s="268">
        <v>388</v>
      </c>
      <c r="B398" s="277" t="s">
        <v>169</v>
      </c>
      <c r="C398" s="278">
        <v>100</v>
      </c>
      <c r="D398" s="279">
        <v>100.55</v>
      </c>
      <c r="E398" s="279">
        <v>98.149999999999991</v>
      </c>
      <c r="F398" s="279">
        <v>96.3</v>
      </c>
      <c r="G398" s="279">
        <v>93.899999999999991</v>
      </c>
      <c r="H398" s="279">
        <v>102.39999999999999</v>
      </c>
      <c r="I398" s="279">
        <v>104.8</v>
      </c>
      <c r="J398" s="279">
        <v>106.64999999999999</v>
      </c>
      <c r="K398" s="277">
        <v>102.95</v>
      </c>
      <c r="L398" s="277">
        <v>98.7</v>
      </c>
      <c r="M398" s="277">
        <v>60.509770000000003</v>
      </c>
    </row>
    <row r="399" spans="1:13">
      <c r="A399" s="268">
        <v>389</v>
      </c>
      <c r="B399" s="277" t="s">
        <v>503</v>
      </c>
      <c r="C399" s="278">
        <v>114.95</v>
      </c>
      <c r="D399" s="279">
        <v>113.25</v>
      </c>
      <c r="E399" s="279">
        <v>110.1</v>
      </c>
      <c r="F399" s="279">
        <v>105.25</v>
      </c>
      <c r="G399" s="279">
        <v>102.1</v>
      </c>
      <c r="H399" s="279">
        <v>118.1</v>
      </c>
      <c r="I399" s="279">
        <v>121.25</v>
      </c>
      <c r="J399" s="279">
        <v>126.1</v>
      </c>
      <c r="K399" s="277">
        <v>116.4</v>
      </c>
      <c r="L399" s="277">
        <v>108.4</v>
      </c>
      <c r="M399" s="277">
        <v>4.5347200000000001</v>
      </c>
    </row>
    <row r="400" spans="1:13">
      <c r="A400" s="268">
        <v>390</v>
      </c>
      <c r="B400" s="277" t="s">
        <v>504</v>
      </c>
      <c r="C400" s="278">
        <v>648.65</v>
      </c>
      <c r="D400" s="279">
        <v>644.41666666666663</v>
      </c>
      <c r="E400" s="279">
        <v>629.23333333333323</v>
      </c>
      <c r="F400" s="279">
        <v>609.81666666666661</v>
      </c>
      <c r="G400" s="279">
        <v>594.63333333333321</v>
      </c>
      <c r="H400" s="279">
        <v>663.83333333333326</v>
      </c>
      <c r="I400" s="279">
        <v>679.01666666666665</v>
      </c>
      <c r="J400" s="279">
        <v>698.43333333333328</v>
      </c>
      <c r="K400" s="277">
        <v>659.6</v>
      </c>
      <c r="L400" s="277">
        <v>625</v>
      </c>
      <c r="M400" s="277">
        <v>2.2979500000000002</v>
      </c>
    </row>
    <row r="401" spans="1:13">
      <c r="A401" s="268">
        <v>391</v>
      </c>
      <c r="B401" s="277" t="s">
        <v>170</v>
      </c>
      <c r="C401" s="278">
        <v>2230.8000000000002</v>
      </c>
      <c r="D401" s="279">
        <v>2237.6166666666668</v>
      </c>
      <c r="E401" s="279">
        <v>2198.4833333333336</v>
      </c>
      <c r="F401" s="279">
        <v>2166.166666666667</v>
      </c>
      <c r="G401" s="279">
        <v>2127.0333333333338</v>
      </c>
      <c r="H401" s="279">
        <v>2269.9333333333334</v>
      </c>
      <c r="I401" s="279">
        <v>2309.0666666666666</v>
      </c>
      <c r="J401" s="279">
        <v>2341.3833333333332</v>
      </c>
      <c r="K401" s="277">
        <v>2276.75</v>
      </c>
      <c r="L401" s="277">
        <v>2205.3000000000002</v>
      </c>
      <c r="M401" s="277">
        <v>198.39809</v>
      </c>
    </row>
    <row r="402" spans="1:13">
      <c r="A402" s="268">
        <v>392</v>
      </c>
      <c r="B402" s="277" t="s">
        <v>519</v>
      </c>
      <c r="C402" s="278">
        <v>9.15</v>
      </c>
      <c r="D402" s="279">
        <v>9.2000000000000011</v>
      </c>
      <c r="E402" s="279">
        <v>8.8500000000000014</v>
      </c>
      <c r="F402" s="279">
        <v>8.5500000000000007</v>
      </c>
      <c r="G402" s="279">
        <v>8.2000000000000011</v>
      </c>
      <c r="H402" s="279">
        <v>9.5000000000000018</v>
      </c>
      <c r="I402" s="279">
        <v>9.85</v>
      </c>
      <c r="J402" s="279">
        <v>10.150000000000002</v>
      </c>
      <c r="K402" s="277">
        <v>9.5500000000000007</v>
      </c>
      <c r="L402" s="277">
        <v>8.9</v>
      </c>
      <c r="M402" s="277">
        <v>9.2211999999999996</v>
      </c>
    </row>
    <row r="403" spans="1:13">
      <c r="A403" s="268">
        <v>393</v>
      </c>
      <c r="B403" s="277" t="s">
        <v>508</v>
      </c>
      <c r="C403" s="278">
        <v>164.05</v>
      </c>
      <c r="D403" s="279">
        <v>162.86666666666667</v>
      </c>
      <c r="E403" s="279">
        <v>161.68333333333334</v>
      </c>
      <c r="F403" s="279">
        <v>159.31666666666666</v>
      </c>
      <c r="G403" s="279">
        <v>158.13333333333333</v>
      </c>
      <c r="H403" s="279">
        <v>165.23333333333335</v>
      </c>
      <c r="I403" s="279">
        <v>166.41666666666669</v>
      </c>
      <c r="J403" s="279">
        <v>168.78333333333336</v>
      </c>
      <c r="K403" s="277">
        <v>164.05</v>
      </c>
      <c r="L403" s="277">
        <v>160.5</v>
      </c>
      <c r="M403" s="277">
        <v>6.1909000000000001</v>
      </c>
    </row>
    <row r="404" spans="1:13">
      <c r="A404" s="268">
        <v>394</v>
      </c>
      <c r="B404" s="277" t="s">
        <v>495</v>
      </c>
      <c r="C404" s="278">
        <v>244.75</v>
      </c>
      <c r="D404" s="279">
        <v>243.03333333333333</v>
      </c>
      <c r="E404" s="279">
        <v>240.71666666666667</v>
      </c>
      <c r="F404" s="279">
        <v>236.68333333333334</v>
      </c>
      <c r="G404" s="279">
        <v>234.36666666666667</v>
      </c>
      <c r="H404" s="279">
        <v>247.06666666666666</v>
      </c>
      <c r="I404" s="279">
        <v>249.38333333333333</v>
      </c>
      <c r="J404" s="279">
        <v>253.41666666666666</v>
      </c>
      <c r="K404" s="277">
        <v>245.35</v>
      </c>
      <c r="L404" s="277">
        <v>239</v>
      </c>
      <c r="M404" s="277">
        <v>3.67265</v>
      </c>
    </row>
    <row r="405" spans="1:13">
      <c r="A405" s="268">
        <v>395</v>
      </c>
      <c r="B405" s="277" t="s">
        <v>497</v>
      </c>
      <c r="C405" s="278">
        <v>19.25</v>
      </c>
      <c r="D405" s="279">
        <v>19.333333333333332</v>
      </c>
      <c r="E405" s="279">
        <v>18.966666666666665</v>
      </c>
      <c r="F405" s="279">
        <v>18.683333333333334</v>
      </c>
      <c r="G405" s="279">
        <v>18.316666666666666</v>
      </c>
      <c r="H405" s="279">
        <v>19.616666666666664</v>
      </c>
      <c r="I405" s="279">
        <v>19.983333333333331</v>
      </c>
      <c r="J405" s="279">
        <v>20.266666666666662</v>
      </c>
      <c r="K405" s="277">
        <v>19.7</v>
      </c>
      <c r="L405" s="277">
        <v>19.05</v>
      </c>
      <c r="M405" s="277">
        <v>22.855250000000002</v>
      </c>
    </row>
    <row r="406" spans="1:13">
      <c r="A406" s="268">
        <v>396</v>
      </c>
      <c r="B406" s="277" t="s">
        <v>512</v>
      </c>
      <c r="C406" s="278">
        <v>50</v>
      </c>
      <c r="D406" s="279">
        <v>50.449999999999996</v>
      </c>
      <c r="E406" s="279">
        <v>48.54999999999999</v>
      </c>
      <c r="F406" s="279">
        <v>47.099999999999994</v>
      </c>
      <c r="G406" s="279">
        <v>45.199999999999989</v>
      </c>
      <c r="H406" s="279">
        <v>51.899999999999991</v>
      </c>
      <c r="I406" s="279">
        <v>53.8</v>
      </c>
      <c r="J406" s="279">
        <v>55.249999999999993</v>
      </c>
      <c r="K406" s="277">
        <v>52.35</v>
      </c>
      <c r="L406" s="277">
        <v>49</v>
      </c>
      <c r="M406" s="277">
        <v>2.2066699999999999</v>
      </c>
    </row>
    <row r="407" spans="1:13">
      <c r="A407" s="268">
        <v>397</v>
      </c>
      <c r="B407" s="277" t="s">
        <v>171</v>
      </c>
      <c r="C407" s="278">
        <v>34.799999999999997</v>
      </c>
      <c r="D407" s="279">
        <v>34.833333333333336</v>
      </c>
      <c r="E407" s="279">
        <v>33.466666666666669</v>
      </c>
      <c r="F407" s="279">
        <v>32.133333333333333</v>
      </c>
      <c r="G407" s="279">
        <v>30.766666666666666</v>
      </c>
      <c r="H407" s="279">
        <v>36.166666666666671</v>
      </c>
      <c r="I407" s="279">
        <v>37.533333333333331</v>
      </c>
      <c r="J407" s="279">
        <v>38.866666666666674</v>
      </c>
      <c r="K407" s="277">
        <v>36.200000000000003</v>
      </c>
      <c r="L407" s="277">
        <v>33.5</v>
      </c>
      <c r="M407" s="277">
        <v>328.14229</v>
      </c>
    </row>
    <row r="408" spans="1:13">
      <c r="A408" s="268">
        <v>398</v>
      </c>
      <c r="B408" s="277" t="s">
        <v>513</v>
      </c>
      <c r="C408" s="278">
        <v>8483.2000000000007</v>
      </c>
      <c r="D408" s="279">
        <v>8458.4333333333343</v>
      </c>
      <c r="E408" s="279">
        <v>8416.8666666666686</v>
      </c>
      <c r="F408" s="279">
        <v>8350.5333333333347</v>
      </c>
      <c r="G408" s="279">
        <v>8308.966666666669</v>
      </c>
      <c r="H408" s="279">
        <v>8524.7666666666682</v>
      </c>
      <c r="I408" s="279">
        <v>8566.3333333333339</v>
      </c>
      <c r="J408" s="279">
        <v>8632.6666666666679</v>
      </c>
      <c r="K408" s="277">
        <v>8500</v>
      </c>
      <c r="L408" s="277">
        <v>8392.1</v>
      </c>
      <c r="M408" s="277">
        <v>0.18928</v>
      </c>
    </row>
    <row r="409" spans="1:13">
      <c r="A409" s="268">
        <v>399</v>
      </c>
      <c r="B409" s="277" t="s">
        <v>3523</v>
      </c>
      <c r="C409" s="278">
        <v>821.05</v>
      </c>
      <c r="D409" s="279">
        <v>819.63333333333333</v>
      </c>
      <c r="E409" s="279">
        <v>812.56666666666661</v>
      </c>
      <c r="F409" s="279">
        <v>804.08333333333326</v>
      </c>
      <c r="G409" s="279">
        <v>797.01666666666654</v>
      </c>
      <c r="H409" s="279">
        <v>828.11666666666667</v>
      </c>
      <c r="I409" s="279">
        <v>835.18333333333351</v>
      </c>
      <c r="J409" s="279">
        <v>843.66666666666674</v>
      </c>
      <c r="K409" s="277">
        <v>826.7</v>
      </c>
      <c r="L409" s="277">
        <v>811.15</v>
      </c>
      <c r="M409" s="277">
        <v>10.519640000000001</v>
      </c>
    </row>
    <row r="410" spans="1:13">
      <c r="A410" s="268">
        <v>400</v>
      </c>
      <c r="B410" s="277" t="s">
        <v>280</v>
      </c>
      <c r="C410" s="278">
        <v>833</v>
      </c>
      <c r="D410" s="279">
        <v>833.88333333333333</v>
      </c>
      <c r="E410" s="279">
        <v>826.26666666666665</v>
      </c>
      <c r="F410" s="279">
        <v>819.5333333333333</v>
      </c>
      <c r="G410" s="279">
        <v>811.91666666666663</v>
      </c>
      <c r="H410" s="279">
        <v>840.61666666666667</v>
      </c>
      <c r="I410" s="279">
        <v>848.23333333333323</v>
      </c>
      <c r="J410" s="279">
        <v>854.9666666666667</v>
      </c>
      <c r="K410" s="277">
        <v>841.5</v>
      </c>
      <c r="L410" s="277">
        <v>827.15</v>
      </c>
      <c r="M410" s="277">
        <v>6.2882300000000004</v>
      </c>
    </row>
    <row r="411" spans="1:13">
      <c r="A411" s="268">
        <v>401</v>
      </c>
      <c r="B411" s="277" t="s">
        <v>172</v>
      </c>
      <c r="C411" s="278">
        <v>183.8</v>
      </c>
      <c r="D411" s="279">
        <v>184.58333333333334</v>
      </c>
      <c r="E411" s="279">
        <v>180.2166666666667</v>
      </c>
      <c r="F411" s="279">
        <v>176.63333333333335</v>
      </c>
      <c r="G411" s="279">
        <v>172.26666666666671</v>
      </c>
      <c r="H411" s="279">
        <v>188.16666666666669</v>
      </c>
      <c r="I411" s="279">
        <v>192.5333333333333</v>
      </c>
      <c r="J411" s="279">
        <v>196.11666666666667</v>
      </c>
      <c r="K411" s="277">
        <v>188.95</v>
      </c>
      <c r="L411" s="277">
        <v>181</v>
      </c>
      <c r="M411" s="277">
        <v>443.21881000000002</v>
      </c>
    </row>
    <row r="412" spans="1:13">
      <c r="A412" s="268">
        <v>402</v>
      </c>
      <c r="B412" s="277" t="s">
        <v>514</v>
      </c>
      <c r="C412" s="278">
        <v>3644.3</v>
      </c>
      <c r="D412" s="279">
        <v>3741</v>
      </c>
      <c r="E412" s="279">
        <v>3503.3</v>
      </c>
      <c r="F412" s="279">
        <v>3362.3</v>
      </c>
      <c r="G412" s="279">
        <v>3124.6000000000004</v>
      </c>
      <c r="H412" s="279">
        <v>3882</v>
      </c>
      <c r="I412" s="279">
        <v>4119.7</v>
      </c>
      <c r="J412" s="279">
        <v>4260.7</v>
      </c>
      <c r="K412" s="277">
        <v>3978.7</v>
      </c>
      <c r="L412" s="277">
        <v>3600</v>
      </c>
      <c r="M412" s="277">
        <v>7.8200000000000006E-2</v>
      </c>
    </row>
    <row r="413" spans="1:13">
      <c r="A413" s="268">
        <v>403</v>
      </c>
      <c r="B413" s="277" t="s">
        <v>2402</v>
      </c>
      <c r="C413" s="278">
        <v>80.099999999999994</v>
      </c>
      <c r="D413" s="279">
        <v>80.116666666666674</v>
      </c>
      <c r="E413" s="279">
        <v>78.283333333333346</v>
      </c>
      <c r="F413" s="279">
        <v>76.466666666666669</v>
      </c>
      <c r="G413" s="279">
        <v>74.63333333333334</v>
      </c>
      <c r="H413" s="279">
        <v>81.933333333333351</v>
      </c>
      <c r="I413" s="279">
        <v>83.766666666666666</v>
      </c>
      <c r="J413" s="279">
        <v>85.583333333333357</v>
      </c>
      <c r="K413" s="277">
        <v>81.95</v>
      </c>
      <c r="L413" s="277">
        <v>78.3</v>
      </c>
      <c r="M413" s="277">
        <v>2.8334800000000002</v>
      </c>
    </row>
    <row r="414" spans="1:13">
      <c r="A414" s="268">
        <v>404</v>
      </c>
      <c r="B414" s="277" t="s">
        <v>2404</v>
      </c>
      <c r="C414" s="278">
        <v>53.4</v>
      </c>
      <c r="D414" s="279">
        <v>53.466666666666669</v>
      </c>
      <c r="E414" s="279">
        <v>52.283333333333339</v>
      </c>
      <c r="F414" s="279">
        <v>51.166666666666671</v>
      </c>
      <c r="G414" s="279">
        <v>49.983333333333341</v>
      </c>
      <c r="H414" s="279">
        <v>54.583333333333336</v>
      </c>
      <c r="I414" s="279">
        <v>55.766666666666673</v>
      </c>
      <c r="J414" s="279">
        <v>56.883333333333333</v>
      </c>
      <c r="K414" s="277">
        <v>54.65</v>
      </c>
      <c r="L414" s="277">
        <v>52.35</v>
      </c>
      <c r="M414" s="277">
        <v>13.82489</v>
      </c>
    </row>
    <row r="415" spans="1:13">
      <c r="A415" s="268">
        <v>405</v>
      </c>
      <c r="B415" s="277" t="s">
        <v>2412</v>
      </c>
      <c r="C415" s="278">
        <v>150.4</v>
      </c>
      <c r="D415" s="279">
        <v>149.13333333333333</v>
      </c>
      <c r="E415" s="279">
        <v>146.26666666666665</v>
      </c>
      <c r="F415" s="279">
        <v>142.13333333333333</v>
      </c>
      <c r="G415" s="279">
        <v>139.26666666666665</v>
      </c>
      <c r="H415" s="279">
        <v>153.26666666666665</v>
      </c>
      <c r="I415" s="279">
        <v>156.13333333333333</v>
      </c>
      <c r="J415" s="279">
        <v>160.26666666666665</v>
      </c>
      <c r="K415" s="277">
        <v>152</v>
      </c>
      <c r="L415" s="277">
        <v>145</v>
      </c>
      <c r="M415" s="277">
        <v>21.265730000000001</v>
      </c>
    </row>
    <row r="416" spans="1:13">
      <c r="A416" s="268">
        <v>406</v>
      </c>
      <c r="B416" s="277" t="s">
        <v>516</v>
      </c>
      <c r="C416" s="278">
        <v>1391.9</v>
      </c>
      <c r="D416" s="279">
        <v>1414.9833333333336</v>
      </c>
      <c r="E416" s="279">
        <v>1358.0166666666671</v>
      </c>
      <c r="F416" s="279">
        <v>1324.1333333333334</v>
      </c>
      <c r="G416" s="279">
        <v>1267.166666666667</v>
      </c>
      <c r="H416" s="279">
        <v>1448.8666666666672</v>
      </c>
      <c r="I416" s="279">
        <v>1505.8333333333335</v>
      </c>
      <c r="J416" s="279">
        <v>1539.7166666666674</v>
      </c>
      <c r="K416" s="277">
        <v>1471.95</v>
      </c>
      <c r="L416" s="277">
        <v>1381.1</v>
      </c>
      <c r="M416" s="277">
        <v>0.13877</v>
      </c>
    </row>
    <row r="417" spans="1:13">
      <c r="A417" s="268">
        <v>407</v>
      </c>
      <c r="B417" s="277" t="s">
        <v>518</v>
      </c>
      <c r="C417" s="278">
        <v>168.55</v>
      </c>
      <c r="D417" s="279">
        <v>166.58333333333334</v>
      </c>
      <c r="E417" s="279">
        <v>163.16666666666669</v>
      </c>
      <c r="F417" s="279">
        <v>157.78333333333333</v>
      </c>
      <c r="G417" s="279">
        <v>154.36666666666667</v>
      </c>
      <c r="H417" s="279">
        <v>171.9666666666667</v>
      </c>
      <c r="I417" s="279">
        <v>175.38333333333338</v>
      </c>
      <c r="J417" s="279">
        <v>180.76666666666671</v>
      </c>
      <c r="K417" s="277">
        <v>170</v>
      </c>
      <c r="L417" s="277">
        <v>161.19999999999999</v>
      </c>
      <c r="M417" s="277">
        <v>1.5208999999999999</v>
      </c>
    </row>
    <row r="418" spans="1:13">
      <c r="A418" s="268">
        <v>408</v>
      </c>
      <c r="B418" s="277" t="s">
        <v>173</v>
      </c>
      <c r="C418" s="278">
        <v>18951.849999999999</v>
      </c>
      <c r="D418" s="279">
        <v>18867.983333333334</v>
      </c>
      <c r="E418" s="279">
        <v>18620.666666666668</v>
      </c>
      <c r="F418" s="279">
        <v>18289.483333333334</v>
      </c>
      <c r="G418" s="279">
        <v>18042.166666666668</v>
      </c>
      <c r="H418" s="279">
        <v>19199.166666666668</v>
      </c>
      <c r="I418" s="279">
        <v>19446.483333333334</v>
      </c>
      <c r="J418" s="279">
        <v>19777.666666666668</v>
      </c>
      <c r="K418" s="277">
        <v>19115.3</v>
      </c>
      <c r="L418" s="277">
        <v>18536.8</v>
      </c>
      <c r="M418" s="277">
        <v>0.45567000000000002</v>
      </c>
    </row>
    <row r="419" spans="1:13">
      <c r="A419" s="268">
        <v>409</v>
      </c>
      <c r="B419" s="277" t="s">
        <v>520</v>
      </c>
      <c r="C419" s="278">
        <v>908.7</v>
      </c>
      <c r="D419" s="279">
        <v>909</v>
      </c>
      <c r="E419" s="279">
        <v>875</v>
      </c>
      <c r="F419" s="279">
        <v>841.3</v>
      </c>
      <c r="G419" s="279">
        <v>807.3</v>
      </c>
      <c r="H419" s="279">
        <v>942.7</v>
      </c>
      <c r="I419" s="279">
        <v>976.7</v>
      </c>
      <c r="J419" s="279">
        <v>1010.4000000000001</v>
      </c>
      <c r="K419" s="277">
        <v>943</v>
      </c>
      <c r="L419" s="277">
        <v>875.3</v>
      </c>
      <c r="M419" s="277">
        <v>0.42005999999999999</v>
      </c>
    </row>
    <row r="420" spans="1:13">
      <c r="A420" s="268">
        <v>410</v>
      </c>
      <c r="B420" s="277" t="s">
        <v>174</v>
      </c>
      <c r="C420" s="278">
        <v>1230.55</v>
      </c>
      <c r="D420" s="279">
        <v>1233.3500000000001</v>
      </c>
      <c r="E420" s="279">
        <v>1217.2000000000003</v>
      </c>
      <c r="F420" s="279">
        <v>1203.8500000000001</v>
      </c>
      <c r="G420" s="279">
        <v>1187.7000000000003</v>
      </c>
      <c r="H420" s="279">
        <v>1246.7000000000003</v>
      </c>
      <c r="I420" s="279">
        <v>1262.8500000000004</v>
      </c>
      <c r="J420" s="279">
        <v>1276.2000000000003</v>
      </c>
      <c r="K420" s="277">
        <v>1249.5</v>
      </c>
      <c r="L420" s="277">
        <v>1220</v>
      </c>
      <c r="M420" s="277">
        <v>9.4301300000000001</v>
      </c>
    </row>
    <row r="421" spans="1:13">
      <c r="A421" s="268">
        <v>411</v>
      </c>
      <c r="B421" s="277" t="s">
        <v>515</v>
      </c>
      <c r="C421" s="278">
        <v>374.15</v>
      </c>
      <c r="D421" s="279">
        <v>375.73333333333335</v>
      </c>
      <c r="E421" s="279">
        <v>365.41666666666669</v>
      </c>
      <c r="F421" s="279">
        <v>356.68333333333334</v>
      </c>
      <c r="G421" s="279">
        <v>346.36666666666667</v>
      </c>
      <c r="H421" s="279">
        <v>384.4666666666667</v>
      </c>
      <c r="I421" s="279">
        <v>394.7833333333333</v>
      </c>
      <c r="J421" s="279">
        <v>403.51666666666671</v>
      </c>
      <c r="K421" s="277">
        <v>386.05</v>
      </c>
      <c r="L421" s="277">
        <v>367</v>
      </c>
      <c r="M421" s="277">
        <v>0.81176999999999999</v>
      </c>
    </row>
    <row r="422" spans="1:13">
      <c r="A422" s="268">
        <v>412</v>
      </c>
      <c r="B422" s="277" t="s">
        <v>510</v>
      </c>
      <c r="C422" s="278">
        <v>22.2</v>
      </c>
      <c r="D422" s="279">
        <v>22.25</v>
      </c>
      <c r="E422" s="279">
        <v>22.05</v>
      </c>
      <c r="F422" s="279">
        <v>21.900000000000002</v>
      </c>
      <c r="G422" s="279">
        <v>21.700000000000003</v>
      </c>
      <c r="H422" s="279">
        <v>22.4</v>
      </c>
      <c r="I422" s="279">
        <v>22.6</v>
      </c>
      <c r="J422" s="279">
        <v>22.749999999999996</v>
      </c>
      <c r="K422" s="277">
        <v>22.45</v>
      </c>
      <c r="L422" s="277">
        <v>22.1</v>
      </c>
      <c r="M422" s="277">
        <v>2.78912</v>
      </c>
    </row>
    <row r="423" spans="1:13">
      <c r="A423" s="268">
        <v>413</v>
      </c>
      <c r="B423" s="277" t="s">
        <v>511</v>
      </c>
      <c r="C423" s="278">
        <v>1479.6</v>
      </c>
      <c r="D423" s="279">
        <v>1484.3666666666668</v>
      </c>
      <c r="E423" s="279">
        <v>1455.2333333333336</v>
      </c>
      <c r="F423" s="279">
        <v>1430.8666666666668</v>
      </c>
      <c r="G423" s="279">
        <v>1401.7333333333336</v>
      </c>
      <c r="H423" s="279">
        <v>1508.7333333333336</v>
      </c>
      <c r="I423" s="279">
        <v>1537.8666666666668</v>
      </c>
      <c r="J423" s="279">
        <v>1562.2333333333336</v>
      </c>
      <c r="K423" s="277">
        <v>1513.5</v>
      </c>
      <c r="L423" s="277">
        <v>1460</v>
      </c>
      <c r="M423" s="277">
        <v>0.45684000000000002</v>
      </c>
    </row>
    <row r="424" spans="1:13">
      <c r="A424" s="268">
        <v>414</v>
      </c>
      <c r="B424" s="277" t="s">
        <v>521</v>
      </c>
      <c r="C424" s="278">
        <v>233.85</v>
      </c>
      <c r="D424" s="279">
        <v>235.43333333333331</v>
      </c>
      <c r="E424" s="279">
        <v>228.76666666666662</v>
      </c>
      <c r="F424" s="279">
        <v>223.68333333333331</v>
      </c>
      <c r="G424" s="279">
        <v>217.01666666666662</v>
      </c>
      <c r="H424" s="279">
        <v>240.51666666666662</v>
      </c>
      <c r="I424" s="279">
        <v>247.18333333333331</v>
      </c>
      <c r="J424" s="279">
        <v>252.26666666666662</v>
      </c>
      <c r="K424" s="277">
        <v>242.1</v>
      </c>
      <c r="L424" s="277">
        <v>230.35</v>
      </c>
      <c r="M424" s="277">
        <v>1.03165</v>
      </c>
    </row>
    <row r="425" spans="1:13">
      <c r="A425" s="268">
        <v>415</v>
      </c>
      <c r="B425" s="277" t="s">
        <v>522</v>
      </c>
      <c r="C425" s="278">
        <v>1036.3499999999999</v>
      </c>
      <c r="D425" s="279">
        <v>1044.0666666666666</v>
      </c>
      <c r="E425" s="279">
        <v>1024.1333333333332</v>
      </c>
      <c r="F425" s="279">
        <v>1011.9166666666665</v>
      </c>
      <c r="G425" s="279">
        <v>991.98333333333312</v>
      </c>
      <c r="H425" s="279">
        <v>1056.2833333333333</v>
      </c>
      <c r="I425" s="279">
        <v>1076.2166666666667</v>
      </c>
      <c r="J425" s="279">
        <v>1088.4333333333334</v>
      </c>
      <c r="K425" s="277">
        <v>1064</v>
      </c>
      <c r="L425" s="277">
        <v>1031.8499999999999</v>
      </c>
      <c r="M425" s="277">
        <v>0.41563</v>
      </c>
    </row>
    <row r="426" spans="1:13">
      <c r="A426" s="268">
        <v>416</v>
      </c>
      <c r="B426" s="277" t="s">
        <v>523</v>
      </c>
      <c r="C426" s="278">
        <v>331.85</v>
      </c>
      <c r="D426" s="279">
        <v>333.8</v>
      </c>
      <c r="E426" s="279">
        <v>323.70000000000005</v>
      </c>
      <c r="F426" s="279">
        <v>315.55</v>
      </c>
      <c r="G426" s="279">
        <v>305.45000000000005</v>
      </c>
      <c r="H426" s="279">
        <v>341.95000000000005</v>
      </c>
      <c r="I426" s="279">
        <v>352.05000000000007</v>
      </c>
      <c r="J426" s="279">
        <v>360.20000000000005</v>
      </c>
      <c r="K426" s="277">
        <v>343.9</v>
      </c>
      <c r="L426" s="277">
        <v>325.64999999999998</v>
      </c>
      <c r="M426" s="277">
        <v>3.11497</v>
      </c>
    </row>
    <row r="427" spans="1:13">
      <c r="A427" s="268">
        <v>417</v>
      </c>
      <c r="B427" s="277" t="s">
        <v>524</v>
      </c>
      <c r="C427" s="278">
        <v>6.65</v>
      </c>
      <c r="D427" s="279">
        <v>6.7</v>
      </c>
      <c r="E427" s="279">
        <v>6.6000000000000005</v>
      </c>
      <c r="F427" s="279">
        <v>6.5500000000000007</v>
      </c>
      <c r="G427" s="279">
        <v>6.4500000000000011</v>
      </c>
      <c r="H427" s="279">
        <v>6.75</v>
      </c>
      <c r="I427" s="279">
        <v>6.85</v>
      </c>
      <c r="J427" s="279">
        <v>6.8999999999999995</v>
      </c>
      <c r="K427" s="277">
        <v>6.8</v>
      </c>
      <c r="L427" s="277">
        <v>6.65</v>
      </c>
      <c r="M427" s="277">
        <v>43.64105</v>
      </c>
    </row>
    <row r="428" spans="1:13">
      <c r="A428" s="268">
        <v>418</v>
      </c>
      <c r="B428" s="277" t="s">
        <v>2516</v>
      </c>
      <c r="C428" s="278">
        <v>519.9</v>
      </c>
      <c r="D428" s="279">
        <v>533.81666666666672</v>
      </c>
      <c r="E428" s="279">
        <v>497.63333333333344</v>
      </c>
      <c r="F428" s="279">
        <v>475.36666666666673</v>
      </c>
      <c r="G428" s="279">
        <v>439.18333333333345</v>
      </c>
      <c r="H428" s="279">
        <v>556.08333333333348</v>
      </c>
      <c r="I428" s="279">
        <v>592.26666666666665</v>
      </c>
      <c r="J428" s="279">
        <v>614.53333333333342</v>
      </c>
      <c r="K428" s="277">
        <v>570</v>
      </c>
      <c r="L428" s="277">
        <v>511.55</v>
      </c>
      <c r="M428" s="277">
        <v>0.91725000000000001</v>
      </c>
    </row>
    <row r="429" spans="1:13">
      <c r="A429" s="268">
        <v>419</v>
      </c>
      <c r="B429" s="277" t="s">
        <v>527</v>
      </c>
      <c r="C429" s="278">
        <v>169.7</v>
      </c>
      <c r="D429" s="279">
        <v>170.86666666666667</v>
      </c>
      <c r="E429" s="279">
        <v>165.23333333333335</v>
      </c>
      <c r="F429" s="279">
        <v>160.76666666666668</v>
      </c>
      <c r="G429" s="279">
        <v>155.13333333333335</v>
      </c>
      <c r="H429" s="279">
        <v>175.33333333333334</v>
      </c>
      <c r="I429" s="279">
        <v>180.96666666666667</v>
      </c>
      <c r="J429" s="279">
        <v>185.43333333333334</v>
      </c>
      <c r="K429" s="277">
        <v>176.5</v>
      </c>
      <c r="L429" s="277">
        <v>166.4</v>
      </c>
      <c r="M429" s="277">
        <v>5.5884</v>
      </c>
    </row>
    <row r="430" spans="1:13">
      <c r="A430" s="268">
        <v>420</v>
      </c>
      <c r="B430" s="277" t="s">
        <v>2525</v>
      </c>
      <c r="C430" s="278">
        <v>48.35</v>
      </c>
      <c r="D430" s="279">
        <v>48.683333333333337</v>
      </c>
      <c r="E430" s="279">
        <v>47.566666666666677</v>
      </c>
      <c r="F430" s="279">
        <v>46.783333333333339</v>
      </c>
      <c r="G430" s="279">
        <v>45.666666666666679</v>
      </c>
      <c r="H430" s="279">
        <v>49.466666666666676</v>
      </c>
      <c r="I430" s="279">
        <v>50.583333333333336</v>
      </c>
      <c r="J430" s="279">
        <v>51.366666666666674</v>
      </c>
      <c r="K430" s="277">
        <v>49.8</v>
      </c>
      <c r="L430" s="277">
        <v>47.9</v>
      </c>
      <c r="M430" s="277">
        <v>14.45574</v>
      </c>
    </row>
    <row r="431" spans="1:13">
      <c r="A431" s="268">
        <v>421</v>
      </c>
      <c r="B431" s="277" t="s">
        <v>175</v>
      </c>
      <c r="C431" s="286">
        <v>4117</v>
      </c>
      <c r="D431" s="287">
        <v>4114.95</v>
      </c>
      <c r="E431" s="287">
        <v>4046.0499999999993</v>
      </c>
      <c r="F431" s="287">
        <v>3975.0999999999995</v>
      </c>
      <c r="G431" s="287">
        <v>3906.1999999999989</v>
      </c>
      <c r="H431" s="287">
        <v>4185.8999999999996</v>
      </c>
      <c r="I431" s="287">
        <v>4254.7999999999993</v>
      </c>
      <c r="J431" s="287">
        <v>4325.75</v>
      </c>
      <c r="K431" s="288">
        <v>4183.8500000000004</v>
      </c>
      <c r="L431" s="288">
        <v>4044</v>
      </c>
      <c r="M431" s="288">
        <v>1.1777599999999999</v>
      </c>
    </row>
    <row r="432" spans="1:13">
      <c r="A432" s="268">
        <v>422</v>
      </c>
      <c r="B432" s="277" t="s">
        <v>176</v>
      </c>
      <c r="C432" s="277">
        <v>613.1</v>
      </c>
      <c r="D432" s="279">
        <v>623.51666666666665</v>
      </c>
      <c r="E432" s="279">
        <v>596.5333333333333</v>
      </c>
      <c r="F432" s="279">
        <v>579.9666666666667</v>
      </c>
      <c r="G432" s="279">
        <v>552.98333333333335</v>
      </c>
      <c r="H432" s="279">
        <v>640.08333333333326</v>
      </c>
      <c r="I432" s="279">
        <v>667.06666666666661</v>
      </c>
      <c r="J432" s="279">
        <v>683.63333333333321</v>
      </c>
      <c r="K432" s="277">
        <v>650.5</v>
      </c>
      <c r="L432" s="277">
        <v>606.95000000000005</v>
      </c>
      <c r="M432" s="277">
        <v>34.686199999999999</v>
      </c>
    </row>
    <row r="433" spans="1:13">
      <c r="A433" s="268">
        <v>423</v>
      </c>
      <c r="B433" s="277" t="s">
        <v>177</v>
      </c>
      <c r="C433" s="277">
        <v>658</v>
      </c>
      <c r="D433" s="279">
        <v>661.08333333333337</v>
      </c>
      <c r="E433" s="279">
        <v>638.16666666666674</v>
      </c>
      <c r="F433" s="279">
        <v>618.33333333333337</v>
      </c>
      <c r="G433" s="279">
        <v>595.41666666666674</v>
      </c>
      <c r="H433" s="279">
        <v>680.91666666666674</v>
      </c>
      <c r="I433" s="279">
        <v>703.83333333333348</v>
      </c>
      <c r="J433" s="279">
        <v>723.66666666666674</v>
      </c>
      <c r="K433" s="277">
        <v>684</v>
      </c>
      <c r="L433" s="277">
        <v>641.25</v>
      </c>
      <c r="M433" s="277">
        <v>12.118790000000001</v>
      </c>
    </row>
    <row r="434" spans="1:13">
      <c r="A434" s="268">
        <v>424</v>
      </c>
      <c r="B434" s="277" t="s">
        <v>525</v>
      </c>
      <c r="C434" s="277">
        <v>84.75</v>
      </c>
      <c r="D434" s="279">
        <v>85.266666666666666</v>
      </c>
      <c r="E434" s="279">
        <v>83.033333333333331</v>
      </c>
      <c r="F434" s="279">
        <v>81.316666666666663</v>
      </c>
      <c r="G434" s="279">
        <v>79.083333333333329</v>
      </c>
      <c r="H434" s="279">
        <v>86.983333333333334</v>
      </c>
      <c r="I434" s="279">
        <v>89.216666666666654</v>
      </c>
      <c r="J434" s="279">
        <v>90.933333333333337</v>
      </c>
      <c r="K434" s="277">
        <v>87.5</v>
      </c>
      <c r="L434" s="277">
        <v>83.55</v>
      </c>
      <c r="M434" s="277">
        <v>0.51049999999999995</v>
      </c>
    </row>
    <row r="435" spans="1:13">
      <c r="A435" s="268">
        <v>425</v>
      </c>
      <c r="B435" s="277" t="s">
        <v>281</v>
      </c>
      <c r="C435" s="277">
        <v>145.15</v>
      </c>
      <c r="D435" s="279">
        <v>146.04999999999998</v>
      </c>
      <c r="E435" s="279">
        <v>141.59999999999997</v>
      </c>
      <c r="F435" s="279">
        <v>138.04999999999998</v>
      </c>
      <c r="G435" s="279">
        <v>133.59999999999997</v>
      </c>
      <c r="H435" s="279">
        <v>149.59999999999997</v>
      </c>
      <c r="I435" s="279">
        <v>154.04999999999995</v>
      </c>
      <c r="J435" s="279">
        <v>157.59999999999997</v>
      </c>
      <c r="K435" s="277">
        <v>150.5</v>
      </c>
      <c r="L435" s="277">
        <v>142.5</v>
      </c>
      <c r="M435" s="277">
        <v>9.6781199999999998</v>
      </c>
    </row>
    <row r="436" spans="1:13">
      <c r="A436" s="268">
        <v>426</v>
      </c>
      <c r="B436" s="277" t="s">
        <v>526</v>
      </c>
      <c r="C436" s="277">
        <v>460.2</v>
      </c>
      <c r="D436" s="279">
        <v>463.3</v>
      </c>
      <c r="E436" s="279">
        <v>448.65000000000003</v>
      </c>
      <c r="F436" s="279">
        <v>437.1</v>
      </c>
      <c r="G436" s="279">
        <v>422.45000000000005</v>
      </c>
      <c r="H436" s="279">
        <v>474.85</v>
      </c>
      <c r="I436" s="279">
        <v>489.5</v>
      </c>
      <c r="J436" s="279">
        <v>501.05</v>
      </c>
      <c r="K436" s="277">
        <v>477.95</v>
      </c>
      <c r="L436" s="277">
        <v>451.75</v>
      </c>
      <c r="M436" s="277">
        <v>2.73868</v>
      </c>
    </row>
    <row r="437" spans="1:13">
      <c r="A437" s="268">
        <v>427</v>
      </c>
      <c r="B437" s="277" t="s">
        <v>3387</v>
      </c>
      <c r="C437" s="277">
        <v>304.95</v>
      </c>
      <c r="D437" s="279">
        <v>303.25</v>
      </c>
      <c r="E437" s="279">
        <v>297.39999999999998</v>
      </c>
      <c r="F437" s="279">
        <v>289.84999999999997</v>
      </c>
      <c r="G437" s="279">
        <v>283.99999999999994</v>
      </c>
      <c r="H437" s="279">
        <v>310.8</v>
      </c>
      <c r="I437" s="279">
        <v>316.65000000000003</v>
      </c>
      <c r="J437" s="279">
        <v>324.20000000000005</v>
      </c>
      <c r="K437" s="277">
        <v>309.10000000000002</v>
      </c>
      <c r="L437" s="277">
        <v>295.7</v>
      </c>
      <c r="M437" s="277">
        <v>12.653320000000001</v>
      </c>
    </row>
    <row r="438" spans="1:13">
      <c r="A438" s="268">
        <v>428</v>
      </c>
      <c r="B438" s="277" t="s">
        <v>529</v>
      </c>
      <c r="C438" s="277">
        <v>1300.55</v>
      </c>
      <c r="D438" s="279">
        <v>1306.45</v>
      </c>
      <c r="E438" s="279">
        <v>1292.9000000000001</v>
      </c>
      <c r="F438" s="279">
        <v>1285.25</v>
      </c>
      <c r="G438" s="279">
        <v>1271.7</v>
      </c>
      <c r="H438" s="279">
        <v>1314.1000000000001</v>
      </c>
      <c r="I438" s="279">
        <v>1327.6499999999999</v>
      </c>
      <c r="J438" s="279">
        <v>1335.3000000000002</v>
      </c>
      <c r="K438" s="277">
        <v>1320</v>
      </c>
      <c r="L438" s="277">
        <v>1298.8</v>
      </c>
      <c r="M438" s="277">
        <v>0.57930000000000004</v>
      </c>
    </row>
    <row r="439" spans="1:13">
      <c r="A439" s="268">
        <v>429</v>
      </c>
      <c r="B439" s="277" t="s">
        <v>530</v>
      </c>
      <c r="C439" s="277">
        <v>405.8</v>
      </c>
      <c r="D439" s="279">
        <v>407.86666666666662</v>
      </c>
      <c r="E439" s="279">
        <v>397.93333333333322</v>
      </c>
      <c r="F439" s="279">
        <v>390.06666666666661</v>
      </c>
      <c r="G439" s="279">
        <v>380.13333333333321</v>
      </c>
      <c r="H439" s="279">
        <v>415.73333333333323</v>
      </c>
      <c r="I439" s="279">
        <v>425.66666666666663</v>
      </c>
      <c r="J439" s="279">
        <v>433.53333333333325</v>
      </c>
      <c r="K439" s="277">
        <v>417.8</v>
      </c>
      <c r="L439" s="277">
        <v>400</v>
      </c>
      <c r="M439" s="277">
        <v>0.47617999999999999</v>
      </c>
    </row>
    <row r="440" spans="1:13">
      <c r="A440" s="268">
        <v>430</v>
      </c>
      <c r="B440" s="277" t="s">
        <v>178</v>
      </c>
      <c r="C440" s="277">
        <v>502.9</v>
      </c>
      <c r="D440" s="279">
        <v>507.38333333333338</v>
      </c>
      <c r="E440" s="279">
        <v>493.76666666666677</v>
      </c>
      <c r="F440" s="279">
        <v>484.63333333333338</v>
      </c>
      <c r="G440" s="279">
        <v>471.01666666666677</v>
      </c>
      <c r="H440" s="279">
        <v>516.51666666666677</v>
      </c>
      <c r="I440" s="279">
        <v>530.13333333333344</v>
      </c>
      <c r="J440" s="279">
        <v>539.26666666666677</v>
      </c>
      <c r="K440" s="277">
        <v>521</v>
      </c>
      <c r="L440" s="277">
        <v>498.25</v>
      </c>
      <c r="M440" s="277">
        <v>108.46053000000001</v>
      </c>
    </row>
    <row r="441" spans="1:13">
      <c r="A441" s="268">
        <v>431</v>
      </c>
      <c r="B441" s="277" t="s">
        <v>531</v>
      </c>
      <c r="C441" s="277">
        <v>258.89999999999998</v>
      </c>
      <c r="D441" s="279">
        <v>262.68333333333334</v>
      </c>
      <c r="E441" s="279">
        <v>251.81666666666666</v>
      </c>
      <c r="F441" s="279">
        <v>244.73333333333332</v>
      </c>
      <c r="G441" s="279">
        <v>233.86666666666665</v>
      </c>
      <c r="H441" s="279">
        <v>269.76666666666665</v>
      </c>
      <c r="I441" s="279">
        <v>280.63333333333333</v>
      </c>
      <c r="J441" s="279">
        <v>287.7166666666667</v>
      </c>
      <c r="K441" s="277">
        <v>273.55</v>
      </c>
      <c r="L441" s="277">
        <v>255.6</v>
      </c>
      <c r="M441" s="277">
        <v>3.0357500000000002</v>
      </c>
    </row>
    <row r="442" spans="1:13">
      <c r="A442" s="268">
        <v>432</v>
      </c>
      <c r="B442" s="277" t="s">
        <v>179</v>
      </c>
      <c r="C442" s="277">
        <v>460.7</v>
      </c>
      <c r="D442" s="279">
        <v>468.2</v>
      </c>
      <c r="E442" s="279">
        <v>448</v>
      </c>
      <c r="F442" s="279">
        <v>435.3</v>
      </c>
      <c r="G442" s="279">
        <v>415.1</v>
      </c>
      <c r="H442" s="279">
        <v>480.9</v>
      </c>
      <c r="I442" s="279">
        <v>501.09999999999991</v>
      </c>
      <c r="J442" s="279">
        <v>513.79999999999995</v>
      </c>
      <c r="K442" s="277">
        <v>488.4</v>
      </c>
      <c r="L442" s="277">
        <v>455.5</v>
      </c>
      <c r="M442" s="277">
        <v>27.084900000000001</v>
      </c>
    </row>
    <row r="443" spans="1:13">
      <c r="A443" s="268">
        <v>433</v>
      </c>
      <c r="B443" s="277" t="s">
        <v>532</v>
      </c>
      <c r="C443" s="277">
        <v>168.55</v>
      </c>
      <c r="D443" s="279">
        <v>171.28333333333333</v>
      </c>
      <c r="E443" s="279">
        <v>164.86666666666667</v>
      </c>
      <c r="F443" s="279">
        <v>161.18333333333334</v>
      </c>
      <c r="G443" s="279">
        <v>154.76666666666668</v>
      </c>
      <c r="H443" s="279">
        <v>174.96666666666667</v>
      </c>
      <c r="I443" s="279">
        <v>181.38333333333335</v>
      </c>
      <c r="J443" s="279">
        <v>185.06666666666666</v>
      </c>
      <c r="K443" s="277">
        <v>177.7</v>
      </c>
      <c r="L443" s="277">
        <v>167.6</v>
      </c>
      <c r="M443" s="277">
        <v>2.4447999999999999</v>
      </c>
    </row>
    <row r="444" spans="1:13">
      <c r="A444" s="268">
        <v>434</v>
      </c>
      <c r="B444" s="277" t="s">
        <v>533</v>
      </c>
      <c r="C444" s="277">
        <v>1410.75</v>
      </c>
      <c r="D444" s="279">
        <v>1407.9333333333334</v>
      </c>
      <c r="E444" s="279">
        <v>1392.8166666666668</v>
      </c>
      <c r="F444" s="279">
        <v>1374.8833333333334</v>
      </c>
      <c r="G444" s="279">
        <v>1359.7666666666669</v>
      </c>
      <c r="H444" s="279">
        <v>1425.8666666666668</v>
      </c>
      <c r="I444" s="279">
        <v>1440.9833333333336</v>
      </c>
      <c r="J444" s="279">
        <v>1458.9166666666667</v>
      </c>
      <c r="K444" s="277">
        <v>1423.05</v>
      </c>
      <c r="L444" s="277">
        <v>1390</v>
      </c>
      <c r="M444" s="277">
        <v>0.44281999999999999</v>
      </c>
    </row>
    <row r="445" spans="1:13">
      <c r="A445" s="268">
        <v>435</v>
      </c>
      <c r="B445" s="277" t="s">
        <v>534</v>
      </c>
      <c r="C445" s="277">
        <v>2.95</v>
      </c>
      <c r="D445" s="279">
        <v>2.9833333333333338</v>
      </c>
      <c r="E445" s="279">
        <v>2.8666666666666676</v>
      </c>
      <c r="F445" s="279">
        <v>2.7833333333333337</v>
      </c>
      <c r="G445" s="279">
        <v>2.6666666666666674</v>
      </c>
      <c r="H445" s="279">
        <v>3.0666666666666678</v>
      </c>
      <c r="I445" s="279">
        <v>3.183333333333334</v>
      </c>
      <c r="J445" s="279">
        <v>3.2666666666666679</v>
      </c>
      <c r="K445" s="277">
        <v>3.1</v>
      </c>
      <c r="L445" s="277">
        <v>2.9</v>
      </c>
      <c r="M445" s="277">
        <v>117.06255</v>
      </c>
    </row>
    <row r="446" spans="1:13">
      <c r="A446" s="268">
        <v>436</v>
      </c>
      <c r="B446" s="277" t="s">
        <v>535</v>
      </c>
      <c r="C446" s="277">
        <v>114.95</v>
      </c>
      <c r="D446" s="279">
        <v>115.39999999999999</v>
      </c>
      <c r="E446" s="279">
        <v>112.99999999999999</v>
      </c>
      <c r="F446" s="279">
        <v>111.05</v>
      </c>
      <c r="G446" s="279">
        <v>108.64999999999999</v>
      </c>
      <c r="H446" s="279">
        <v>117.34999999999998</v>
      </c>
      <c r="I446" s="279">
        <v>119.74999999999999</v>
      </c>
      <c r="J446" s="279">
        <v>121.69999999999997</v>
      </c>
      <c r="K446" s="277">
        <v>117.8</v>
      </c>
      <c r="L446" s="277">
        <v>113.45</v>
      </c>
      <c r="M446" s="277">
        <v>1.28783</v>
      </c>
    </row>
    <row r="447" spans="1:13">
      <c r="A447" s="268">
        <v>437</v>
      </c>
      <c r="B447" s="277" t="s">
        <v>2593</v>
      </c>
      <c r="C447" s="277">
        <v>235.7</v>
      </c>
      <c r="D447" s="279">
        <v>232.29999999999998</v>
      </c>
      <c r="E447" s="279">
        <v>228.89999999999998</v>
      </c>
      <c r="F447" s="279">
        <v>222.1</v>
      </c>
      <c r="G447" s="279">
        <v>218.7</v>
      </c>
      <c r="H447" s="279">
        <v>239.09999999999997</v>
      </c>
      <c r="I447" s="279">
        <v>242.5</v>
      </c>
      <c r="J447" s="279">
        <v>249.29999999999995</v>
      </c>
      <c r="K447" s="277">
        <v>235.7</v>
      </c>
      <c r="L447" s="277">
        <v>225.5</v>
      </c>
      <c r="M447" s="277">
        <v>21.280169999999998</v>
      </c>
    </row>
    <row r="448" spans="1:13">
      <c r="A448" s="268">
        <v>438</v>
      </c>
      <c r="B448" s="277" t="s">
        <v>536</v>
      </c>
      <c r="C448" s="277">
        <v>857.15</v>
      </c>
      <c r="D448" s="279">
        <v>867.01666666666677</v>
      </c>
      <c r="E448" s="279">
        <v>843.43333333333351</v>
      </c>
      <c r="F448" s="279">
        <v>829.7166666666667</v>
      </c>
      <c r="G448" s="279">
        <v>806.13333333333344</v>
      </c>
      <c r="H448" s="279">
        <v>880.73333333333358</v>
      </c>
      <c r="I448" s="279">
        <v>904.31666666666683</v>
      </c>
      <c r="J448" s="279">
        <v>918.03333333333364</v>
      </c>
      <c r="K448" s="277">
        <v>890.6</v>
      </c>
      <c r="L448" s="277">
        <v>853.3</v>
      </c>
      <c r="M448" s="277">
        <v>0.21603</v>
      </c>
    </row>
    <row r="449" spans="1:13">
      <c r="A449" s="268">
        <v>439</v>
      </c>
      <c r="B449" s="277" t="s">
        <v>282</v>
      </c>
      <c r="C449" s="277">
        <v>558.15</v>
      </c>
      <c r="D449" s="279">
        <v>559.31666666666661</v>
      </c>
      <c r="E449" s="279">
        <v>548.83333333333326</v>
      </c>
      <c r="F449" s="279">
        <v>539.51666666666665</v>
      </c>
      <c r="G449" s="279">
        <v>529.0333333333333</v>
      </c>
      <c r="H449" s="279">
        <v>568.63333333333321</v>
      </c>
      <c r="I449" s="279">
        <v>579.11666666666656</v>
      </c>
      <c r="J449" s="279">
        <v>588.43333333333317</v>
      </c>
      <c r="K449" s="277">
        <v>569.79999999999995</v>
      </c>
      <c r="L449" s="277">
        <v>550</v>
      </c>
      <c r="M449" s="277">
        <v>8.6626300000000001</v>
      </c>
    </row>
    <row r="450" spans="1:13">
      <c r="A450" s="268">
        <v>440</v>
      </c>
      <c r="B450" s="277" t="s">
        <v>542</v>
      </c>
      <c r="C450" s="277">
        <v>41.95</v>
      </c>
      <c r="D450" s="279">
        <v>42.516666666666673</v>
      </c>
      <c r="E450" s="279">
        <v>40.083333333333343</v>
      </c>
      <c r="F450" s="279">
        <v>38.216666666666669</v>
      </c>
      <c r="G450" s="279">
        <v>35.783333333333339</v>
      </c>
      <c r="H450" s="279">
        <v>44.383333333333347</v>
      </c>
      <c r="I450" s="279">
        <v>46.81666666666667</v>
      </c>
      <c r="J450" s="279">
        <v>48.683333333333351</v>
      </c>
      <c r="K450" s="277">
        <v>44.95</v>
      </c>
      <c r="L450" s="277">
        <v>40.65</v>
      </c>
      <c r="M450" s="277">
        <v>5.1669200000000002</v>
      </c>
    </row>
    <row r="451" spans="1:13">
      <c r="A451" s="268">
        <v>441</v>
      </c>
      <c r="B451" s="277" t="s">
        <v>2608</v>
      </c>
      <c r="C451" s="277">
        <v>10043.450000000001</v>
      </c>
      <c r="D451" s="279">
        <v>10187.15</v>
      </c>
      <c r="E451" s="279">
        <v>9756.2999999999993</v>
      </c>
      <c r="F451" s="279">
        <v>9469.15</v>
      </c>
      <c r="G451" s="279">
        <v>9038.2999999999993</v>
      </c>
      <c r="H451" s="279">
        <v>10474.299999999999</v>
      </c>
      <c r="I451" s="279">
        <v>10905.150000000001</v>
      </c>
      <c r="J451" s="279">
        <v>11192.3</v>
      </c>
      <c r="K451" s="277">
        <v>10618</v>
      </c>
      <c r="L451" s="277">
        <v>9900</v>
      </c>
      <c r="M451" s="277">
        <v>1.806E-2</v>
      </c>
    </row>
    <row r="452" spans="1:13">
      <c r="A452" s="268">
        <v>442</v>
      </c>
      <c r="B452" s="277" t="s">
        <v>2613</v>
      </c>
      <c r="C452" s="277">
        <v>805.75</v>
      </c>
      <c r="D452" s="279">
        <v>806.44999999999993</v>
      </c>
      <c r="E452" s="279">
        <v>782.89999999999986</v>
      </c>
      <c r="F452" s="279">
        <v>760.05</v>
      </c>
      <c r="G452" s="279">
        <v>736.49999999999989</v>
      </c>
      <c r="H452" s="279">
        <v>829.29999999999984</v>
      </c>
      <c r="I452" s="279">
        <v>852.8499999999998</v>
      </c>
      <c r="J452" s="279">
        <v>875.69999999999982</v>
      </c>
      <c r="K452" s="277">
        <v>830</v>
      </c>
      <c r="L452" s="277">
        <v>783.6</v>
      </c>
      <c r="M452" s="277">
        <v>0.50182000000000004</v>
      </c>
    </row>
    <row r="453" spans="1:13">
      <c r="A453" s="268">
        <v>443</v>
      </c>
      <c r="B453" s="277" t="s">
        <v>3464</v>
      </c>
      <c r="C453" s="277">
        <v>493.55</v>
      </c>
      <c r="D453" s="279">
        <v>498.15000000000003</v>
      </c>
      <c r="E453" s="279">
        <v>485.40000000000009</v>
      </c>
      <c r="F453" s="279">
        <v>477.25000000000006</v>
      </c>
      <c r="G453" s="279">
        <v>464.50000000000011</v>
      </c>
      <c r="H453" s="279">
        <v>506.30000000000007</v>
      </c>
      <c r="I453" s="279">
        <v>519.04999999999995</v>
      </c>
      <c r="J453" s="279">
        <v>527.20000000000005</v>
      </c>
      <c r="K453" s="277">
        <v>510.9</v>
      </c>
      <c r="L453" s="277">
        <v>490</v>
      </c>
      <c r="M453" s="277">
        <v>42.84384</v>
      </c>
    </row>
    <row r="454" spans="1:13">
      <c r="A454" s="268">
        <v>444</v>
      </c>
      <c r="B454" s="277" t="s">
        <v>182</v>
      </c>
      <c r="C454" s="277">
        <v>1204.45</v>
      </c>
      <c r="D454" s="279">
        <v>1217.1499999999999</v>
      </c>
      <c r="E454" s="279">
        <v>1173.2999999999997</v>
      </c>
      <c r="F454" s="279">
        <v>1142.1499999999999</v>
      </c>
      <c r="G454" s="279">
        <v>1098.2999999999997</v>
      </c>
      <c r="H454" s="279">
        <v>1248.2999999999997</v>
      </c>
      <c r="I454" s="279">
        <v>1292.1499999999996</v>
      </c>
      <c r="J454" s="279">
        <v>1323.2999999999997</v>
      </c>
      <c r="K454" s="277">
        <v>1261</v>
      </c>
      <c r="L454" s="277">
        <v>1186</v>
      </c>
      <c r="M454" s="277">
        <v>4.5486599999999999</v>
      </c>
    </row>
    <row r="455" spans="1:13">
      <c r="A455" s="268">
        <v>445</v>
      </c>
      <c r="B455" s="277" t="s">
        <v>543</v>
      </c>
      <c r="C455" s="277">
        <v>845.2</v>
      </c>
      <c r="D455" s="279">
        <v>851.73333333333323</v>
      </c>
      <c r="E455" s="279">
        <v>831.46666666666647</v>
      </c>
      <c r="F455" s="279">
        <v>817.73333333333323</v>
      </c>
      <c r="G455" s="279">
        <v>797.46666666666647</v>
      </c>
      <c r="H455" s="279">
        <v>865.46666666666647</v>
      </c>
      <c r="I455" s="279">
        <v>885.73333333333312</v>
      </c>
      <c r="J455" s="279">
        <v>899.46666666666647</v>
      </c>
      <c r="K455" s="277">
        <v>872</v>
      </c>
      <c r="L455" s="277">
        <v>838</v>
      </c>
      <c r="M455" s="277">
        <v>0.29420000000000002</v>
      </c>
    </row>
    <row r="456" spans="1:13">
      <c r="A456" s="268">
        <v>446</v>
      </c>
      <c r="B456" s="277" t="s">
        <v>183</v>
      </c>
      <c r="C456" s="277">
        <v>131.4</v>
      </c>
      <c r="D456" s="279">
        <v>132</v>
      </c>
      <c r="E456" s="279">
        <v>127.30000000000001</v>
      </c>
      <c r="F456" s="279">
        <v>123.20000000000002</v>
      </c>
      <c r="G456" s="279">
        <v>118.50000000000003</v>
      </c>
      <c r="H456" s="279">
        <v>136.1</v>
      </c>
      <c r="I456" s="279">
        <v>140.79999999999998</v>
      </c>
      <c r="J456" s="279">
        <v>144.89999999999998</v>
      </c>
      <c r="K456" s="277">
        <v>136.69999999999999</v>
      </c>
      <c r="L456" s="277">
        <v>127.9</v>
      </c>
      <c r="M456" s="277">
        <v>749.83028999999999</v>
      </c>
    </row>
    <row r="457" spans="1:13">
      <c r="A457" s="268">
        <v>447</v>
      </c>
      <c r="B457" s="277" t="s">
        <v>184</v>
      </c>
      <c r="C457" s="277">
        <v>60.45</v>
      </c>
      <c r="D457" s="279">
        <v>60.15</v>
      </c>
      <c r="E457" s="279">
        <v>59.4</v>
      </c>
      <c r="F457" s="279">
        <v>58.35</v>
      </c>
      <c r="G457" s="279">
        <v>57.6</v>
      </c>
      <c r="H457" s="279">
        <v>61.199999999999996</v>
      </c>
      <c r="I457" s="279">
        <v>61.949999999999996</v>
      </c>
      <c r="J457" s="279">
        <v>62.999999999999993</v>
      </c>
      <c r="K457" s="277">
        <v>60.9</v>
      </c>
      <c r="L457" s="277">
        <v>59.1</v>
      </c>
      <c r="M457" s="277">
        <v>77.158330000000007</v>
      </c>
    </row>
    <row r="458" spans="1:13">
      <c r="A458" s="268">
        <v>448</v>
      </c>
      <c r="B458" s="277" t="s">
        <v>185</v>
      </c>
      <c r="C458" s="277">
        <v>53.45</v>
      </c>
      <c r="D458" s="279">
        <v>53</v>
      </c>
      <c r="E458" s="279">
        <v>51.8</v>
      </c>
      <c r="F458" s="279">
        <v>50.15</v>
      </c>
      <c r="G458" s="279">
        <v>48.949999999999996</v>
      </c>
      <c r="H458" s="279">
        <v>54.65</v>
      </c>
      <c r="I458" s="279">
        <v>55.85</v>
      </c>
      <c r="J458" s="279">
        <v>57.5</v>
      </c>
      <c r="K458" s="277">
        <v>54.2</v>
      </c>
      <c r="L458" s="277">
        <v>51.35</v>
      </c>
      <c r="M458" s="277">
        <v>244.81353999999999</v>
      </c>
    </row>
    <row r="459" spans="1:13">
      <c r="A459" s="268">
        <v>449</v>
      </c>
      <c r="B459" s="277" t="s">
        <v>186</v>
      </c>
      <c r="C459" s="277">
        <v>361.3</v>
      </c>
      <c r="D459" s="279">
        <v>365.25</v>
      </c>
      <c r="E459" s="279">
        <v>352.5</v>
      </c>
      <c r="F459" s="279">
        <v>343.7</v>
      </c>
      <c r="G459" s="279">
        <v>330.95</v>
      </c>
      <c r="H459" s="279">
        <v>374.05</v>
      </c>
      <c r="I459" s="279">
        <v>386.8</v>
      </c>
      <c r="J459" s="279">
        <v>395.6</v>
      </c>
      <c r="K459" s="277">
        <v>378</v>
      </c>
      <c r="L459" s="277">
        <v>356.45</v>
      </c>
      <c r="M459" s="277">
        <v>169.846</v>
      </c>
    </row>
    <row r="460" spans="1:13">
      <c r="A460" s="268">
        <v>450</v>
      </c>
      <c r="B460" s="277" t="s">
        <v>2624</v>
      </c>
      <c r="C460" s="277">
        <v>21.05</v>
      </c>
      <c r="D460" s="279">
        <v>21.216666666666665</v>
      </c>
      <c r="E460" s="279">
        <v>20.483333333333331</v>
      </c>
      <c r="F460" s="279">
        <v>19.916666666666664</v>
      </c>
      <c r="G460" s="279">
        <v>19.18333333333333</v>
      </c>
      <c r="H460" s="279">
        <v>21.783333333333331</v>
      </c>
      <c r="I460" s="279">
        <v>22.516666666666666</v>
      </c>
      <c r="J460" s="279">
        <v>23.083333333333332</v>
      </c>
      <c r="K460" s="277">
        <v>21.95</v>
      </c>
      <c r="L460" s="277">
        <v>20.65</v>
      </c>
      <c r="M460" s="277">
        <v>18.02712</v>
      </c>
    </row>
    <row r="461" spans="1:13">
      <c r="A461" s="268">
        <v>451</v>
      </c>
      <c r="B461" s="277" t="s">
        <v>537</v>
      </c>
      <c r="C461" s="277">
        <v>766.15</v>
      </c>
      <c r="D461" s="279">
        <v>774.46666666666658</v>
      </c>
      <c r="E461" s="279">
        <v>744.23333333333312</v>
      </c>
      <c r="F461" s="279">
        <v>722.31666666666649</v>
      </c>
      <c r="G461" s="279">
        <v>692.08333333333303</v>
      </c>
      <c r="H461" s="279">
        <v>796.38333333333321</v>
      </c>
      <c r="I461" s="279">
        <v>826.61666666666656</v>
      </c>
      <c r="J461" s="279">
        <v>848.5333333333333</v>
      </c>
      <c r="K461" s="277">
        <v>804.7</v>
      </c>
      <c r="L461" s="277">
        <v>752.55</v>
      </c>
      <c r="M461" s="277">
        <v>0.21314</v>
      </c>
    </row>
    <row r="462" spans="1:13">
      <c r="A462" s="268">
        <v>452</v>
      </c>
      <c r="B462" s="277" t="s">
        <v>538</v>
      </c>
      <c r="C462" s="277">
        <v>389.8</v>
      </c>
      <c r="D462" s="279">
        <v>390.93333333333334</v>
      </c>
      <c r="E462" s="279">
        <v>386.86666666666667</v>
      </c>
      <c r="F462" s="279">
        <v>383.93333333333334</v>
      </c>
      <c r="G462" s="279">
        <v>379.86666666666667</v>
      </c>
      <c r="H462" s="279">
        <v>393.86666666666667</v>
      </c>
      <c r="I462" s="279">
        <v>397.93333333333339</v>
      </c>
      <c r="J462" s="279">
        <v>400.86666666666667</v>
      </c>
      <c r="K462" s="277">
        <v>395</v>
      </c>
      <c r="L462" s="277">
        <v>388</v>
      </c>
      <c r="M462" s="277">
        <v>0.18196999999999999</v>
      </c>
    </row>
    <row r="463" spans="1:13">
      <c r="A463" s="268">
        <v>453</v>
      </c>
      <c r="B463" s="277" t="s">
        <v>187</v>
      </c>
      <c r="C463" s="277">
        <v>2467.4499999999998</v>
      </c>
      <c r="D463" s="279">
        <v>2465.4333333333329</v>
      </c>
      <c r="E463" s="279">
        <v>2411.016666666666</v>
      </c>
      <c r="F463" s="279">
        <v>2354.583333333333</v>
      </c>
      <c r="G463" s="279">
        <v>2300.1666666666661</v>
      </c>
      <c r="H463" s="279">
        <v>2521.8666666666659</v>
      </c>
      <c r="I463" s="279">
        <v>2576.2833333333328</v>
      </c>
      <c r="J463" s="279">
        <v>2632.7166666666658</v>
      </c>
      <c r="K463" s="277">
        <v>2519.85</v>
      </c>
      <c r="L463" s="277">
        <v>2409</v>
      </c>
      <c r="M463" s="277">
        <v>75.03152</v>
      </c>
    </row>
    <row r="464" spans="1:13">
      <c r="A464" s="268">
        <v>454</v>
      </c>
      <c r="B464" s="277" t="s">
        <v>544</v>
      </c>
      <c r="C464" s="277">
        <v>2150.25</v>
      </c>
      <c r="D464" s="279">
        <v>2173.3833333333332</v>
      </c>
      <c r="E464" s="279">
        <v>2097.8666666666663</v>
      </c>
      <c r="F464" s="279">
        <v>2045.4833333333331</v>
      </c>
      <c r="G464" s="279">
        <v>1969.9666666666662</v>
      </c>
      <c r="H464" s="279">
        <v>2225.7666666666664</v>
      </c>
      <c r="I464" s="279">
        <v>2301.2833333333328</v>
      </c>
      <c r="J464" s="279">
        <v>2353.6666666666665</v>
      </c>
      <c r="K464" s="277">
        <v>2248.9</v>
      </c>
      <c r="L464" s="277">
        <v>2121</v>
      </c>
      <c r="M464" s="277">
        <v>0.13236000000000001</v>
      </c>
    </row>
    <row r="465" spans="1:13">
      <c r="A465" s="268">
        <v>455</v>
      </c>
      <c r="B465" s="277" t="s">
        <v>188</v>
      </c>
      <c r="C465" s="277">
        <v>793.05</v>
      </c>
      <c r="D465" s="279">
        <v>796.19999999999993</v>
      </c>
      <c r="E465" s="279">
        <v>779.94999999999982</v>
      </c>
      <c r="F465" s="279">
        <v>766.84999999999991</v>
      </c>
      <c r="G465" s="279">
        <v>750.5999999999998</v>
      </c>
      <c r="H465" s="279">
        <v>809.29999999999984</v>
      </c>
      <c r="I465" s="279">
        <v>825.55000000000007</v>
      </c>
      <c r="J465" s="279">
        <v>838.64999999999986</v>
      </c>
      <c r="K465" s="277">
        <v>812.45</v>
      </c>
      <c r="L465" s="277">
        <v>783.1</v>
      </c>
      <c r="M465" s="277">
        <v>60.915300000000002</v>
      </c>
    </row>
    <row r="466" spans="1:13">
      <c r="A466" s="268">
        <v>456</v>
      </c>
      <c r="B466" s="277" t="s">
        <v>546</v>
      </c>
      <c r="C466" s="277">
        <v>736</v>
      </c>
      <c r="D466" s="279">
        <v>734.7166666666667</v>
      </c>
      <c r="E466" s="279">
        <v>723.28333333333342</v>
      </c>
      <c r="F466" s="279">
        <v>710.56666666666672</v>
      </c>
      <c r="G466" s="279">
        <v>699.13333333333344</v>
      </c>
      <c r="H466" s="279">
        <v>747.43333333333339</v>
      </c>
      <c r="I466" s="279">
        <v>758.86666666666679</v>
      </c>
      <c r="J466" s="279">
        <v>771.58333333333337</v>
      </c>
      <c r="K466" s="277">
        <v>746.15</v>
      </c>
      <c r="L466" s="277">
        <v>722</v>
      </c>
      <c r="M466" s="277">
        <v>0.22026000000000001</v>
      </c>
    </row>
    <row r="467" spans="1:13">
      <c r="A467" s="268">
        <v>457</v>
      </c>
      <c r="B467" s="277" t="s">
        <v>547</v>
      </c>
      <c r="C467" s="277">
        <v>786.55</v>
      </c>
      <c r="D467" s="279">
        <v>794.08333333333337</v>
      </c>
      <c r="E467" s="279">
        <v>772.81666666666672</v>
      </c>
      <c r="F467" s="279">
        <v>759.08333333333337</v>
      </c>
      <c r="G467" s="279">
        <v>737.81666666666672</v>
      </c>
      <c r="H467" s="279">
        <v>807.81666666666672</v>
      </c>
      <c r="I467" s="279">
        <v>829.08333333333337</v>
      </c>
      <c r="J467" s="279">
        <v>842.81666666666672</v>
      </c>
      <c r="K467" s="277">
        <v>815.35</v>
      </c>
      <c r="L467" s="277">
        <v>780.35</v>
      </c>
      <c r="M467" s="277">
        <v>1.0099199999999999</v>
      </c>
    </row>
    <row r="468" spans="1:13">
      <c r="A468" s="268">
        <v>458</v>
      </c>
      <c r="B468" s="277" t="s">
        <v>552</v>
      </c>
      <c r="C468" s="277">
        <v>560.1</v>
      </c>
      <c r="D468" s="279">
        <v>563.48333333333335</v>
      </c>
      <c r="E468" s="279">
        <v>541.86666666666667</v>
      </c>
      <c r="F468" s="279">
        <v>523.63333333333333</v>
      </c>
      <c r="G468" s="279">
        <v>502.01666666666665</v>
      </c>
      <c r="H468" s="279">
        <v>581.7166666666667</v>
      </c>
      <c r="I468" s="279">
        <v>603.33333333333348</v>
      </c>
      <c r="J468" s="279">
        <v>621.56666666666672</v>
      </c>
      <c r="K468" s="277">
        <v>585.1</v>
      </c>
      <c r="L468" s="277">
        <v>545.25</v>
      </c>
      <c r="M468" s="277">
        <v>0.49498999999999999</v>
      </c>
    </row>
    <row r="469" spans="1:13">
      <c r="A469" s="268">
        <v>459</v>
      </c>
      <c r="B469" s="277" t="s">
        <v>548</v>
      </c>
      <c r="C469" s="277">
        <v>36.299999999999997</v>
      </c>
      <c r="D469" s="279">
        <v>36.683333333333337</v>
      </c>
      <c r="E469" s="279">
        <v>35.516666666666673</v>
      </c>
      <c r="F469" s="279">
        <v>34.733333333333334</v>
      </c>
      <c r="G469" s="279">
        <v>33.56666666666667</v>
      </c>
      <c r="H469" s="279">
        <v>37.466666666666676</v>
      </c>
      <c r="I469" s="279">
        <v>38.633333333333333</v>
      </c>
      <c r="J469" s="279">
        <v>39.416666666666679</v>
      </c>
      <c r="K469" s="277">
        <v>37.85</v>
      </c>
      <c r="L469" s="277">
        <v>35.9</v>
      </c>
      <c r="M469" s="277">
        <v>2.4630800000000002</v>
      </c>
    </row>
    <row r="470" spans="1:13">
      <c r="A470" s="268">
        <v>460</v>
      </c>
      <c r="B470" s="277" t="s">
        <v>549</v>
      </c>
      <c r="C470" s="277">
        <v>1092.0999999999999</v>
      </c>
      <c r="D470" s="279">
        <v>1086.6833333333334</v>
      </c>
      <c r="E470" s="279">
        <v>1076.4166666666667</v>
      </c>
      <c r="F470" s="279">
        <v>1060.7333333333333</v>
      </c>
      <c r="G470" s="279">
        <v>1050.4666666666667</v>
      </c>
      <c r="H470" s="279">
        <v>1102.3666666666668</v>
      </c>
      <c r="I470" s="279">
        <v>1112.6333333333332</v>
      </c>
      <c r="J470" s="279">
        <v>1128.3166666666668</v>
      </c>
      <c r="K470" s="277">
        <v>1096.95</v>
      </c>
      <c r="L470" s="277">
        <v>1071</v>
      </c>
      <c r="M470" s="277">
        <v>0.27023999999999998</v>
      </c>
    </row>
    <row r="471" spans="1:13">
      <c r="A471" s="268">
        <v>461</v>
      </c>
      <c r="B471" s="277" t="s">
        <v>189</v>
      </c>
      <c r="C471" s="277">
        <v>1117.2</v>
      </c>
      <c r="D471" s="279">
        <v>1114.05</v>
      </c>
      <c r="E471" s="279">
        <v>1106.1499999999999</v>
      </c>
      <c r="F471" s="279">
        <v>1095.0999999999999</v>
      </c>
      <c r="G471" s="279">
        <v>1087.1999999999998</v>
      </c>
      <c r="H471" s="279">
        <v>1125.0999999999999</v>
      </c>
      <c r="I471" s="279">
        <v>1133</v>
      </c>
      <c r="J471" s="279">
        <v>1144.05</v>
      </c>
      <c r="K471" s="277">
        <v>1121.95</v>
      </c>
      <c r="L471" s="277">
        <v>1103</v>
      </c>
      <c r="M471" s="277">
        <v>20.682020000000001</v>
      </c>
    </row>
    <row r="472" spans="1:13">
      <c r="A472" s="268">
        <v>462</v>
      </c>
      <c r="B472" s="277" t="s">
        <v>190</v>
      </c>
      <c r="C472" s="277">
        <v>2660.95</v>
      </c>
      <c r="D472" s="279">
        <v>2694.0333333333333</v>
      </c>
      <c r="E472" s="279">
        <v>2613.0666666666666</v>
      </c>
      <c r="F472" s="279">
        <v>2565.1833333333334</v>
      </c>
      <c r="G472" s="279">
        <v>2484.2166666666667</v>
      </c>
      <c r="H472" s="279">
        <v>2741.9166666666665</v>
      </c>
      <c r="I472" s="279">
        <v>2822.8833333333328</v>
      </c>
      <c r="J472" s="279">
        <v>2870.7666666666664</v>
      </c>
      <c r="K472" s="277">
        <v>2775</v>
      </c>
      <c r="L472" s="277">
        <v>2646.15</v>
      </c>
      <c r="M472" s="277">
        <v>4.91174</v>
      </c>
    </row>
    <row r="473" spans="1:13">
      <c r="A473" s="268">
        <v>463</v>
      </c>
      <c r="B473" s="277" t="s">
        <v>191</v>
      </c>
      <c r="C473" s="277">
        <v>321.39999999999998</v>
      </c>
      <c r="D473" s="279">
        <v>323.59999999999997</v>
      </c>
      <c r="E473" s="279">
        <v>316.79999999999995</v>
      </c>
      <c r="F473" s="279">
        <v>312.2</v>
      </c>
      <c r="G473" s="279">
        <v>305.39999999999998</v>
      </c>
      <c r="H473" s="279">
        <v>328.19999999999993</v>
      </c>
      <c r="I473" s="279">
        <v>335</v>
      </c>
      <c r="J473" s="279">
        <v>339.59999999999991</v>
      </c>
      <c r="K473" s="277">
        <v>330.4</v>
      </c>
      <c r="L473" s="277">
        <v>319</v>
      </c>
      <c r="M473" s="277">
        <v>6.1589400000000003</v>
      </c>
    </row>
    <row r="474" spans="1:13">
      <c r="A474" s="268">
        <v>464</v>
      </c>
      <c r="B474" s="277" t="s">
        <v>550</v>
      </c>
      <c r="C474" s="277">
        <v>626.1</v>
      </c>
      <c r="D474" s="279">
        <v>626.0333333333333</v>
      </c>
      <c r="E474" s="279">
        <v>602.06666666666661</v>
      </c>
      <c r="F474" s="279">
        <v>578.0333333333333</v>
      </c>
      <c r="G474" s="279">
        <v>554.06666666666661</v>
      </c>
      <c r="H474" s="279">
        <v>650.06666666666661</v>
      </c>
      <c r="I474" s="279">
        <v>674.0333333333333</v>
      </c>
      <c r="J474" s="279">
        <v>698.06666666666661</v>
      </c>
      <c r="K474" s="277">
        <v>650</v>
      </c>
      <c r="L474" s="277">
        <v>602</v>
      </c>
      <c r="M474" s="277">
        <v>3.61754</v>
      </c>
    </row>
    <row r="475" spans="1:13">
      <c r="A475" s="268">
        <v>465</v>
      </c>
      <c r="B475" s="245" t="s">
        <v>551</v>
      </c>
      <c r="C475" s="277">
        <v>6.45</v>
      </c>
      <c r="D475" s="279">
        <v>6.45</v>
      </c>
      <c r="E475" s="279">
        <v>6.4</v>
      </c>
      <c r="F475" s="279">
        <v>6.3500000000000005</v>
      </c>
      <c r="G475" s="279">
        <v>6.3000000000000007</v>
      </c>
      <c r="H475" s="279">
        <v>6.5</v>
      </c>
      <c r="I475" s="279">
        <v>6.5499999999999989</v>
      </c>
      <c r="J475" s="279">
        <v>6.6</v>
      </c>
      <c r="K475" s="277">
        <v>6.5</v>
      </c>
      <c r="L475" s="277">
        <v>6.4</v>
      </c>
      <c r="M475" s="277">
        <v>18.277290000000001</v>
      </c>
    </row>
    <row r="476" spans="1:13">
      <c r="A476" s="268">
        <v>466</v>
      </c>
      <c r="B476" s="245" t="s">
        <v>539</v>
      </c>
      <c r="C476" s="277">
        <v>6182.05</v>
      </c>
      <c r="D476" s="279">
        <v>6037.3499999999995</v>
      </c>
      <c r="E476" s="279">
        <v>5850.6999999999989</v>
      </c>
      <c r="F476" s="279">
        <v>5519.3499999999995</v>
      </c>
      <c r="G476" s="279">
        <v>5332.6999999999989</v>
      </c>
      <c r="H476" s="279">
        <v>6368.6999999999989</v>
      </c>
      <c r="I476" s="279">
        <v>6555.3499999999985</v>
      </c>
      <c r="J476" s="279">
        <v>6886.6999999999989</v>
      </c>
      <c r="K476" s="277">
        <v>6224</v>
      </c>
      <c r="L476" s="277">
        <v>5706</v>
      </c>
      <c r="M476" s="277">
        <v>8.115E-2</v>
      </c>
    </row>
    <row r="477" spans="1:13">
      <c r="A477" s="268">
        <v>467</v>
      </c>
      <c r="B477" s="245" t="s">
        <v>541</v>
      </c>
      <c r="C477" s="277">
        <v>29.35</v>
      </c>
      <c r="D477" s="279">
        <v>29.416666666666668</v>
      </c>
      <c r="E477" s="279">
        <v>28.533333333333335</v>
      </c>
      <c r="F477" s="279">
        <v>27.716666666666669</v>
      </c>
      <c r="G477" s="279">
        <v>26.833333333333336</v>
      </c>
      <c r="H477" s="279">
        <v>30.233333333333334</v>
      </c>
      <c r="I477" s="279">
        <v>31.116666666666667</v>
      </c>
      <c r="J477" s="279">
        <v>31.933333333333334</v>
      </c>
      <c r="K477" s="277">
        <v>30.3</v>
      </c>
      <c r="L477" s="277">
        <v>28.6</v>
      </c>
      <c r="M477" s="277">
        <v>37.764589999999998</v>
      </c>
    </row>
    <row r="478" spans="1:13">
      <c r="A478" s="268">
        <v>468</v>
      </c>
      <c r="B478" s="245" t="s">
        <v>192</v>
      </c>
      <c r="C478" s="277">
        <v>442.4</v>
      </c>
      <c r="D478" s="279">
        <v>442.13333333333338</v>
      </c>
      <c r="E478" s="279">
        <v>434.26666666666677</v>
      </c>
      <c r="F478" s="279">
        <v>426.13333333333338</v>
      </c>
      <c r="G478" s="279">
        <v>418.26666666666677</v>
      </c>
      <c r="H478" s="279">
        <v>450.26666666666677</v>
      </c>
      <c r="I478" s="279">
        <v>458.13333333333344</v>
      </c>
      <c r="J478" s="279">
        <v>466.26666666666677</v>
      </c>
      <c r="K478" s="277">
        <v>450</v>
      </c>
      <c r="L478" s="277">
        <v>434</v>
      </c>
      <c r="M478" s="277">
        <v>27.980350000000001</v>
      </c>
    </row>
    <row r="479" spans="1:13">
      <c r="A479" s="268">
        <v>469</v>
      </c>
      <c r="B479" s="245" t="s">
        <v>540</v>
      </c>
      <c r="C479" s="277">
        <v>196.8</v>
      </c>
      <c r="D479" s="279">
        <v>200.23333333333335</v>
      </c>
      <c r="E479" s="279">
        <v>191.4666666666667</v>
      </c>
      <c r="F479" s="279">
        <v>186.13333333333335</v>
      </c>
      <c r="G479" s="279">
        <v>177.3666666666667</v>
      </c>
      <c r="H479" s="279">
        <v>205.56666666666669</v>
      </c>
      <c r="I479" s="279">
        <v>214.33333333333334</v>
      </c>
      <c r="J479" s="279">
        <v>219.66666666666669</v>
      </c>
      <c r="K479" s="277">
        <v>209</v>
      </c>
      <c r="L479" s="277">
        <v>194.9</v>
      </c>
      <c r="M479" s="277">
        <v>0.91788999999999998</v>
      </c>
    </row>
    <row r="480" spans="1:13">
      <c r="A480" s="268">
        <v>470</v>
      </c>
      <c r="B480" s="245" t="s">
        <v>193</v>
      </c>
      <c r="C480" s="277">
        <v>963.4</v>
      </c>
      <c r="D480" s="279">
        <v>964.48333333333323</v>
      </c>
      <c r="E480" s="279">
        <v>952.21666666666647</v>
      </c>
      <c r="F480" s="279">
        <v>941.03333333333319</v>
      </c>
      <c r="G480" s="279">
        <v>928.76666666666642</v>
      </c>
      <c r="H480" s="279">
        <v>975.66666666666652</v>
      </c>
      <c r="I480" s="279">
        <v>987.93333333333317</v>
      </c>
      <c r="J480" s="279">
        <v>999.11666666666656</v>
      </c>
      <c r="K480" s="277">
        <v>976.75</v>
      </c>
      <c r="L480" s="277">
        <v>953.3</v>
      </c>
      <c r="M480" s="277">
        <v>5.2215100000000003</v>
      </c>
    </row>
    <row r="481" spans="1:13">
      <c r="A481" s="268">
        <v>471</v>
      </c>
      <c r="B481" s="245" t="s">
        <v>553</v>
      </c>
      <c r="C481" s="277">
        <v>12.25</v>
      </c>
      <c r="D481" s="279">
        <v>12.35</v>
      </c>
      <c r="E481" s="279">
        <v>12.049999999999999</v>
      </c>
      <c r="F481" s="277">
        <v>11.85</v>
      </c>
      <c r="G481" s="279">
        <v>11.549999999999999</v>
      </c>
      <c r="H481" s="279">
        <v>12.549999999999999</v>
      </c>
      <c r="I481" s="277">
        <v>12.85</v>
      </c>
      <c r="J481" s="279">
        <v>13.049999999999999</v>
      </c>
      <c r="K481" s="279">
        <v>12.65</v>
      </c>
      <c r="L481" s="277">
        <v>12.15</v>
      </c>
      <c r="M481" s="279">
        <v>10.85319</v>
      </c>
    </row>
    <row r="482" spans="1:13">
      <c r="A482" s="268">
        <v>472</v>
      </c>
      <c r="B482" s="245" t="s">
        <v>554</v>
      </c>
      <c r="C482" s="277">
        <v>309.95</v>
      </c>
      <c r="D482" s="279">
        <v>310.93333333333334</v>
      </c>
      <c r="E482" s="279">
        <v>303.01666666666665</v>
      </c>
      <c r="F482" s="277">
        <v>296.08333333333331</v>
      </c>
      <c r="G482" s="279">
        <v>288.16666666666663</v>
      </c>
      <c r="H482" s="279">
        <v>317.86666666666667</v>
      </c>
      <c r="I482" s="277">
        <v>325.7833333333333</v>
      </c>
      <c r="J482" s="279">
        <v>332.7166666666667</v>
      </c>
      <c r="K482" s="279">
        <v>318.85000000000002</v>
      </c>
      <c r="L482" s="277">
        <v>304</v>
      </c>
      <c r="M482" s="279">
        <v>0.74780999999999997</v>
      </c>
    </row>
    <row r="483" spans="1:13">
      <c r="A483" s="268">
        <v>473</v>
      </c>
      <c r="B483" s="245" t="s">
        <v>194</v>
      </c>
      <c r="C483" s="245">
        <v>205.5</v>
      </c>
      <c r="D483" s="289">
        <v>208.03333333333333</v>
      </c>
      <c r="E483" s="289">
        <v>199.56666666666666</v>
      </c>
      <c r="F483" s="289">
        <v>193.63333333333333</v>
      </c>
      <c r="G483" s="289">
        <v>185.16666666666666</v>
      </c>
      <c r="H483" s="289">
        <v>213.96666666666667</v>
      </c>
      <c r="I483" s="289">
        <v>222.43333333333331</v>
      </c>
      <c r="J483" s="289">
        <v>228.36666666666667</v>
      </c>
      <c r="K483" s="289">
        <v>216.5</v>
      </c>
      <c r="L483" s="289">
        <v>202.1</v>
      </c>
      <c r="M483" s="289">
        <v>8.7915799999999997</v>
      </c>
    </row>
    <row r="484" spans="1:13">
      <c r="A484" s="268">
        <v>474</v>
      </c>
      <c r="B484" s="245" t="s">
        <v>3098</v>
      </c>
      <c r="C484" s="245">
        <v>32.25</v>
      </c>
      <c r="D484" s="289">
        <v>32.416666666666664</v>
      </c>
      <c r="E484" s="289">
        <v>31.333333333333329</v>
      </c>
      <c r="F484" s="289">
        <v>30.416666666666664</v>
      </c>
      <c r="G484" s="289">
        <v>29.333333333333329</v>
      </c>
      <c r="H484" s="289">
        <v>33.333333333333329</v>
      </c>
      <c r="I484" s="289">
        <v>34.416666666666657</v>
      </c>
      <c r="J484" s="289">
        <v>35.333333333333329</v>
      </c>
      <c r="K484" s="289">
        <v>33.5</v>
      </c>
      <c r="L484" s="289">
        <v>31.5</v>
      </c>
      <c r="M484" s="289">
        <v>5.8266</v>
      </c>
    </row>
    <row r="485" spans="1:13">
      <c r="A485" s="268">
        <v>475</v>
      </c>
      <c r="B485" s="245" t="s">
        <v>195</v>
      </c>
      <c r="C485" s="289">
        <v>3869.15</v>
      </c>
      <c r="D485" s="289">
        <v>3874.8166666666671</v>
      </c>
      <c r="E485" s="289">
        <v>3831.3833333333341</v>
      </c>
      <c r="F485" s="289">
        <v>3793.6166666666672</v>
      </c>
      <c r="G485" s="289">
        <v>3750.1833333333343</v>
      </c>
      <c r="H485" s="289">
        <v>3912.5833333333339</v>
      </c>
      <c r="I485" s="289">
        <v>3956.0166666666673</v>
      </c>
      <c r="J485" s="289">
        <v>3993.7833333333338</v>
      </c>
      <c r="K485" s="289">
        <v>3918.25</v>
      </c>
      <c r="L485" s="289">
        <v>3837.05</v>
      </c>
      <c r="M485" s="289">
        <v>3.0797099999999999</v>
      </c>
    </row>
    <row r="486" spans="1:13">
      <c r="A486" s="268">
        <v>476</v>
      </c>
      <c r="B486" s="245" t="s">
        <v>196</v>
      </c>
      <c r="C486" s="289">
        <v>25.15</v>
      </c>
      <c r="D486" s="289">
        <v>25.333333333333332</v>
      </c>
      <c r="E486" s="289">
        <v>24.766666666666666</v>
      </c>
      <c r="F486" s="289">
        <v>24.383333333333333</v>
      </c>
      <c r="G486" s="289">
        <v>23.816666666666666</v>
      </c>
      <c r="H486" s="289">
        <v>25.716666666666665</v>
      </c>
      <c r="I486" s="289">
        <v>26.283333333333335</v>
      </c>
      <c r="J486" s="289">
        <v>26.666666666666664</v>
      </c>
      <c r="K486" s="289">
        <v>25.9</v>
      </c>
      <c r="L486" s="289">
        <v>24.95</v>
      </c>
      <c r="M486" s="289">
        <v>29.133939999999999</v>
      </c>
    </row>
    <row r="487" spans="1:13">
      <c r="A487" s="268">
        <v>477</v>
      </c>
      <c r="B487" s="245" t="s">
        <v>197</v>
      </c>
      <c r="C487" s="289">
        <v>532.4</v>
      </c>
      <c r="D487" s="289">
        <v>529.05000000000007</v>
      </c>
      <c r="E487" s="289">
        <v>523.20000000000016</v>
      </c>
      <c r="F487" s="289">
        <v>514.00000000000011</v>
      </c>
      <c r="G487" s="289">
        <v>508.1500000000002</v>
      </c>
      <c r="H487" s="289">
        <v>538.25000000000011</v>
      </c>
      <c r="I487" s="289">
        <v>544.1</v>
      </c>
      <c r="J487" s="289">
        <v>553.30000000000007</v>
      </c>
      <c r="K487" s="289">
        <v>534.9</v>
      </c>
      <c r="L487" s="289">
        <v>519.85</v>
      </c>
      <c r="M487" s="289">
        <v>36.479869999999998</v>
      </c>
    </row>
    <row r="488" spans="1:13">
      <c r="A488" s="268">
        <v>478</v>
      </c>
      <c r="B488" s="245" t="s">
        <v>560</v>
      </c>
      <c r="C488" s="289">
        <v>1842.6</v>
      </c>
      <c r="D488" s="289">
        <v>1843.5166666666667</v>
      </c>
      <c r="E488" s="289">
        <v>1799.0833333333333</v>
      </c>
      <c r="F488" s="289">
        <v>1755.5666666666666</v>
      </c>
      <c r="G488" s="289">
        <v>1711.1333333333332</v>
      </c>
      <c r="H488" s="289">
        <v>1887.0333333333333</v>
      </c>
      <c r="I488" s="289">
        <v>1931.4666666666667</v>
      </c>
      <c r="J488" s="289">
        <v>1974.9833333333333</v>
      </c>
      <c r="K488" s="289">
        <v>1887.95</v>
      </c>
      <c r="L488" s="289">
        <v>1800</v>
      </c>
      <c r="M488" s="289">
        <v>0.16628999999999999</v>
      </c>
    </row>
    <row r="489" spans="1:13">
      <c r="A489" s="268">
        <v>479</v>
      </c>
      <c r="B489" s="245" t="s">
        <v>561</v>
      </c>
      <c r="C489" s="289">
        <v>25.45</v>
      </c>
      <c r="D489" s="289">
        <v>25.616666666666664</v>
      </c>
      <c r="E489" s="289">
        <v>25.033333333333328</v>
      </c>
      <c r="F489" s="289">
        <v>24.616666666666664</v>
      </c>
      <c r="G489" s="289">
        <v>24.033333333333328</v>
      </c>
      <c r="H489" s="289">
        <v>26.033333333333328</v>
      </c>
      <c r="I489" s="289">
        <v>26.616666666666664</v>
      </c>
      <c r="J489" s="289">
        <v>27.033333333333328</v>
      </c>
      <c r="K489" s="289">
        <v>26.2</v>
      </c>
      <c r="L489" s="289">
        <v>25.2</v>
      </c>
      <c r="M489" s="289">
        <v>9.2384400000000007</v>
      </c>
    </row>
    <row r="490" spans="1:13">
      <c r="A490" s="268">
        <v>480</v>
      </c>
      <c r="B490" s="245" t="s">
        <v>285</v>
      </c>
      <c r="C490" s="289">
        <v>293</v>
      </c>
      <c r="D490" s="289">
        <v>293.96666666666664</v>
      </c>
      <c r="E490" s="289">
        <v>284.13333333333327</v>
      </c>
      <c r="F490" s="289">
        <v>275.26666666666665</v>
      </c>
      <c r="G490" s="289">
        <v>265.43333333333328</v>
      </c>
      <c r="H490" s="289">
        <v>302.83333333333326</v>
      </c>
      <c r="I490" s="289">
        <v>312.66666666666663</v>
      </c>
      <c r="J490" s="289">
        <v>321.53333333333325</v>
      </c>
      <c r="K490" s="289">
        <v>303.8</v>
      </c>
      <c r="L490" s="289">
        <v>285.10000000000002</v>
      </c>
      <c r="M490" s="289">
        <v>1.12649</v>
      </c>
    </row>
    <row r="491" spans="1:13">
      <c r="A491" s="268">
        <v>481</v>
      </c>
      <c r="B491" s="245" t="s">
        <v>563</v>
      </c>
      <c r="C491" s="289">
        <v>678.65</v>
      </c>
      <c r="D491" s="289">
        <v>683.36666666666667</v>
      </c>
      <c r="E491" s="289">
        <v>669.2833333333333</v>
      </c>
      <c r="F491" s="289">
        <v>659.91666666666663</v>
      </c>
      <c r="G491" s="289">
        <v>645.83333333333326</v>
      </c>
      <c r="H491" s="289">
        <v>692.73333333333335</v>
      </c>
      <c r="I491" s="289">
        <v>706.81666666666661</v>
      </c>
      <c r="J491" s="289">
        <v>716.18333333333339</v>
      </c>
      <c r="K491" s="289">
        <v>697.45</v>
      </c>
      <c r="L491" s="289">
        <v>674</v>
      </c>
      <c r="M491" s="289">
        <v>1.4582999999999999</v>
      </c>
    </row>
    <row r="492" spans="1:13">
      <c r="A492" s="268">
        <v>482</v>
      </c>
      <c r="B492" s="245" t="s">
        <v>564</v>
      </c>
      <c r="C492" s="289">
        <v>1323.75</v>
      </c>
      <c r="D492" s="289">
        <v>1328.0666666666666</v>
      </c>
      <c r="E492" s="289">
        <v>1297.6833333333332</v>
      </c>
      <c r="F492" s="289">
        <v>1271.6166666666666</v>
      </c>
      <c r="G492" s="289">
        <v>1241.2333333333331</v>
      </c>
      <c r="H492" s="289">
        <v>1354.1333333333332</v>
      </c>
      <c r="I492" s="289">
        <v>1384.5166666666664</v>
      </c>
      <c r="J492" s="289">
        <v>1410.5833333333333</v>
      </c>
      <c r="K492" s="289">
        <v>1358.45</v>
      </c>
      <c r="L492" s="289">
        <v>1302</v>
      </c>
      <c r="M492" s="289">
        <v>0.79240999999999995</v>
      </c>
    </row>
    <row r="493" spans="1:13">
      <c r="A493" s="268">
        <v>483</v>
      </c>
      <c r="B493" s="245" t="s">
        <v>2780</v>
      </c>
      <c r="C493" s="289">
        <v>898.8</v>
      </c>
      <c r="D493" s="289">
        <v>912.65</v>
      </c>
      <c r="E493" s="289">
        <v>879.15</v>
      </c>
      <c r="F493" s="289">
        <v>859.5</v>
      </c>
      <c r="G493" s="289">
        <v>826</v>
      </c>
      <c r="H493" s="289">
        <v>932.3</v>
      </c>
      <c r="I493" s="289">
        <v>965.8</v>
      </c>
      <c r="J493" s="289">
        <v>985.44999999999993</v>
      </c>
      <c r="K493" s="289">
        <v>946.15</v>
      </c>
      <c r="L493" s="289">
        <v>893</v>
      </c>
      <c r="M493" s="289">
        <v>5.0709999999999998E-2</v>
      </c>
    </row>
    <row r="494" spans="1:13">
      <c r="A494" s="268">
        <v>484</v>
      </c>
      <c r="B494" s="245" t="s">
        <v>284</v>
      </c>
      <c r="C494" s="289">
        <v>168</v>
      </c>
      <c r="D494" s="289">
        <v>167.58333333333334</v>
      </c>
      <c r="E494" s="289">
        <v>165.51666666666668</v>
      </c>
      <c r="F494" s="289">
        <v>163.03333333333333</v>
      </c>
      <c r="G494" s="289">
        <v>160.96666666666667</v>
      </c>
      <c r="H494" s="289">
        <v>170.06666666666669</v>
      </c>
      <c r="I494" s="289">
        <v>172.13333333333335</v>
      </c>
      <c r="J494" s="289">
        <v>174.6166666666667</v>
      </c>
      <c r="K494" s="289">
        <v>169.65</v>
      </c>
      <c r="L494" s="289">
        <v>165.1</v>
      </c>
      <c r="M494" s="289">
        <v>2.4555500000000001</v>
      </c>
    </row>
    <row r="495" spans="1:13">
      <c r="A495" s="268">
        <v>485</v>
      </c>
      <c r="B495" s="245" t="s">
        <v>565</v>
      </c>
      <c r="C495" s="289">
        <v>1207.0999999999999</v>
      </c>
      <c r="D495" s="289">
        <v>1219.7</v>
      </c>
      <c r="E495" s="289">
        <v>1177.4000000000001</v>
      </c>
      <c r="F495" s="289">
        <v>1147.7</v>
      </c>
      <c r="G495" s="289">
        <v>1105.4000000000001</v>
      </c>
      <c r="H495" s="289">
        <v>1249.4000000000001</v>
      </c>
      <c r="I495" s="289">
        <v>1291.6999999999998</v>
      </c>
      <c r="J495" s="289">
        <v>1321.4</v>
      </c>
      <c r="K495" s="289">
        <v>1262</v>
      </c>
      <c r="L495" s="289">
        <v>1190</v>
      </c>
      <c r="M495" s="289">
        <v>2.4011300000000002</v>
      </c>
    </row>
    <row r="496" spans="1:13">
      <c r="A496" s="268">
        <v>486</v>
      </c>
      <c r="B496" s="245" t="s">
        <v>556</v>
      </c>
      <c r="C496" s="289">
        <v>291.45</v>
      </c>
      <c r="D496" s="289">
        <v>294.51666666666671</v>
      </c>
      <c r="E496" s="289">
        <v>283.53333333333342</v>
      </c>
      <c r="F496" s="289">
        <v>275.61666666666673</v>
      </c>
      <c r="G496" s="289">
        <v>264.63333333333344</v>
      </c>
      <c r="H496" s="289">
        <v>302.43333333333339</v>
      </c>
      <c r="I496" s="289">
        <v>313.41666666666663</v>
      </c>
      <c r="J496" s="289">
        <v>321.33333333333337</v>
      </c>
      <c r="K496" s="289">
        <v>305.5</v>
      </c>
      <c r="L496" s="289">
        <v>286.60000000000002</v>
      </c>
      <c r="M496" s="289">
        <v>3.8109999999999999</v>
      </c>
    </row>
    <row r="497" spans="1:13">
      <c r="A497" s="268">
        <v>487</v>
      </c>
      <c r="B497" s="245" t="s">
        <v>555</v>
      </c>
      <c r="C497" s="289">
        <v>2085.9</v>
      </c>
      <c r="D497" s="289">
        <v>2066.2333333333331</v>
      </c>
      <c r="E497" s="289">
        <v>2038.4666666666662</v>
      </c>
      <c r="F497" s="289">
        <v>1991.0333333333331</v>
      </c>
      <c r="G497" s="289">
        <v>1963.2666666666662</v>
      </c>
      <c r="H497" s="289">
        <v>2113.6666666666661</v>
      </c>
      <c r="I497" s="289">
        <v>2141.4333333333334</v>
      </c>
      <c r="J497" s="289">
        <v>2188.8666666666663</v>
      </c>
      <c r="K497" s="289">
        <v>2094</v>
      </c>
      <c r="L497" s="289">
        <v>2018.8</v>
      </c>
      <c r="M497" s="289">
        <v>0.17294000000000001</v>
      </c>
    </row>
    <row r="498" spans="1:13">
      <c r="A498" s="268">
        <v>488</v>
      </c>
      <c r="B498" s="245" t="s">
        <v>199</v>
      </c>
      <c r="C498" s="289">
        <v>666.4</v>
      </c>
      <c r="D498" s="289">
        <v>665.5</v>
      </c>
      <c r="E498" s="289">
        <v>654.4</v>
      </c>
      <c r="F498" s="289">
        <v>642.4</v>
      </c>
      <c r="G498" s="289">
        <v>631.29999999999995</v>
      </c>
      <c r="H498" s="289">
        <v>677.5</v>
      </c>
      <c r="I498" s="289">
        <v>688.59999999999991</v>
      </c>
      <c r="J498" s="289">
        <v>700.6</v>
      </c>
      <c r="K498" s="289">
        <v>676.6</v>
      </c>
      <c r="L498" s="289">
        <v>653.5</v>
      </c>
      <c r="M498" s="289">
        <v>19.065200000000001</v>
      </c>
    </row>
    <row r="499" spans="1:13">
      <c r="A499" s="268">
        <v>489</v>
      </c>
      <c r="B499" s="245" t="s">
        <v>557</v>
      </c>
      <c r="C499" s="289">
        <v>161.35</v>
      </c>
      <c r="D499" s="289">
        <v>160.78333333333333</v>
      </c>
      <c r="E499" s="289">
        <v>157.66666666666666</v>
      </c>
      <c r="F499" s="289">
        <v>153.98333333333332</v>
      </c>
      <c r="G499" s="289">
        <v>150.86666666666665</v>
      </c>
      <c r="H499" s="289">
        <v>164.46666666666667</v>
      </c>
      <c r="I499" s="289">
        <v>167.58333333333334</v>
      </c>
      <c r="J499" s="289">
        <v>171.26666666666668</v>
      </c>
      <c r="K499" s="289">
        <v>163.9</v>
      </c>
      <c r="L499" s="289">
        <v>157.1</v>
      </c>
      <c r="M499" s="289">
        <v>0.82635999999999998</v>
      </c>
    </row>
    <row r="500" spans="1:13">
      <c r="A500" s="268">
        <v>490</v>
      </c>
      <c r="B500" s="245" t="s">
        <v>558</v>
      </c>
      <c r="C500" s="289">
        <v>3537.65</v>
      </c>
      <c r="D500" s="289">
        <v>3514.8833333333332</v>
      </c>
      <c r="E500" s="289">
        <v>3447.7666666666664</v>
      </c>
      <c r="F500" s="289">
        <v>3357.8833333333332</v>
      </c>
      <c r="G500" s="289">
        <v>3290.7666666666664</v>
      </c>
      <c r="H500" s="289">
        <v>3604.7666666666664</v>
      </c>
      <c r="I500" s="289">
        <v>3671.8833333333332</v>
      </c>
      <c r="J500" s="289">
        <v>3761.7666666666664</v>
      </c>
      <c r="K500" s="289">
        <v>3582</v>
      </c>
      <c r="L500" s="289">
        <v>3425</v>
      </c>
      <c r="M500" s="289">
        <v>6.8180000000000004E-2</v>
      </c>
    </row>
    <row r="501" spans="1:13">
      <c r="A501" s="268">
        <v>491</v>
      </c>
      <c r="B501" s="245" t="s">
        <v>562</v>
      </c>
      <c r="C501" s="289">
        <v>741.6</v>
      </c>
      <c r="D501" s="289">
        <v>745.16666666666663</v>
      </c>
      <c r="E501" s="289">
        <v>729.43333333333328</v>
      </c>
      <c r="F501" s="289">
        <v>717.26666666666665</v>
      </c>
      <c r="G501" s="289">
        <v>701.5333333333333</v>
      </c>
      <c r="H501" s="289">
        <v>757.33333333333326</v>
      </c>
      <c r="I501" s="289">
        <v>773.06666666666661</v>
      </c>
      <c r="J501" s="289">
        <v>785.23333333333323</v>
      </c>
      <c r="K501" s="289">
        <v>760.9</v>
      </c>
      <c r="L501" s="289">
        <v>733</v>
      </c>
      <c r="M501" s="289">
        <v>4.3749999999999997E-2</v>
      </c>
    </row>
    <row r="502" spans="1:13">
      <c r="A502" s="268">
        <v>492</v>
      </c>
      <c r="B502" s="245" t="s">
        <v>566</v>
      </c>
      <c r="C502" s="289">
        <v>5751.4</v>
      </c>
      <c r="D502" s="289">
        <v>5708.75</v>
      </c>
      <c r="E502" s="289">
        <v>5447.65</v>
      </c>
      <c r="F502" s="289">
        <v>5143.8999999999996</v>
      </c>
      <c r="G502" s="289">
        <v>4882.7999999999993</v>
      </c>
      <c r="H502" s="289">
        <v>6012.5</v>
      </c>
      <c r="I502" s="289">
        <v>6273.6</v>
      </c>
      <c r="J502" s="289">
        <v>6577.35</v>
      </c>
      <c r="K502" s="289">
        <v>5969.85</v>
      </c>
      <c r="L502" s="289">
        <v>5405</v>
      </c>
      <c r="M502" s="289">
        <v>0.12805</v>
      </c>
    </row>
    <row r="503" spans="1:13">
      <c r="A503" s="268">
        <v>493</v>
      </c>
      <c r="B503" s="245" t="s">
        <v>567</v>
      </c>
      <c r="C503" s="289">
        <v>102.3</v>
      </c>
      <c r="D503" s="289">
        <v>102.8</v>
      </c>
      <c r="E503" s="289">
        <v>98.8</v>
      </c>
      <c r="F503" s="289">
        <v>95.3</v>
      </c>
      <c r="G503" s="289">
        <v>91.3</v>
      </c>
      <c r="H503" s="289">
        <v>106.3</v>
      </c>
      <c r="I503" s="289">
        <v>110.3</v>
      </c>
      <c r="J503" s="289">
        <v>113.8</v>
      </c>
      <c r="K503" s="289">
        <v>106.8</v>
      </c>
      <c r="L503" s="289">
        <v>99.3</v>
      </c>
      <c r="M503" s="289">
        <v>7.1164899999999998</v>
      </c>
    </row>
    <row r="504" spans="1:13">
      <c r="A504" s="268">
        <v>494</v>
      </c>
      <c r="B504" s="245" t="s">
        <v>568</v>
      </c>
      <c r="C504" s="289">
        <v>58.65</v>
      </c>
      <c r="D504" s="289">
        <v>58.216666666666669</v>
      </c>
      <c r="E504" s="289">
        <v>57.283333333333339</v>
      </c>
      <c r="F504" s="289">
        <v>55.916666666666671</v>
      </c>
      <c r="G504" s="289">
        <v>54.983333333333341</v>
      </c>
      <c r="H504" s="289">
        <v>59.583333333333336</v>
      </c>
      <c r="I504" s="289">
        <v>60.516666666666673</v>
      </c>
      <c r="J504" s="289">
        <v>61.883333333333333</v>
      </c>
      <c r="K504" s="289">
        <v>59.15</v>
      </c>
      <c r="L504" s="289">
        <v>56.85</v>
      </c>
      <c r="M504" s="289">
        <v>10.485099999999999</v>
      </c>
    </row>
    <row r="505" spans="1:13">
      <c r="A505" s="268">
        <v>495</v>
      </c>
      <c r="B505" s="245" t="s">
        <v>2851</v>
      </c>
      <c r="C505" s="289">
        <v>369.8</v>
      </c>
      <c r="D505" s="289">
        <v>367.88333333333338</v>
      </c>
      <c r="E505" s="289">
        <v>362.81666666666678</v>
      </c>
      <c r="F505" s="289">
        <v>355.83333333333337</v>
      </c>
      <c r="G505" s="289">
        <v>350.76666666666677</v>
      </c>
      <c r="H505" s="289">
        <v>374.86666666666679</v>
      </c>
      <c r="I505" s="289">
        <v>379.93333333333339</v>
      </c>
      <c r="J505" s="289">
        <v>386.9166666666668</v>
      </c>
      <c r="K505" s="289">
        <v>372.95</v>
      </c>
      <c r="L505" s="289">
        <v>360.9</v>
      </c>
      <c r="M505" s="289">
        <v>0.57747999999999999</v>
      </c>
    </row>
    <row r="506" spans="1:13">
      <c r="A506" s="268">
        <v>496</v>
      </c>
      <c r="B506" s="245" t="s">
        <v>569</v>
      </c>
      <c r="C506" s="289">
        <v>2053.1999999999998</v>
      </c>
      <c r="D506" s="289">
        <v>2079.5666666666666</v>
      </c>
      <c r="E506" s="289">
        <v>2004.6333333333332</v>
      </c>
      <c r="F506" s="289">
        <v>1956.0666666666666</v>
      </c>
      <c r="G506" s="289">
        <v>1881.1333333333332</v>
      </c>
      <c r="H506" s="289">
        <v>2128.1333333333332</v>
      </c>
      <c r="I506" s="289">
        <v>2203.0666666666666</v>
      </c>
      <c r="J506" s="289">
        <v>2251.6333333333332</v>
      </c>
      <c r="K506" s="289">
        <v>2154.5</v>
      </c>
      <c r="L506" s="289">
        <v>2031</v>
      </c>
      <c r="M506" s="289">
        <v>0.52288000000000001</v>
      </c>
    </row>
    <row r="507" spans="1:13">
      <c r="A507" s="268">
        <v>497</v>
      </c>
      <c r="B507" s="245" t="s">
        <v>200</v>
      </c>
      <c r="C507" s="289">
        <v>314.85000000000002</v>
      </c>
      <c r="D507" s="289">
        <v>315.93333333333334</v>
      </c>
      <c r="E507" s="289">
        <v>310.06666666666666</v>
      </c>
      <c r="F507" s="289">
        <v>305.2833333333333</v>
      </c>
      <c r="G507" s="289">
        <v>299.41666666666663</v>
      </c>
      <c r="H507" s="289">
        <v>320.7166666666667</v>
      </c>
      <c r="I507" s="289">
        <v>326.58333333333337</v>
      </c>
      <c r="J507" s="289">
        <v>331.36666666666673</v>
      </c>
      <c r="K507" s="289">
        <v>321.8</v>
      </c>
      <c r="L507" s="289">
        <v>311.14999999999998</v>
      </c>
      <c r="M507" s="289">
        <v>221.39807999999999</v>
      </c>
    </row>
    <row r="508" spans="1:13">
      <c r="A508" s="268">
        <v>498</v>
      </c>
      <c r="B508" s="245" t="s">
        <v>570</v>
      </c>
      <c r="C508" s="289">
        <v>278.45</v>
      </c>
      <c r="D508" s="289">
        <v>278.13333333333338</v>
      </c>
      <c r="E508" s="289">
        <v>271.26666666666677</v>
      </c>
      <c r="F508" s="289">
        <v>264.08333333333337</v>
      </c>
      <c r="G508" s="289">
        <v>257.21666666666675</v>
      </c>
      <c r="H508" s="289">
        <v>285.31666666666678</v>
      </c>
      <c r="I508" s="289">
        <v>292.18333333333345</v>
      </c>
      <c r="J508" s="289">
        <v>299.36666666666679</v>
      </c>
      <c r="K508" s="289">
        <v>285</v>
      </c>
      <c r="L508" s="289">
        <v>270.95</v>
      </c>
      <c r="M508" s="289">
        <v>2.7940299999999998</v>
      </c>
    </row>
    <row r="509" spans="1:13">
      <c r="A509" s="268">
        <v>499</v>
      </c>
      <c r="B509" s="245" t="s">
        <v>202</v>
      </c>
      <c r="C509" s="289">
        <v>191.8</v>
      </c>
      <c r="D509" s="289">
        <v>190.75</v>
      </c>
      <c r="E509" s="289">
        <v>178.45</v>
      </c>
      <c r="F509" s="289">
        <v>165.1</v>
      </c>
      <c r="G509" s="289">
        <v>152.79999999999998</v>
      </c>
      <c r="H509" s="289">
        <v>204.1</v>
      </c>
      <c r="I509" s="289">
        <v>216.4</v>
      </c>
      <c r="J509" s="289">
        <v>229.75</v>
      </c>
      <c r="K509" s="289">
        <v>203.05</v>
      </c>
      <c r="L509" s="289">
        <v>177.4</v>
      </c>
      <c r="M509" s="289">
        <v>650.02963999999997</v>
      </c>
    </row>
    <row r="510" spans="1:13">
      <c r="A510" s="268">
        <v>500</v>
      </c>
      <c r="B510" s="245" t="s">
        <v>571</v>
      </c>
      <c r="C510" s="289">
        <v>200.7</v>
      </c>
      <c r="D510" s="289">
        <v>198.9</v>
      </c>
      <c r="E510" s="289">
        <v>187.8</v>
      </c>
      <c r="F510" s="289">
        <v>174.9</v>
      </c>
      <c r="G510" s="289">
        <v>163.80000000000001</v>
      </c>
      <c r="H510" s="289">
        <v>211.8</v>
      </c>
      <c r="I510" s="289">
        <v>222.89999999999998</v>
      </c>
      <c r="J510" s="289">
        <v>235.8</v>
      </c>
      <c r="K510" s="289">
        <v>210</v>
      </c>
      <c r="L510" s="289">
        <v>186</v>
      </c>
      <c r="M510" s="289">
        <v>9.5712299999999999</v>
      </c>
    </row>
    <row r="511" spans="1:13">
      <c r="A511" s="268"/>
      <c r="B511" s="245" t="s">
        <v>572</v>
      </c>
      <c r="C511" s="289">
        <v>1714.15</v>
      </c>
      <c r="D511" s="289">
        <v>1746.05</v>
      </c>
      <c r="E511" s="289">
        <v>1668.1</v>
      </c>
      <c r="F511" s="289">
        <v>1622.05</v>
      </c>
      <c r="G511" s="289">
        <v>1544.1</v>
      </c>
      <c r="H511" s="289">
        <v>1792.1</v>
      </c>
      <c r="I511" s="289">
        <v>1870.0500000000002</v>
      </c>
      <c r="J511" s="289">
        <v>1916.1</v>
      </c>
      <c r="K511" s="289">
        <v>1824</v>
      </c>
      <c r="L511" s="289">
        <v>1700</v>
      </c>
      <c r="M511" s="289">
        <v>0.51949999999999996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82"/>
      <c r="B5" s="582"/>
      <c r="C5" s="583"/>
      <c r="D5" s="58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84" t="s">
        <v>574</v>
      </c>
      <c r="C7" s="584"/>
      <c r="D7" s="262">
        <f>Main!B10</f>
        <v>44099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44098</v>
      </c>
      <c r="B10" s="267">
        <v>517546</v>
      </c>
      <c r="C10" s="268" t="s">
        <v>3879</v>
      </c>
      <c r="D10" s="268" t="s">
        <v>3880</v>
      </c>
      <c r="E10" s="268" t="s">
        <v>583</v>
      </c>
      <c r="F10" s="381">
        <v>72000</v>
      </c>
      <c r="G10" s="267">
        <v>14.13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44098</v>
      </c>
      <c r="B11" s="267">
        <v>531673</v>
      </c>
      <c r="C11" s="268" t="s">
        <v>3881</v>
      </c>
      <c r="D11" s="268" t="s">
        <v>3882</v>
      </c>
      <c r="E11" s="268" t="s">
        <v>584</v>
      </c>
      <c r="F11" s="381">
        <v>49000</v>
      </c>
      <c r="G11" s="267">
        <v>7.61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44098</v>
      </c>
      <c r="B12" s="267">
        <v>541401</v>
      </c>
      <c r="C12" s="268" t="s">
        <v>3883</v>
      </c>
      <c r="D12" s="268" t="s">
        <v>3884</v>
      </c>
      <c r="E12" s="268" t="s">
        <v>583</v>
      </c>
      <c r="F12" s="381">
        <v>60000</v>
      </c>
      <c r="G12" s="267">
        <v>2.15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44098</v>
      </c>
      <c r="B13" s="267">
        <v>541401</v>
      </c>
      <c r="C13" s="268" t="s">
        <v>3883</v>
      </c>
      <c r="D13" s="268" t="s">
        <v>3884</v>
      </c>
      <c r="E13" s="268" t="s">
        <v>584</v>
      </c>
      <c r="F13" s="381">
        <v>64000</v>
      </c>
      <c r="G13" s="267">
        <v>2.2200000000000002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44098</v>
      </c>
      <c r="B14" s="267">
        <v>541401</v>
      </c>
      <c r="C14" s="268" t="s">
        <v>3883</v>
      </c>
      <c r="D14" s="268" t="s">
        <v>3885</v>
      </c>
      <c r="E14" s="268" t="s">
        <v>584</v>
      </c>
      <c r="F14" s="381">
        <v>48000</v>
      </c>
      <c r="G14" s="267">
        <v>2.13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44098</v>
      </c>
      <c r="B15" s="267">
        <v>540829</v>
      </c>
      <c r="C15" s="268" t="s">
        <v>3858</v>
      </c>
      <c r="D15" s="268" t="s">
        <v>3886</v>
      </c>
      <c r="E15" s="268" t="s">
        <v>584</v>
      </c>
      <c r="F15" s="381">
        <v>16000</v>
      </c>
      <c r="G15" s="267">
        <v>39.64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44098</v>
      </c>
      <c r="B16" s="267">
        <v>540829</v>
      </c>
      <c r="C16" s="268" t="s">
        <v>3858</v>
      </c>
      <c r="D16" s="268" t="s">
        <v>3887</v>
      </c>
      <c r="E16" s="268" t="s">
        <v>584</v>
      </c>
      <c r="F16" s="381">
        <v>65000</v>
      </c>
      <c r="G16" s="267">
        <v>39.65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44098</v>
      </c>
      <c r="B17" s="267">
        <v>540829</v>
      </c>
      <c r="C17" s="268" t="s">
        <v>3858</v>
      </c>
      <c r="D17" s="268" t="s">
        <v>3888</v>
      </c>
      <c r="E17" s="268" t="s">
        <v>584</v>
      </c>
      <c r="F17" s="381">
        <v>65000</v>
      </c>
      <c r="G17" s="267">
        <v>39.65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44098</v>
      </c>
      <c r="B18" s="267">
        <v>540829</v>
      </c>
      <c r="C18" s="268" t="s">
        <v>3858</v>
      </c>
      <c r="D18" s="268" t="s">
        <v>3889</v>
      </c>
      <c r="E18" s="268" t="s">
        <v>584</v>
      </c>
      <c r="F18" s="381">
        <v>13800</v>
      </c>
      <c r="G18" s="267">
        <v>39.65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44098</v>
      </c>
      <c r="B19" s="267">
        <v>540829</v>
      </c>
      <c r="C19" s="268" t="s">
        <v>3858</v>
      </c>
      <c r="D19" s="268" t="s">
        <v>3859</v>
      </c>
      <c r="E19" s="268" t="s">
        <v>584</v>
      </c>
      <c r="F19" s="381">
        <v>120100</v>
      </c>
      <c r="G19" s="267">
        <v>39.65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44098</v>
      </c>
      <c r="B20" s="267">
        <v>540829</v>
      </c>
      <c r="C20" s="268" t="s">
        <v>3858</v>
      </c>
      <c r="D20" s="268" t="s">
        <v>3860</v>
      </c>
      <c r="E20" s="268" t="s">
        <v>584</v>
      </c>
      <c r="F20" s="381">
        <v>90908</v>
      </c>
      <c r="G20" s="267">
        <v>39.65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44098</v>
      </c>
      <c r="B21" s="267">
        <v>540829</v>
      </c>
      <c r="C21" s="268" t="s">
        <v>3858</v>
      </c>
      <c r="D21" s="268" t="s">
        <v>3890</v>
      </c>
      <c r="E21" s="268" t="s">
        <v>584</v>
      </c>
      <c r="F21" s="381">
        <v>14679</v>
      </c>
      <c r="G21" s="267">
        <v>39.65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44098</v>
      </c>
      <c r="B22" s="267">
        <v>540829</v>
      </c>
      <c r="C22" s="268" t="s">
        <v>3858</v>
      </c>
      <c r="D22" s="268" t="s">
        <v>3891</v>
      </c>
      <c r="E22" s="268" t="s">
        <v>583</v>
      </c>
      <c r="F22" s="381">
        <v>12000</v>
      </c>
      <c r="G22" s="267">
        <v>39.65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44098</v>
      </c>
      <c r="B23" s="267">
        <v>540829</v>
      </c>
      <c r="C23" s="268" t="s">
        <v>3858</v>
      </c>
      <c r="D23" s="268" t="s">
        <v>3891</v>
      </c>
      <c r="E23" s="268" t="s">
        <v>583</v>
      </c>
      <c r="F23" s="381">
        <v>25000</v>
      </c>
      <c r="G23" s="267">
        <v>39.65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44098</v>
      </c>
      <c r="B24" s="267">
        <v>539800</v>
      </c>
      <c r="C24" s="268" t="s">
        <v>3771</v>
      </c>
      <c r="D24" s="268" t="s">
        <v>3892</v>
      </c>
      <c r="E24" s="268" t="s">
        <v>583</v>
      </c>
      <c r="F24" s="381">
        <v>52614</v>
      </c>
      <c r="G24" s="267">
        <v>61.66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44098</v>
      </c>
      <c r="B25" s="267">
        <v>539800</v>
      </c>
      <c r="C25" s="268" t="s">
        <v>3771</v>
      </c>
      <c r="D25" s="268" t="s">
        <v>3861</v>
      </c>
      <c r="E25" s="268" t="s">
        <v>583</v>
      </c>
      <c r="F25" s="381">
        <v>118815</v>
      </c>
      <c r="G25" s="267">
        <v>61.63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44098</v>
      </c>
      <c r="B26" s="267">
        <v>539800</v>
      </c>
      <c r="C26" s="268" t="s">
        <v>3771</v>
      </c>
      <c r="D26" s="268" t="s">
        <v>3892</v>
      </c>
      <c r="E26" s="268" t="s">
        <v>584</v>
      </c>
      <c r="F26" s="381">
        <v>52614</v>
      </c>
      <c r="G26" s="267">
        <v>61.7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44098</v>
      </c>
      <c r="B27" s="267">
        <v>539800</v>
      </c>
      <c r="C27" s="268" t="s">
        <v>3771</v>
      </c>
      <c r="D27" s="268" t="s">
        <v>3861</v>
      </c>
      <c r="E27" s="268" t="s">
        <v>584</v>
      </c>
      <c r="F27" s="381">
        <v>106815</v>
      </c>
      <c r="G27" s="267">
        <v>61.7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44098</v>
      </c>
      <c r="B28" s="267">
        <v>543222</v>
      </c>
      <c r="C28" s="268" t="s">
        <v>3893</v>
      </c>
      <c r="D28" s="268" t="s">
        <v>3894</v>
      </c>
      <c r="E28" s="268" t="s">
        <v>583</v>
      </c>
      <c r="F28" s="381">
        <v>18000</v>
      </c>
      <c r="G28" s="267">
        <v>51.75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44098</v>
      </c>
      <c r="B29" s="267">
        <v>532359</v>
      </c>
      <c r="C29" s="268" t="s">
        <v>3895</v>
      </c>
      <c r="D29" s="268" t="s">
        <v>3813</v>
      </c>
      <c r="E29" s="268" t="s">
        <v>583</v>
      </c>
      <c r="F29" s="381">
        <v>350000</v>
      </c>
      <c r="G29" s="267">
        <v>0.27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44098</v>
      </c>
      <c r="B30" s="267">
        <v>532359</v>
      </c>
      <c r="C30" s="268" t="s">
        <v>3895</v>
      </c>
      <c r="D30" s="268" t="s">
        <v>3896</v>
      </c>
      <c r="E30" s="268" t="s">
        <v>584</v>
      </c>
      <c r="F30" s="381">
        <v>350000</v>
      </c>
      <c r="G30" s="267">
        <v>0.27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44098</v>
      </c>
      <c r="B31" s="267">
        <v>540377</v>
      </c>
      <c r="C31" s="268" t="s">
        <v>3897</v>
      </c>
      <c r="D31" s="268" t="s">
        <v>3898</v>
      </c>
      <c r="E31" s="268" t="s">
        <v>583</v>
      </c>
      <c r="F31" s="381">
        <v>18000</v>
      </c>
      <c r="G31" s="267">
        <v>19.48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44098</v>
      </c>
      <c r="B32" s="267">
        <v>539126</v>
      </c>
      <c r="C32" s="268" t="s">
        <v>1969</v>
      </c>
      <c r="D32" s="268" t="s">
        <v>3899</v>
      </c>
      <c r="E32" s="268" t="s">
        <v>583</v>
      </c>
      <c r="F32" s="381">
        <v>982000</v>
      </c>
      <c r="G32" s="267">
        <v>13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44098</v>
      </c>
      <c r="B33" s="267">
        <v>539767</v>
      </c>
      <c r="C33" s="268" t="s">
        <v>3836</v>
      </c>
      <c r="D33" s="268" t="s">
        <v>3862</v>
      </c>
      <c r="E33" s="268" t="s">
        <v>584</v>
      </c>
      <c r="F33" s="381">
        <v>30000</v>
      </c>
      <c r="G33" s="267">
        <v>16.5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44098</v>
      </c>
      <c r="B34" s="267">
        <v>539767</v>
      </c>
      <c r="C34" s="268" t="s">
        <v>3836</v>
      </c>
      <c r="D34" s="268" t="s">
        <v>3900</v>
      </c>
      <c r="E34" s="268" t="s">
        <v>583</v>
      </c>
      <c r="F34" s="381">
        <v>72950</v>
      </c>
      <c r="G34" s="267">
        <v>16.600000000000001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44098</v>
      </c>
      <c r="B35" s="267">
        <v>539767</v>
      </c>
      <c r="C35" s="268" t="s">
        <v>3836</v>
      </c>
      <c r="D35" s="268" t="s">
        <v>3901</v>
      </c>
      <c r="E35" s="268" t="s">
        <v>584</v>
      </c>
      <c r="F35" s="381">
        <v>25000</v>
      </c>
      <c r="G35" s="267">
        <v>16.510000000000002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44098</v>
      </c>
      <c r="B36" s="267">
        <v>539767</v>
      </c>
      <c r="C36" s="268" t="s">
        <v>3836</v>
      </c>
      <c r="D36" s="268" t="s">
        <v>3902</v>
      </c>
      <c r="E36" s="268" t="s">
        <v>583</v>
      </c>
      <c r="F36" s="381">
        <v>20122</v>
      </c>
      <c r="G36" s="267">
        <v>16.690000000000001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44098</v>
      </c>
      <c r="B37" s="267">
        <v>539767</v>
      </c>
      <c r="C37" s="268" t="s">
        <v>3836</v>
      </c>
      <c r="D37" s="268" t="s">
        <v>3902</v>
      </c>
      <c r="E37" s="268" t="s">
        <v>584</v>
      </c>
      <c r="F37" s="381">
        <v>20122</v>
      </c>
      <c r="G37" s="267">
        <v>17.02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44098</v>
      </c>
      <c r="B38" s="267">
        <v>543194</v>
      </c>
      <c r="C38" s="268" t="s">
        <v>3863</v>
      </c>
      <c r="D38" s="268" t="s">
        <v>3903</v>
      </c>
      <c r="E38" s="268" t="s">
        <v>584</v>
      </c>
      <c r="F38" s="381">
        <v>15600</v>
      </c>
      <c r="G38" s="267">
        <v>280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44098</v>
      </c>
      <c r="B39" s="267">
        <v>543194</v>
      </c>
      <c r="C39" s="268" t="s">
        <v>3863</v>
      </c>
      <c r="D39" s="268" t="s">
        <v>3837</v>
      </c>
      <c r="E39" s="268" t="s">
        <v>583</v>
      </c>
      <c r="F39" s="381">
        <v>4800</v>
      </c>
      <c r="G39" s="267">
        <v>280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44098</v>
      </c>
      <c r="B40" s="267">
        <v>543194</v>
      </c>
      <c r="C40" s="268" t="s">
        <v>3863</v>
      </c>
      <c r="D40" s="268" t="s">
        <v>3837</v>
      </c>
      <c r="E40" s="268" t="s">
        <v>584</v>
      </c>
      <c r="F40" s="381">
        <v>600</v>
      </c>
      <c r="G40" s="267">
        <v>285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44098</v>
      </c>
      <c r="B41" s="267">
        <v>543194</v>
      </c>
      <c r="C41" s="268" t="s">
        <v>3863</v>
      </c>
      <c r="D41" s="268" t="s">
        <v>3904</v>
      </c>
      <c r="E41" s="268" t="s">
        <v>583</v>
      </c>
      <c r="F41" s="381">
        <v>10800</v>
      </c>
      <c r="G41" s="267">
        <v>280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44098</v>
      </c>
      <c r="B42" s="267">
        <v>523483</v>
      </c>
      <c r="C42" s="268" t="s">
        <v>3905</v>
      </c>
      <c r="D42" s="268" t="s">
        <v>3906</v>
      </c>
      <c r="E42" s="268" t="s">
        <v>584</v>
      </c>
      <c r="F42" s="381">
        <v>19900</v>
      </c>
      <c r="G42" s="267">
        <v>135.46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44098</v>
      </c>
      <c r="B43" s="267">
        <v>506852</v>
      </c>
      <c r="C43" s="268" t="s">
        <v>3907</v>
      </c>
      <c r="D43" s="268" t="s">
        <v>3908</v>
      </c>
      <c r="E43" s="268" t="s">
        <v>584</v>
      </c>
      <c r="F43" s="381">
        <v>208212</v>
      </c>
      <c r="G43" s="267">
        <v>45.18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44098</v>
      </c>
      <c r="B44" s="267">
        <v>506852</v>
      </c>
      <c r="C44" s="268" t="s">
        <v>3907</v>
      </c>
      <c r="D44" s="268" t="s">
        <v>3909</v>
      </c>
      <c r="E44" s="268" t="s">
        <v>584</v>
      </c>
      <c r="F44" s="381">
        <v>185000</v>
      </c>
      <c r="G44" s="267">
        <v>45.93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44098</v>
      </c>
      <c r="B45" s="267">
        <v>539526</v>
      </c>
      <c r="C45" s="268" t="s">
        <v>3910</v>
      </c>
      <c r="D45" s="268" t="s">
        <v>3911</v>
      </c>
      <c r="E45" s="268" t="s">
        <v>584</v>
      </c>
      <c r="F45" s="381">
        <v>845000</v>
      </c>
      <c r="G45" s="267">
        <v>0.82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44098</v>
      </c>
      <c r="B46" s="267">
        <v>507998</v>
      </c>
      <c r="C46" s="268" t="s">
        <v>3912</v>
      </c>
      <c r="D46" s="268" t="s">
        <v>3913</v>
      </c>
      <c r="E46" s="268" t="s">
        <v>584</v>
      </c>
      <c r="F46" s="381">
        <v>63992</v>
      </c>
      <c r="G46" s="267">
        <v>45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44098</v>
      </c>
      <c r="B47" s="267">
        <v>507998</v>
      </c>
      <c r="C47" s="268" t="s">
        <v>3912</v>
      </c>
      <c r="D47" s="268" t="s">
        <v>3914</v>
      </c>
      <c r="E47" s="268" t="s">
        <v>583</v>
      </c>
      <c r="F47" s="381">
        <v>66500</v>
      </c>
      <c r="G47" s="267">
        <v>45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44098</v>
      </c>
      <c r="B48" s="267">
        <v>511764</v>
      </c>
      <c r="C48" s="268" t="s">
        <v>3915</v>
      </c>
      <c r="D48" s="268" t="s">
        <v>3916</v>
      </c>
      <c r="E48" s="268" t="s">
        <v>583</v>
      </c>
      <c r="F48" s="381">
        <v>39640</v>
      </c>
      <c r="G48" s="267">
        <v>15.67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44098</v>
      </c>
      <c r="B49" s="267">
        <v>511764</v>
      </c>
      <c r="C49" s="268" t="s">
        <v>3915</v>
      </c>
      <c r="D49" s="268" t="s">
        <v>3917</v>
      </c>
      <c r="E49" s="268" t="s">
        <v>584</v>
      </c>
      <c r="F49" s="381">
        <v>45840</v>
      </c>
      <c r="G49" s="267">
        <v>15.66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44098</v>
      </c>
      <c r="B50" s="267">
        <v>539222</v>
      </c>
      <c r="C50" s="268" t="s">
        <v>3918</v>
      </c>
      <c r="D50" s="268" t="s">
        <v>3919</v>
      </c>
      <c r="E50" s="268" t="s">
        <v>583</v>
      </c>
      <c r="F50" s="381">
        <v>30000</v>
      </c>
      <c r="G50" s="267">
        <v>42.39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44098</v>
      </c>
      <c r="B51" s="267">
        <v>539222</v>
      </c>
      <c r="C51" s="268" t="s">
        <v>3918</v>
      </c>
      <c r="D51" s="268" t="s">
        <v>3919</v>
      </c>
      <c r="E51" s="268" t="s">
        <v>584</v>
      </c>
      <c r="F51" s="381">
        <v>30000</v>
      </c>
      <c r="G51" s="267">
        <v>42.32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44098</v>
      </c>
      <c r="B52" s="267" t="s">
        <v>299</v>
      </c>
      <c r="C52" s="268" t="s">
        <v>3920</v>
      </c>
      <c r="D52" s="268" t="s">
        <v>3921</v>
      </c>
      <c r="E52" s="268" t="s">
        <v>583</v>
      </c>
      <c r="F52" s="381">
        <v>4190491</v>
      </c>
      <c r="G52" s="267">
        <v>263.8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44098</v>
      </c>
      <c r="B53" s="267" t="s">
        <v>3864</v>
      </c>
      <c r="C53" s="268" t="s">
        <v>3865</v>
      </c>
      <c r="D53" s="268" t="s">
        <v>3922</v>
      </c>
      <c r="E53" s="268" t="s">
        <v>583</v>
      </c>
      <c r="F53" s="381">
        <v>40000</v>
      </c>
      <c r="G53" s="267">
        <v>9.86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44098</v>
      </c>
      <c r="B54" s="267" t="s">
        <v>357</v>
      </c>
      <c r="C54" s="268" t="s">
        <v>3923</v>
      </c>
      <c r="D54" s="268" t="s">
        <v>3924</v>
      </c>
      <c r="E54" s="268" t="s">
        <v>583</v>
      </c>
      <c r="F54" s="381">
        <v>64452</v>
      </c>
      <c r="G54" s="267">
        <v>8402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44098</v>
      </c>
      <c r="B55" s="267" t="s">
        <v>1261</v>
      </c>
      <c r="C55" s="268" t="s">
        <v>3925</v>
      </c>
      <c r="D55" s="268" t="s">
        <v>3817</v>
      </c>
      <c r="E55" s="268" t="s">
        <v>583</v>
      </c>
      <c r="F55" s="381">
        <v>80729</v>
      </c>
      <c r="G55" s="267">
        <v>266.02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44098</v>
      </c>
      <c r="B56" s="267" t="s">
        <v>3926</v>
      </c>
      <c r="C56" s="268" t="s">
        <v>3927</v>
      </c>
      <c r="D56" s="268" t="s">
        <v>3928</v>
      </c>
      <c r="E56" s="268" t="s">
        <v>583</v>
      </c>
      <c r="F56" s="381">
        <v>40000</v>
      </c>
      <c r="G56" s="267">
        <v>12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44098</v>
      </c>
      <c r="B57" s="267" t="s">
        <v>3814</v>
      </c>
      <c r="C57" s="268" t="s">
        <v>3815</v>
      </c>
      <c r="D57" s="268" t="s">
        <v>3867</v>
      </c>
      <c r="E57" s="268" t="s">
        <v>583</v>
      </c>
      <c r="F57" s="381">
        <v>485252</v>
      </c>
      <c r="G57" s="267">
        <v>917.34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44098</v>
      </c>
      <c r="B58" s="267" t="s">
        <v>3814</v>
      </c>
      <c r="C58" s="268" t="s">
        <v>3815</v>
      </c>
      <c r="D58" s="268" t="s">
        <v>3866</v>
      </c>
      <c r="E58" s="268" t="s">
        <v>583</v>
      </c>
      <c r="F58" s="381">
        <v>367387</v>
      </c>
      <c r="G58" s="267">
        <v>896.76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44098</v>
      </c>
      <c r="B59" s="267" t="s">
        <v>3814</v>
      </c>
      <c r="C59" s="268" t="s">
        <v>3815</v>
      </c>
      <c r="D59" s="268" t="s">
        <v>3929</v>
      </c>
      <c r="E59" s="268" t="s">
        <v>583</v>
      </c>
      <c r="F59" s="381">
        <v>300938</v>
      </c>
      <c r="G59" s="267">
        <v>905.59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44098</v>
      </c>
      <c r="B60" s="267" t="s">
        <v>3814</v>
      </c>
      <c r="C60" s="268" t="s">
        <v>3815</v>
      </c>
      <c r="D60" s="268" t="s">
        <v>3816</v>
      </c>
      <c r="E60" s="268" t="s">
        <v>583</v>
      </c>
      <c r="F60" s="381">
        <v>320622</v>
      </c>
      <c r="G60" s="267">
        <v>885.57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44098</v>
      </c>
      <c r="B61" s="267" t="s">
        <v>3814</v>
      </c>
      <c r="C61" s="268" t="s">
        <v>3815</v>
      </c>
      <c r="D61" s="268" t="s">
        <v>3930</v>
      </c>
      <c r="E61" s="268" t="s">
        <v>583</v>
      </c>
      <c r="F61" s="381">
        <v>779266</v>
      </c>
      <c r="G61" s="267">
        <v>915.17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44098</v>
      </c>
      <c r="B62" s="267" t="s">
        <v>3814</v>
      </c>
      <c r="C62" s="268" t="s">
        <v>3815</v>
      </c>
      <c r="D62" s="268" t="s">
        <v>3817</v>
      </c>
      <c r="E62" s="268" t="s">
        <v>583</v>
      </c>
      <c r="F62" s="381">
        <v>351055</v>
      </c>
      <c r="G62" s="267">
        <v>914.04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44098</v>
      </c>
      <c r="B63" s="267" t="s">
        <v>3814</v>
      </c>
      <c r="C63" s="268" t="s">
        <v>3815</v>
      </c>
      <c r="D63" s="268" t="s">
        <v>3931</v>
      </c>
      <c r="E63" s="268" t="s">
        <v>583</v>
      </c>
      <c r="F63" s="381">
        <v>349773</v>
      </c>
      <c r="G63" s="267">
        <v>905.51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44098</v>
      </c>
      <c r="B64" s="267" t="s">
        <v>3932</v>
      </c>
      <c r="C64" s="268" t="s">
        <v>3933</v>
      </c>
      <c r="D64" s="268" t="s">
        <v>3934</v>
      </c>
      <c r="E64" s="268" t="s">
        <v>583</v>
      </c>
      <c r="F64" s="381">
        <v>25000</v>
      </c>
      <c r="G64" s="267">
        <v>17.05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44098</v>
      </c>
      <c r="B65" s="267" t="s">
        <v>3935</v>
      </c>
      <c r="C65" s="268" t="s">
        <v>3936</v>
      </c>
      <c r="D65" s="268" t="s">
        <v>3937</v>
      </c>
      <c r="E65" s="268" t="s">
        <v>583</v>
      </c>
      <c r="F65" s="381">
        <v>160000</v>
      </c>
      <c r="G65" s="267">
        <v>17.489999999999998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44098</v>
      </c>
      <c r="B66" s="267" t="s">
        <v>2923</v>
      </c>
      <c r="C66" s="268" t="s">
        <v>3938</v>
      </c>
      <c r="D66" s="268" t="s">
        <v>3939</v>
      </c>
      <c r="E66" s="268" t="s">
        <v>583</v>
      </c>
      <c r="F66" s="381">
        <v>63011</v>
      </c>
      <c r="G66" s="267">
        <v>148.51</v>
      </c>
      <c r="H66" s="345" t="s">
        <v>2952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44098</v>
      </c>
      <c r="B67" s="267" t="s">
        <v>3940</v>
      </c>
      <c r="C67" s="268" t="s">
        <v>3941</v>
      </c>
      <c r="D67" s="268" t="s">
        <v>3942</v>
      </c>
      <c r="E67" s="268" t="s">
        <v>583</v>
      </c>
      <c r="F67" s="381">
        <v>102000</v>
      </c>
      <c r="G67" s="267">
        <v>145.91</v>
      </c>
      <c r="H67" s="345" t="s">
        <v>2952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44098</v>
      </c>
      <c r="B68" s="267" t="s">
        <v>202</v>
      </c>
      <c r="C68" s="268" t="s">
        <v>3943</v>
      </c>
      <c r="D68" s="268" t="s">
        <v>3944</v>
      </c>
      <c r="E68" s="268" t="s">
        <v>583</v>
      </c>
      <c r="F68" s="381">
        <v>5188070</v>
      </c>
      <c r="G68" s="267">
        <v>190.1</v>
      </c>
      <c r="H68" s="345" t="s">
        <v>2952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44098</v>
      </c>
      <c r="B69" s="267" t="s">
        <v>202</v>
      </c>
      <c r="C69" s="268" t="s">
        <v>3943</v>
      </c>
      <c r="D69" s="268" t="s">
        <v>3945</v>
      </c>
      <c r="E69" s="268" t="s">
        <v>583</v>
      </c>
      <c r="F69" s="381">
        <v>4963315</v>
      </c>
      <c r="G69" s="267">
        <v>190.53</v>
      </c>
      <c r="H69" s="345" t="s">
        <v>2952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44098</v>
      </c>
      <c r="B70" s="267" t="s">
        <v>299</v>
      </c>
      <c r="C70" s="268" t="s">
        <v>3920</v>
      </c>
      <c r="D70" s="268" t="s">
        <v>3946</v>
      </c>
      <c r="E70" s="268" t="s">
        <v>584</v>
      </c>
      <c r="F70" s="381">
        <v>3000000</v>
      </c>
      <c r="G70" s="267">
        <v>265</v>
      </c>
      <c r="H70" s="345" t="s">
        <v>2952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44098</v>
      </c>
      <c r="B71" s="267" t="s">
        <v>357</v>
      </c>
      <c r="C71" s="268" t="s">
        <v>3923</v>
      </c>
      <c r="D71" s="268" t="s">
        <v>3947</v>
      </c>
      <c r="E71" s="268" t="s">
        <v>584</v>
      </c>
      <c r="F71" s="381">
        <v>65000</v>
      </c>
      <c r="G71" s="267">
        <v>8402.01</v>
      </c>
      <c r="H71" s="345" t="s">
        <v>2952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44098</v>
      </c>
      <c r="B72" s="267" t="s">
        <v>1261</v>
      </c>
      <c r="C72" s="268" t="s">
        <v>3925</v>
      </c>
      <c r="D72" s="268" t="s">
        <v>3817</v>
      </c>
      <c r="E72" s="268" t="s">
        <v>584</v>
      </c>
      <c r="F72" s="381">
        <v>80729</v>
      </c>
      <c r="G72" s="267">
        <v>266.17</v>
      </c>
      <c r="H72" s="345" t="s">
        <v>2952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44098</v>
      </c>
      <c r="B73" s="267" t="s">
        <v>3926</v>
      </c>
      <c r="C73" s="268" t="s">
        <v>3927</v>
      </c>
      <c r="D73" s="268" t="s">
        <v>3948</v>
      </c>
      <c r="E73" s="268" t="s">
        <v>584</v>
      </c>
      <c r="F73" s="381">
        <v>40000</v>
      </c>
      <c r="G73" s="267">
        <v>12</v>
      </c>
      <c r="H73" s="345" t="s">
        <v>2952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44098</v>
      </c>
      <c r="B74" s="267" t="s">
        <v>3814</v>
      </c>
      <c r="C74" s="268" t="s">
        <v>3815</v>
      </c>
      <c r="D74" s="268" t="s">
        <v>3929</v>
      </c>
      <c r="E74" s="268" t="s">
        <v>584</v>
      </c>
      <c r="F74" s="381">
        <v>300938</v>
      </c>
      <c r="G74" s="267">
        <v>905.94</v>
      </c>
      <c r="H74" s="345" t="s">
        <v>2952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44098</v>
      </c>
      <c r="B75" s="267" t="s">
        <v>3814</v>
      </c>
      <c r="C75" s="268" t="s">
        <v>3815</v>
      </c>
      <c r="D75" s="268" t="s">
        <v>3931</v>
      </c>
      <c r="E75" s="268" t="s">
        <v>584</v>
      </c>
      <c r="F75" s="381">
        <v>349823</v>
      </c>
      <c r="G75" s="267">
        <v>906.01</v>
      </c>
      <c r="H75" s="345" t="s">
        <v>2952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44098</v>
      </c>
      <c r="B76" s="267" t="s">
        <v>3814</v>
      </c>
      <c r="C76" s="268" t="s">
        <v>3815</v>
      </c>
      <c r="D76" s="268" t="s">
        <v>3930</v>
      </c>
      <c r="E76" s="268" t="s">
        <v>584</v>
      </c>
      <c r="F76" s="381">
        <v>779116</v>
      </c>
      <c r="G76" s="267">
        <v>915.68</v>
      </c>
      <c r="H76" s="345" t="s">
        <v>2952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44098</v>
      </c>
      <c r="B77" s="267" t="s">
        <v>3814</v>
      </c>
      <c r="C77" s="268" t="s">
        <v>3815</v>
      </c>
      <c r="D77" s="268" t="s">
        <v>3817</v>
      </c>
      <c r="E77" s="268" t="s">
        <v>584</v>
      </c>
      <c r="F77" s="381">
        <v>351055</v>
      </c>
      <c r="G77" s="267">
        <v>914.82</v>
      </c>
      <c r="H77" s="345" t="s">
        <v>2952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44098</v>
      </c>
      <c r="B78" s="267" t="s">
        <v>3814</v>
      </c>
      <c r="C78" s="268" t="s">
        <v>3815</v>
      </c>
      <c r="D78" s="268" t="s">
        <v>3866</v>
      </c>
      <c r="E78" s="268" t="s">
        <v>584</v>
      </c>
      <c r="F78" s="381">
        <v>367387</v>
      </c>
      <c r="G78" s="267">
        <v>897.43</v>
      </c>
      <c r="H78" s="345" t="s">
        <v>2952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44098</v>
      </c>
      <c r="B79" s="267" t="s">
        <v>3814</v>
      </c>
      <c r="C79" s="268" t="s">
        <v>3815</v>
      </c>
      <c r="D79" s="268" t="s">
        <v>3867</v>
      </c>
      <c r="E79" s="268" t="s">
        <v>584</v>
      </c>
      <c r="F79" s="381">
        <v>485252</v>
      </c>
      <c r="G79" s="267">
        <v>917.83</v>
      </c>
      <c r="H79" s="345" t="s">
        <v>2952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44098</v>
      </c>
      <c r="B80" s="267" t="s">
        <v>3814</v>
      </c>
      <c r="C80" s="268" t="s">
        <v>3815</v>
      </c>
      <c r="D80" s="268" t="s">
        <v>3816</v>
      </c>
      <c r="E80" s="268" t="s">
        <v>584</v>
      </c>
      <c r="F80" s="381">
        <v>320622</v>
      </c>
      <c r="G80" s="267">
        <v>885.97</v>
      </c>
      <c r="H80" s="345" t="s">
        <v>2952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44098</v>
      </c>
      <c r="B81" s="267" t="s">
        <v>3932</v>
      </c>
      <c r="C81" s="268" t="s">
        <v>3933</v>
      </c>
      <c r="D81" s="268" t="s">
        <v>3949</v>
      </c>
      <c r="E81" s="268" t="s">
        <v>584</v>
      </c>
      <c r="F81" s="381">
        <v>76803</v>
      </c>
      <c r="G81" s="267">
        <v>16.95</v>
      </c>
      <c r="H81" s="345" t="s">
        <v>2952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44098</v>
      </c>
      <c r="B82" s="267" t="s">
        <v>3932</v>
      </c>
      <c r="C82" s="268" t="s">
        <v>3933</v>
      </c>
      <c r="D82" s="268" t="s">
        <v>3950</v>
      </c>
      <c r="E82" s="268" t="s">
        <v>584</v>
      </c>
      <c r="F82" s="381">
        <v>28051</v>
      </c>
      <c r="G82" s="267">
        <v>18.239999999999998</v>
      </c>
      <c r="H82" s="345" t="s">
        <v>2952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44098</v>
      </c>
      <c r="B83" s="267" t="s">
        <v>3935</v>
      </c>
      <c r="C83" s="268" t="s">
        <v>3936</v>
      </c>
      <c r="D83" s="268" t="s">
        <v>3937</v>
      </c>
      <c r="E83" s="268" t="s">
        <v>584</v>
      </c>
      <c r="F83" s="381">
        <v>148000</v>
      </c>
      <c r="G83" s="267">
        <v>17.600000000000001</v>
      </c>
      <c r="H83" s="345" t="s">
        <v>2952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44098</v>
      </c>
      <c r="B84" s="267" t="s">
        <v>2923</v>
      </c>
      <c r="C84" s="268" t="s">
        <v>3938</v>
      </c>
      <c r="D84" s="268" t="s">
        <v>3939</v>
      </c>
      <c r="E84" s="268" t="s">
        <v>584</v>
      </c>
      <c r="F84" s="381">
        <v>38011</v>
      </c>
      <c r="G84" s="267">
        <v>150.19999999999999</v>
      </c>
      <c r="H84" s="345" t="s">
        <v>2952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44098</v>
      </c>
      <c r="B85" s="267" t="s">
        <v>3940</v>
      </c>
      <c r="C85" s="268" t="s">
        <v>3941</v>
      </c>
      <c r="D85" s="268" t="s">
        <v>3951</v>
      </c>
      <c r="E85" s="268" t="s">
        <v>584</v>
      </c>
      <c r="F85" s="381">
        <v>63000</v>
      </c>
      <c r="G85" s="267">
        <v>145.91</v>
      </c>
      <c r="H85" s="345" t="s">
        <v>2952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44098</v>
      </c>
      <c r="B86" s="267" t="s">
        <v>202</v>
      </c>
      <c r="C86" s="268" t="s">
        <v>3943</v>
      </c>
      <c r="D86" s="268" t="s">
        <v>3944</v>
      </c>
      <c r="E86" s="268" t="s">
        <v>584</v>
      </c>
      <c r="F86" s="381">
        <v>5194484</v>
      </c>
      <c r="G86" s="267">
        <v>190.29</v>
      </c>
      <c r="H86" s="345" t="s">
        <v>2952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85" zoomScaleNormal="85" workbookViewId="0">
      <selection activeCell="O1" sqref="O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44099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3">
        <v>1</v>
      </c>
      <c r="B10" s="445">
        <v>44034</v>
      </c>
      <c r="C10" s="448"/>
      <c r="D10" s="449" t="s">
        <v>153</v>
      </c>
      <c r="E10" s="450" t="s">
        <v>600</v>
      </c>
      <c r="F10" s="485">
        <v>17030</v>
      </c>
      <c r="G10" s="485">
        <v>15950</v>
      </c>
      <c r="H10" s="485">
        <v>15950</v>
      </c>
      <c r="I10" s="485" t="s">
        <v>3632</v>
      </c>
      <c r="J10" s="497" t="s">
        <v>3653</v>
      </c>
      <c r="K10" s="497">
        <f t="shared" ref="K10" si="0">H10-F10</f>
        <v>-1080</v>
      </c>
      <c r="L10" s="474">
        <f t="shared" ref="L10" si="1">(F10*-0.8)/100</f>
        <v>-136.24</v>
      </c>
      <c r="M10" s="432">
        <f t="shared" ref="M10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3">
        <v>2</v>
      </c>
      <c r="B11" s="445">
        <v>44057</v>
      </c>
      <c r="C11" s="448"/>
      <c r="D11" s="449" t="s">
        <v>128</v>
      </c>
      <c r="E11" s="450" t="s">
        <v>600</v>
      </c>
      <c r="F11" s="485">
        <v>198</v>
      </c>
      <c r="G11" s="485">
        <v>187</v>
      </c>
      <c r="H11" s="485">
        <v>187</v>
      </c>
      <c r="I11" s="485" t="s">
        <v>3639</v>
      </c>
      <c r="J11" s="497" t="s">
        <v>3687</v>
      </c>
      <c r="K11" s="497">
        <f t="shared" ref="K11" si="3">H11-F11</f>
        <v>-11</v>
      </c>
      <c r="L11" s="474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12">
        <v>825</v>
      </c>
      <c r="I12" s="440" t="s">
        <v>3641</v>
      </c>
      <c r="J12" s="441" t="s">
        <v>3629</v>
      </c>
      <c r="K12" s="441">
        <f t="shared" ref="K12" si="6">H12-F12</f>
        <v>40</v>
      </c>
      <c r="L12" s="473">
        <f t="shared" ref="L12" si="7">(F12*-0.8)/100</f>
        <v>-6.28</v>
      </c>
      <c r="M12" s="442">
        <f t="shared" ref="M12" si="8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12">
        <v>180.5</v>
      </c>
      <c r="I13" s="440">
        <v>195</v>
      </c>
      <c r="J13" s="441" t="s">
        <v>3643</v>
      </c>
      <c r="K13" s="441">
        <f t="shared" ref="K13:K14" si="9">H13-F13</f>
        <v>8.5</v>
      </c>
      <c r="L13" s="473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3">
        <v>5</v>
      </c>
      <c r="B14" s="445">
        <v>44071</v>
      </c>
      <c r="C14" s="448"/>
      <c r="D14" s="449" t="s">
        <v>250</v>
      </c>
      <c r="E14" s="450" t="s">
        <v>600</v>
      </c>
      <c r="F14" s="485">
        <v>214</v>
      </c>
      <c r="G14" s="485">
        <v>199</v>
      </c>
      <c r="H14" s="485">
        <v>200</v>
      </c>
      <c r="I14" s="485" t="s">
        <v>3646</v>
      </c>
      <c r="J14" s="497" t="s">
        <v>3668</v>
      </c>
      <c r="K14" s="497">
        <f t="shared" si="9"/>
        <v>-14</v>
      </c>
      <c r="L14" s="474">
        <f t="shared" si="10"/>
        <v>-1.7120000000000002</v>
      </c>
      <c r="M14" s="432">
        <f t="shared" si="11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81">
        <v>6</v>
      </c>
      <c r="B15" s="452">
        <v>44071</v>
      </c>
      <c r="C15" s="482"/>
      <c r="D15" s="540" t="s">
        <v>569</v>
      </c>
      <c r="E15" s="483" t="s">
        <v>600</v>
      </c>
      <c r="F15" s="454">
        <v>2142.5</v>
      </c>
      <c r="G15" s="483">
        <v>1980</v>
      </c>
      <c r="H15" s="483">
        <v>2250</v>
      </c>
      <c r="I15" s="484" t="s">
        <v>3647</v>
      </c>
      <c r="J15" s="451" t="s">
        <v>3764</v>
      </c>
      <c r="K15" s="451">
        <f t="shared" ref="K15:K16" si="12">H15-F15</f>
        <v>107.5</v>
      </c>
      <c r="L15" s="472">
        <f t="shared" ref="L15:L16" si="13">(F15*-0.8)/100</f>
        <v>-17.14</v>
      </c>
      <c r="M15" s="455">
        <f t="shared" ref="M15:M16" si="14">(K15+L15)/F15</f>
        <v>4.2175029171528586E-2</v>
      </c>
      <c r="N15" s="456" t="s">
        <v>599</v>
      </c>
      <c r="O15" s="500">
        <v>44091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493">
        <v>7</v>
      </c>
      <c r="B16" s="445">
        <v>44075</v>
      </c>
      <c r="C16" s="448"/>
      <c r="D16" s="449" t="s">
        <v>3648</v>
      </c>
      <c r="E16" s="450" t="s">
        <v>600</v>
      </c>
      <c r="F16" s="485">
        <v>517</v>
      </c>
      <c r="G16" s="485">
        <v>487</v>
      </c>
      <c r="H16" s="485">
        <v>487</v>
      </c>
      <c r="I16" s="485" t="s">
        <v>3649</v>
      </c>
      <c r="J16" s="497" t="s">
        <v>3706</v>
      </c>
      <c r="K16" s="497">
        <f t="shared" si="12"/>
        <v>-30</v>
      </c>
      <c r="L16" s="474">
        <f t="shared" si="13"/>
        <v>-4.1360000000000001</v>
      </c>
      <c r="M16" s="432">
        <f t="shared" si="14"/>
        <v>-6.602707930367506E-2</v>
      </c>
      <c r="N16" s="446" t="s">
        <v>663</v>
      </c>
      <c r="O16" s="433">
        <v>44098</v>
      </c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93">
        <v>8</v>
      </c>
      <c r="B17" s="445">
        <v>44075</v>
      </c>
      <c r="C17" s="448"/>
      <c r="D17" s="449" t="s">
        <v>3650</v>
      </c>
      <c r="E17" s="450" t="s">
        <v>600</v>
      </c>
      <c r="F17" s="485">
        <v>309</v>
      </c>
      <c r="G17" s="485">
        <v>290</v>
      </c>
      <c r="H17" s="485">
        <v>289.5</v>
      </c>
      <c r="I17" s="485" t="s">
        <v>3651</v>
      </c>
      <c r="J17" s="497" t="s">
        <v>3704</v>
      </c>
      <c r="K17" s="497">
        <f t="shared" ref="K17" si="15">H17-F17</f>
        <v>-19.5</v>
      </c>
      <c r="L17" s="474">
        <f t="shared" ref="L17" si="16">(F17*-0.8)/100</f>
        <v>-2.472</v>
      </c>
      <c r="M17" s="432">
        <f t="shared" ref="M17" si="17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93">
        <v>9</v>
      </c>
      <c r="B18" s="445">
        <v>44075</v>
      </c>
      <c r="C18" s="448"/>
      <c r="D18" s="449" t="s">
        <v>3652</v>
      </c>
      <c r="E18" s="450" t="s">
        <v>3807</v>
      </c>
      <c r="F18" s="507">
        <v>529</v>
      </c>
      <c r="G18" s="450">
        <v>490</v>
      </c>
      <c r="H18" s="485">
        <f>(551+487.5)/2</f>
        <v>519.25</v>
      </c>
      <c r="I18" s="504" t="s">
        <v>3635</v>
      </c>
      <c r="J18" s="497" t="s">
        <v>3734</v>
      </c>
      <c r="K18" s="497">
        <f t="shared" ref="K18" si="18">H18-F18</f>
        <v>-9.75</v>
      </c>
      <c r="L18" s="474">
        <f>(F18*-0.45)/100</f>
        <v>-2.3805000000000001</v>
      </c>
      <c r="M18" s="432">
        <f t="shared" ref="M18" si="19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3673</v>
      </c>
      <c r="G19" s="431">
        <v>15300</v>
      </c>
      <c r="H19" s="423"/>
      <c r="I19" s="411" t="s">
        <v>3674</v>
      </c>
      <c r="J19" s="424" t="s">
        <v>601</v>
      </c>
      <c r="K19" s="424"/>
      <c r="L19" s="475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81">
        <v>11</v>
      </c>
      <c r="B20" s="452">
        <v>44076</v>
      </c>
      <c r="C20" s="482"/>
      <c r="D20" s="540" t="s">
        <v>145</v>
      </c>
      <c r="E20" s="483" t="s">
        <v>3763</v>
      </c>
      <c r="F20" s="454">
        <v>879.5</v>
      </c>
      <c r="G20" s="483">
        <v>825</v>
      </c>
      <c r="H20" s="483">
        <v>928</v>
      </c>
      <c r="I20" s="484">
        <v>975</v>
      </c>
      <c r="J20" s="451" t="s">
        <v>3782</v>
      </c>
      <c r="K20" s="451">
        <f t="shared" ref="K20" si="20">H20-F20</f>
        <v>48.5</v>
      </c>
      <c r="L20" s="472">
        <f t="shared" ref="L20" si="21">(F20*-0.8)/100</f>
        <v>-7.0360000000000005</v>
      </c>
      <c r="M20" s="455">
        <f t="shared" ref="M20" si="22">(K20+L20)/F20</f>
        <v>4.714496873223422E-2</v>
      </c>
      <c r="N20" s="456" t="s">
        <v>599</v>
      </c>
      <c r="O20" s="500">
        <v>44092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82"/>
      <c r="D21" s="499" t="s">
        <v>565</v>
      </c>
      <c r="E21" s="483" t="s">
        <v>600</v>
      </c>
      <c r="F21" s="469">
        <v>1008</v>
      </c>
      <c r="G21" s="487">
        <v>950</v>
      </c>
      <c r="H21" s="483">
        <v>1074</v>
      </c>
      <c r="I21" s="484" t="s">
        <v>3685</v>
      </c>
      <c r="J21" s="451" t="s">
        <v>3738</v>
      </c>
      <c r="K21" s="451">
        <f t="shared" ref="K21:K23" si="23">H21-F21</f>
        <v>66</v>
      </c>
      <c r="L21" s="472">
        <f t="shared" ref="L21:L23" si="24">(F21*-0.8)/100</f>
        <v>-8.0640000000000001</v>
      </c>
      <c r="M21" s="455">
        <f t="shared" ref="M21:M23" si="25">(K21+L21)/F21</f>
        <v>5.7476190476190479E-2</v>
      </c>
      <c r="N21" s="456" t="s">
        <v>599</v>
      </c>
      <c r="O21" s="500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81">
        <v>13</v>
      </c>
      <c r="B22" s="452">
        <v>44083</v>
      </c>
      <c r="C22" s="482"/>
      <c r="D22" s="540" t="s">
        <v>98</v>
      </c>
      <c r="E22" s="483" t="s">
        <v>600</v>
      </c>
      <c r="F22" s="454">
        <v>156</v>
      </c>
      <c r="G22" s="483">
        <v>145</v>
      </c>
      <c r="H22" s="483">
        <v>165</v>
      </c>
      <c r="I22" s="484">
        <v>175</v>
      </c>
      <c r="J22" s="451" t="s">
        <v>3405</v>
      </c>
      <c r="K22" s="451">
        <f t="shared" si="23"/>
        <v>9</v>
      </c>
      <c r="L22" s="472">
        <f t="shared" si="24"/>
        <v>-1.2480000000000002</v>
      </c>
      <c r="M22" s="455">
        <f t="shared" si="25"/>
        <v>4.9692307692307688E-2</v>
      </c>
      <c r="N22" s="456" t="s">
        <v>599</v>
      </c>
      <c r="O22" s="500">
        <v>44090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434">
        <v>14</v>
      </c>
      <c r="B23" s="435">
        <v>44088</v>
      </c>
      <c r="C23" s="436"/>
      <c r="D23" s="437" t="s">
        <v>424</v>
      </c>
      <c r="E23" s="438" t="s">
        <v>600</v>
      </c>
      <c r="F23" s="439">
        <v>263.5</v>
      </c>
      <c r="G23" s="438">
        <v>248</v>
      </c>
      <c r="H23" s="438">
        <v>274</v>
      </c>
      <c r="I23" s="440">
        <v>290</v>
      </c>
      <c r="J23" s="441" t="s">
        <v>3770</v>
      </c>
      <c r="K23" s="441">
        <f t="shared" si="23"/>
        <v>10.5</v>
      </c>
      <c r="L23" s="473">
        <f t="shared" si="24"/>
        <v>-2.1080000000000001</v>
      </c>
      <c r="M23" s="442">
        <f t="shared" si="25"/>
        <v>3.184819734345351E-2</v>
      </c>
      <c r="N23" s="443" t="s">
        <v>599</v>
      </c>
      <c r="O23" s="444">
        <v>44091</v>
      </c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82"/>
      <c r="D24" s="499" t="s">
        <v>81</v>
      </c>
      <c r="E24" s="483" t="s">
        <v>600</v>
      </c>
      <c r="F24" s="469">
        <v>636</v>
      </c>
      <c r="G24" s="487">
        <v>600</v>
      </c>
      <c r="H24" s="483">
        <v>680</v>
      </c>
      <c r="I24" s="484">
        <v>700</v>
      </c>
      <c r="J24" s="451" t="s">
        <v>3750</v>
      </c>
      <c r="K24" s="451">
        <f t="shared" ref="K24" si="26">H24-F24</f>
        <v>44</v>
      </c>
      <c r="L24" s="472">
        <f t="shared" ref="L24" si="27">(F24*-0.8)/100</f>
        <v>-5.0880000000000001</v>
      </c>
      <c r="M24" s="455">
        <f t="shared" ref="M24" si="28">(K24+L24)/F24</f>
        <v>6.1182389937106917E-2</v>
      </c>
      <c r="N24" s="456" t="s">
        <v>599</v>
      </c>
      <c r="O24" s="500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9" t="s">
        <v>380</v>
      </c>
      <c r="E25" s="423" t="s">
        <v>600</v>
      </c>
      <c r="F25" s="423" t="s">
        <v>3735</v>
      </c>
      <c r="G25" s="431">
        <v>870</v>
      </c>
      <c r="H25" s="423"/>
      <c r="I25" s="411" t="s">
        <v>3736</v>
      </c>
      <c r="J25" s="424" t="s">
        <v>601</v>
      </c>
      <c r="K25" s="424"/>
      <c r="L25" s="475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481">
        <v>17</v>
      </c>
      <c r="B26" s="452">
        <v>44088</v>
      </c>
      <c r="C26" s="482"/>
      <c r="D26" s="540" t="s">
        <v>82</v>
      </c>
      <c r="E26" s="483" t="s">
        <v>600</v>
      </c>
      <c r="F26" s="454">
        <v>229.5</v>
      </c>
      <c r="G26" s="483">
        <v>217</v>
      </c>
      <c r="H26" s="483">
        <v>243</v>
      </c>
      <c r="I26" s="484" t="s">
        <v>3737</v>
      </c>
      <c r="J26" s="451" t="s">
        <v>3772</v>
      </c>
      <c r="K26" s="451">
        <f t="shared" ref="K26" si="29">H26-F26</f>
        <v>13.5</v>
      </c>
      <c r="L26" s="472">
        <f t="shared" ref="L26" si="30">(F26*-0.8)/100</f>
        <v>-1.8360000000000003</v>
      </c>
      <c r="M26" s="455">
        <f t="shared" ref="M26" si="31">(K26+L26)/F26</f>
        <v>5.0823529411764705E-2</v>
      </c>
      <c r="N26" s="456" t="s">
        <v>599</v>
      </c>
      <c r="O26" s="500">
        <v>44091</v>
      </c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82"/>
      <c r="D27" s="499" t="s">
        <v>423</v>
      </c>
      <c r="E27" s="483" t="s">
        <v>600</v>
      </c>
      <c r="F27" s="469">
        <v>1482.5</v>
      </c>
      <c r="G27" s="487">
        <v>1380</v>
      </c>
      <c r="H27" s="483">
        <v>1543</v>
      </c>
      <c r="I27" s="484">
        <v>1650</v>
      </c>
      <c r="J27" s="451" t="s">
        <v>3739</v>
      </c>
      <c r="K27" s="451">
        <f t="shared" ref="K27" si="32">H27-F27</f>
        <v>60.5</v>
      </c>
      <c r="L27" s="472">
        <f>(F27*-0.07)/100</f>
        <v>-1.03775</v>
      </c>
      <c r="M27" s="455">
        <f t="shared" ref="M27" si="33">(K27+L27)/F27</f>
        <v>4.0109443507588528E-2</v>
      </c>
      <c r="N27" s="456" t="s">
        <v>599</v>
      </c>
      <c r="O27" s="461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383">
        <v>19</v>
      </c>
      <c r="B28" s="408">
        <v>44088</v>
      </c>
      <c r="C28" s="422"/>
      <c r="D28" s="459" t="s">
        <v>106</v>
      </c>
      <c r="E28" s="423" t="s">
        <v>600</v>
      </c>
      <c r="F28" s="423" t="s">
        <v>3740</v>
      </c>
      <c r="G28" s="431">
        <v>630</v>
      </c>
      <c r="H28" s="423"/>
      <c r="I28" s="411">
        <v>730</v>
      </c>
      <c r="J28" s="424" t="s">
        <v>601</v>
      </c>
      <c r="K28" s="424"/>
      <c r="L28" s="475"/>
      <c r="M28" s="424"/>
      <c r="N28" s="425"/>
      <c r="O28" s="426"/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493">
        <v>20</v>
      </c>
      <c r="B29" s="445">
        <v>44088</v>
      </c>
      <c r="C29" s="448"/>
      <c r="D29" s="449" t="s">
        <v>383</v>
      </c>
      <c r="E29" s="450" t="s">
        <v>600</v>
      </c>
      <c r="F29" s="507">
        <v>79.25</v>
      </c>
      <c r="G29" s="450">
        <v>74</v>
      </c>
      <c r="H29" s="485">
        <v>74</v>
      </c>
      <c r="I29" s="504" t="s">
        <v>3741</v>
      </c>
      <c r="J29" s="497" t="s">
        <v>3806</v>
      </c>
      <c r="K29" s="497">
        <f t="shared" ref="K29" si="34">H29-F29</f>
        <v>-5.25</v>
      </c>
      <c r="L29" s="474">
        <f t="shared" ref="L29" si="35">(F29*-0.8)/100</f>
        <v>-0.63400000000000001</v>
      </c>
      <c r="M29" s="432">
        <f t="shared" ref="M29" si="36">(K29+L29)/F29</f>
        <v>-7.4246056782334383E-2</v>
      </c>
      <c r="N29" s="446" t="s">
        <v>663</v>
      </c>
      <c r="O29" s="433">
        <v>44096</v>
      </c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451">
        <v>21</v>
      </c>
      <c r="B30" s="452">
        <v>44088</v>
      </c>
      <c r="C30" s="482"/>
      <c r="D30" s="499" t="s">
        <v>391</v>
      </c>
      <c r="E30" s="483" t="s">
        <v>600</v>
      </c>
      <c r="F30" s="469">
        <v>642.5</v>
      </c>
      <c r="G30" s="487">
        <v>599</v>
      </c>
      <c r="H30" s="483">
        <v>673</v>
      </c>
      <c r="I30" s="484" t="s">
        <v>3742</v>
      </c>
      <c r="J30" s="451" t="s">
        <v>3762</v>
      </c>
      <c r="K30" s="451">
        <f t="shared" ref="K30:K31" si="37">H30-F30</f>
        <v>30.5</v>
      </c>
      <c r="L30" s="472">
        <f>(F30*-0.7)/100</f>
        <v>-4.4974999999999996</v>
      </c>
      <c r="M30" s="455">
        <f t="shared" ref="M30:M31" si="38">(K30+L30)/F30</f>
        <v>4.0470817120622567E-2</v>
      </c>
      <c r="N30" s="456" t="s">
        <v>599</v>
      </c>
      <c r="O30" s="500">
        <v>44090</v>
      </c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93">
        <v>22</v>
      </c>
      <c r="B31" s="445">
        <v>44088</v>
      </c>
      <c r="C31" s="448"/>
      <c r="D31" s="449" t="s">
        <v>412</v>
      </c>
      <c r="E31" s="450" t="s">
        <v>3807</v>
      </c>
      <c r="F31" s="507">
        <v>124</v>
      </c>
      <c r="G31" s="450">
        <v>115</v>
      </c>
      <c r="H31" s="485">
        <v>122</v>
      </c>
      <c r="I31" s="504" t="s">
        <v>3743</v>
      </c>
      <c r="J31" s="497" t="s">
        <v>3806</v>
      </c>
      <c r="K31" s="497">
        <f t="shared" si="37"/>
        <v>-2</v>
      </c>
      <c r="L31" s="474">
        <f t="shared" ref="L31" si="39">(F31*-0.8)/100</f>
        <v>-0.99199999999999999</v>
      </c>
      <c r="M31" s="432">
        <f t="shared" si="38"/>
        <v>-2.4129032258064516E-2</v>
      </c>
      <c r="N31" s="446" t="s">
        <v>663</v>
      </c>
      <c r="O31" s="433">
        <v>44095</v>
      </c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>
        <v>23</v>
      </c>
      <c r="B32" s="408">
        <v>44091</v>
      </c>
      <c r="C32" s="422"/>
      <c r="D32" s="459" t="s">
        <v>174</v>
      </c>
      <c r="E32" s="423" t="s">
        <v>600</v>
      </c>
      <c r="F32" s="423" t="s">
        <v>3766</v>
      </c>
      <c r="G32" s="431">
        <v>1180</v>
      </c>
      <c r="H32" s="423"/>
      <c r="I32" s="411" t="s">
        <v>3767</v>
      </c>
      <c r="J32" s="424" t="s">
        <v>601</v>
      </c>
      <c r="K32" s="424"/>
      <c r="L32" s="475"/>
      <c r="M32" s="424"/>
      <c r="N32" s="425"/>
      <c r="O32" s="426"/>
      <c r="Q32" s="428"/>
      <c r="R32" s="429" t="s">
        <v>3186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81">
        <v>24</v>
      </c>
      <c r="B33" s="452">
        <v>44091</v>
      </c>
      <c r="C33" s="482"/>
      <c r="D33" s="499" t="s">
        <v>472</v>
      </c>
      <c r="E33" s="483" t="s">
        <v>600</v>
      </c>
      <c r="F33" s="469">
        <v>1655</v>
      </c>
      <c r="G33" s="487">
        <v>1520</v>
      </c>
      <c r="H33" s="483">
        <v>1742.5</v>
      </c>
      <c r="I33" s="484" t="s">
        <v>3768</v>
      </c>
      <c r="J33" s="451" t="s">
        <v>3769</v>
      </c>
      <c r="K33" s="451">
        <f t="shared" ref="K33:K34" si="40">H33-F33</f>
        <v>87.5</v>
      </c>
      <c r="L33" s="472">
        <f>(F33*-0.07)/100</f>
        <v>-1.1585000000000001</v>
      </c>
      <c r="M33" s="455">
        <f t="shared" ref="M33:M34" si="41">(K33+L33)/F33</f>
        <v>5.2170090634441085E-2</v>
      </c>
      <c r="N33" s="456" t="s">
        <v>599</v>
      </c>
      <c r="O33" s="461">
        <v>44091</v>
      </c>
      <c r="Q33" s="428"/>
      <c r="R33" s="429" t="s">
        <v>602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493">
        <v>25</v>
      </c>
      <c r="B34" s="445">
        <v>44095</v>
      </c>
      <c r="C34" s="448"/>
      <c r="D34" s="449" t="s">
        <v>472</v>
      </c>
      <c r="E34" s="450" t="s">
        <v>600</v>
      </c>
      <c r="F34" s="507">
        <v>1637.5</v>
      </c>
      <c r="G34" s="450">
        <v>1520</v>
      </c>
      <c r="H34" s="485">
        <v>1555</v>
      </c>
      <c r="I34" s="504" t="s">
        <v>3768</v>
      </c>
      <c r="J34" s="497" t="s">
        <v>3819</v>
      </c>
      <c r="K34" s="497">
        <f t="shared" si="40"/>
        <v>-82.5</v>
      </c>
      <c r="L34" s="474">
        <f t="shared" ref="L34" si="42">(F34*-0.8)/100</f>
        <v>-13.1</v>
      </c>
      <c r="M34" s="432">
        <f t="shared" si="41"/>
        <v>-5.8381679389312977E-2</v>
      </c>
      <c r="N34" s="446" t="s">
        <v>663</v>
      </c>
      <c r="O34" s="433">
        <v>44096</v>
      </c>
      <c r="Q34" s="428"/>
      <c r="R34" s="429" t="s">
        <v>602</v>
      </c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>
        <v>26</v>
      </c>
      <c r="B35" s="408">
        <v>44096</v>
      </c>
      <c r="C35" s="422"/>
      <c r="D35" s="459" t="s">
        <v>802</v>
      </c>
      <c r="E35" s="423" t="s">
        <v>600</v>
      </c>
      <c r="F35" s="423" t="s">
        <v>3833</v>
      </c>
      <c r="G35" s="431">
        <v>980</v>
      </c>
      <c r="H35" s="423"/>
      <c r="I35" s="411">
        <v>1150</v>
      </c>
      <c r="J35" s="424" t="s">
        <v>601</v>
      </c>
      <c r="K35" s="424"/>
      <c r="L35" s="475"/>
      <c r="M35" s="424"/>
      <c r="N35" s="425"/>
      <c r="O35" s="426"/>
      <c r="Q35" s="428"/>
      <c r="R35" s="429" t="s">
        <v>602</v>
      </c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427" customFormat="1" ht="14.25">
      <c r="A36" s="383">
        <v>27</v>
      </c>
      <c r="B36" s="408">
        <v>44096</v>
      </c>
      <c r="C36" s="422"/>
      <c r="D36" s="459" t="s">
        <v>336</v>
      </c>
      <c r="E36" s="423" t="s">
        <v>600</v>
      </c>
      <c r="F36" s="423" t="s">
        <v>3832</v>
      </c>
      <c r="G36" s="431">
        <v>848</v>
      </c>
      <c r="H36" s="423"/>
      <c r="I36" s="411">
        <v>1000</v>
      </c>
      <c r="J36" s="424" t="s">
        <v>601</v>
      </c>
      <c r="K36" s="424"/>
      <c r="L36" s="475"/>
      <c r="M36" s="424"/>
      <c r="N36" s="425"/>
      <c r="O36" s="426"/>
      <c r="Q36" s="428"/>
      <c r="R36" s="429" t="s">
        <v>3186</v>
      </c>
      <c r="S36" s="428"/>
      <c r="T36" s="428"/>
      <c r="U36" s="428"/>
      <c r="V36" s="428"/>
      <c r="W36" s="428"/>
      <c r="X36" s="428"/>
      <c r="Y36" s="428"/>
      <c r="Z36" s="428"/>
      <c r="AA36" s="428"/>
      <c r="AB36" s="428"/>
    </row>
    <row r="37" spans="1:38" s="427" customFormat="1" ht="14.25">
      <c r="A37" s="383">
        <v>28</v>
      </c>
      <c r="B37" s="408">
        <v>44097</v>
      </c>
      <c r="C37" s="422"/>
      <c r="D37" s="459" t="s">
        <v>128</v>
      </c>
      <c r="E37" s="423" t="s">
        <v>600</v>
      </c>
      <c r="F37" s="423" t="s">
        <v>3850</v>
      </c>
      <c r="G37" s="431">
        <v>166</v>
      </c>
      <c r="H37" s="423"/>
      <c r="I37" s="411" t="s">
        <v>3851</v>
      </c>
      <c r="J37" s="424" t="s">
        <v>601</v>
      </c>
      <c r="K37" s="424"/>
      <c r="L37" s="475"/>
      <c r="M37" s="424"/>
      <c r="N37" s="425"/>
      <c r="O37" s="426"/>
      <c r="Q37" s="428"/>
      <c r="R37" s="429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</row>
    <row r="38" spans="1:38" s="427" customFormat="1" ht="14.25">
      <c r="A38" s="383">
        <v>29</v>
      </c>
      <c r="B38" s="408">
        <v>44097</v>
      </c>
      <c r="C38" s="422"/>
      <c r="D38" s="459" t="s">
        <v>472</v>
      </c>
      <c r="E38" s="423" t="s">
        <v>600</v>
      </c>
      <c r="F38" s="423" t="s">
        <v>3852</v>
      </c>
      <c r="G38" s="431">
        <v>1490</v>
      </c>
      <c r="H38" s="423"/>
      <c r="I38" s="411" t="s">
        <v>3853</v>
      </c>
      <c r="J38" s="424" t="s">
        <v>601</v>
      </c>
      <c r="K38" s="424"/>
      <c r="L38" s="475"/>
      <c r="M38" s="424"/>
      <c r="N38" s="425"/>
      <c r="O38" s="426"/>
      <c r="Q38" s="428"/>
      <c r="R38" s="429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</row>
    <row r="39" spans="1:38" s="427" customFormat="1" ht="14.25">
      <c r="A39" s="383">
        <v>30</v>
      </c>
      <c r="B39" s="408">
        <v>44097</v>
      </c>
      <c r="C39" s="422"/>
      <c r="D39" s="459" t="s">
        <v>569</v>
      </c>
      <c r="E39" s="423" t="s">
        <v>600</v>
      </c>
      <c r="F39" s="423" t="s">
        <v>3854</v>
      </c>
      <c r="G39" s="431">
        <v>1980</v>
      </c>
      <c r="H39" s="423"/>
      <c r="I39" s="411" t="s">
        <v>3855</v>
      </c>
      <c r="J39" s="424" t="s">
        <v>601</v>
      </c>
      <c r="K39" s="424"/>
      <c r="L39" s="475"/>
      <c r="M39" s="424"/>
      <c r="N39" s="425"/>
      <c r="O39" s="426"/>
      <c r="Q39" s="428"/>
      <c r="R39" s="429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</row>
    <row r="40" spans="1:38" s="427" customFormat="1" ht="14.25">
      <c r="A40" s="383">
        <v>31</v>
      </c>
      <c r="B40" s="408">
        <v>44097</v>
      </c>
      <c r="C40" s="422"/>
      <c r="D40" s="459" t="s">
        <v>86</v>
      </c>
      <c r="E40" s="423" t="s">
        <v>600</v>
      </c>
      <c r="F40" s="423" t="s">
        <v>3856</v>
      </c>
      <c r="G40" s="431">
        <v>350</v>
      </c>
      <c r="H40" s="423"/>
      <c r="I40" s="411" t="s">
        <v>3857</v>
      </c>
      <c r="J40" s="424" t="s">
        <v>601</v>
      </c>
      <c r="K40" s="424"/>
      <c r="L40" s="475"/>
      <c r="M40" s="424"/>
      <c r="N40" s="425"/>
      <c r="O40" s="426"/>
      <c r="Q40" s="428"/>
      <c r="R40" s="429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</row>
    <row r="41" spans="1:38" s="427" customFormat="1" ht="14.25">
      <c r="A41" s="383">
        <v>32</v>
      </c>
      <c r="B41" s="408">
        <v>44098</v>
      </c>
      <c r="C41" s="422"/>
      <c r="D41" s="459" t="s">
        <v>98</v>
      </c>
      <c r="E41" s="423" t="s">
        <v>600</v>
      </c>
      <c r="F41" s="423" t="s">
        <v>3874</v>
      </c>
      <c r="G41" s="431">
        <v>145</v>
      </c>
      <c r="H41" s="423"/>
      <c r="I41" s="411">
        <v>175</v>
      </c>
      <c r="J41" s="424" t="s">
        <v>601</v>
      </c>
      <c r="K41" s="424"/>
      <c r="L41" s="475"/>
      <c r="M41" s="424"/>
      <c r="N41" s="425"/>
      <c r="O41" s="426"/>
      <c r="Q41" s="428"/>
      <c r="R41" s="429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</row>
    <row r="42" spans="1:38" s="5" customFormat="1" ht="14.25">
      <c r="A42" s="383"/>
      <c r="B42" s="408"/>
      <c r="C42" s="409"/>
      <c r="D42" s="390"/>
      <c r="E42" s="410"/>
      <c r="F42" s="411"/>
      <c r="G42" s="412"/>
      <c r="H42" s="412"/>
      <c r="I42" s="411"/>
      <c r="J42" s="377"/>
      <c r="K42" s="377"/>
      <c r="L42" s="476"/>
      <c r="M42" s="376"/>
      <c r="N42" s="388"/>
      <c r="O42" s="382"/>
      <c r="P42" s="427"/>
      <c r="Q42" s="64"/>
      <c r="R42" s="341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38" s="5" customFormat="1" ht="12" customHeight="1">
      <c r="A43" s="23" t="s">
        <v>603</v>
      </c>
      <c r="B43" s="24"/>
      <c r="C43" s="25"/>
      <c r="D43" s="26"/>
      <c r="E43" s="27"/>
      <c r="F43" s="28"/>
      <c r="G43" s="28"/>
      <c r="H43" s="28"/>
      <c r="I43" s="28"/>
      <c r="J43" s="65"/>
      <c r="K43" s="28"/>
      <c r="L43" s="477"/>
      <c r="M43" s="38"/>
      <c r="N43" s="65"/>
      <c r="O43" s="66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9" t="s">
        <v>604</v>
      </c>
      <c r="B44" s="23"/>
      <c r="C44" s="23"/>
      <c r="D44" s="23"/>
      <c r="F44" s="30" t="s">
        <v>605</v>
      </c>
      <c r="G44" s="17"/>
      <c r="H44" s="31"/>
      <c r="I44" s="36"/>
      <c r="J44" s="67"/>
      <c r="K44" s="68"/>
      <c r="L44" s="478"/>
      <c r="M44" s="69"/>
      <c r="N44" s="16"/>
      <c r="O44" s="70"/>
      <c r="P44" s="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23" t="s">
        <v>606</v>
      </c>
      <c r="B45" s="23"/>
      <c r="C45" s="23"/>
      <c r="D45" s="23"/>
      <c r="E45" s="32"/>
      <c r="F45" s="30" t="s">
        <v>607</v>
      </c>
      <c r="G45" s="17"/>
      <c r="H45" s="31"/>
      <c r="I45" s="36"/>
      <c r="J45" s="67"/>
      <c r="K45" s="68"/>
      <c r="L45" s="478"/>
      <c r="M45" s="69"/>
      <c r="N45" s="16"/>
      <c r="O45" s="70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3"/>
      <c r="B46" s="23"/>
      <c r="C46" s="23"/>
      <c r="D46" s="23"/>
      <c r="E46" s="32"/>
      <c r="F46" s="17"/>
      <c r="G46" s="17"/>
      <c r="H46" s="31"/>
      <c r="I46" s="36"/>
      <c r="J46" s="71"/>
      <c r="K46" s="68"/>
      <c r="L46" s="478"/>
      <c r="M46" s="17"/>
      <c r="N46" s="72"/>
      <c r="O46" s="5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5">
      <c r="A47" s="11"/>
      <c r="B47" s="33" t="s">
        <v>608</v>
      </c>
      <c r="C47" s="33"/>
      <c r="D47" s="33"/>
      <c r="E47" s="33"/>
      <c r="F47" s="34"/>
      <c r="G47" s="32"/>
      <c r="H47" s="32"/>
      <c r="I47" s="73"/>
      <c r="J47" s="74"/>
      <c r="K47" s="75"/>
      <c r="L47" s="479"/>
      <c r="M47" s="12"/>
      <c r="N47" s="11"/>
      <c r="O47" s="53"/>
      <c r="P47" s="7"/>
      <c r="R47" s="82"/>
      <c r="S47" s="16"/>
      <c r="T47" s="16"/>
      <c r="U47" s="16"/>
      <c r="V47" s="16"/>
      <c r="W47" s="16"/>
      <c r="X47" s="16"/>
      <c r="Y47" s="16"/>
      <c r="Z47" s="16"/>
    </row>
    <row r="48" spans="1:38" s="6" customFormat="1" ht="38.25">
      <c r="A48" s="20" t="s">
        <v>16</v>
      </c>
      <c r="B48" s="21" t="s">
        <v>575</v>
      </c>
      <c r="C48" s="21"/>
      <c r="D48" s="22" t="s">
        <v>588</v>
      </c>
      <c r="E48" s="21" t="s">
        <v>589</v>
      </c>
      <c r="F48" s="21" t="s">
        <v>590</v>
      </c>
      <c r="G48" s="21" t="s">
        <v>609</v>
      </c>
      <c r="H48" s="21" t="s">
        <v>592</v>
      </c>
      <c r="I48" s="21" t="s">
        <v>593</v>
      </c>
      <c r="J48" s="21" t="s">
        <v>594</v>
      </c>
      <c r="K48" s="62" t="s">
        <v>610</v>
      </c>
      <c r="L48" s="480" t="s">
        <v>3631</v>
      </c>
      <c r="M48" s="63" t="s">
        <v>3630</v>
      </c>
      <c r="N48" s="21" t="s">
        <v>597</v>
      </c>
      <c r="O48" s="78" t="s">
        <v>598</v>
      </c>
      <c r="P48" s="7"/>
      <c r="Q48" s="40"/>
      <c r="R48" s="38"/>
      <c r="S48" s="38"/>
      <c r="T48" s="38"/>
    </row>
    <row r="49" spans="1:27" s="9" customFormat="1" ht="15" customHeight="1">
      <c r="A49" s="481">
        <v>1</v>
      </c>
      <c r="B49" s="452">
        <v>44075</v>
      </c>
      <c r="C49" s="482"/>
      <c r="D49" s="499" t="s">
        <v>3657</v>
      </c>
      <c r="E49" s="483" t="s">
        <v>3627</v>
      </c>
      <c r="F49" s="451">
        <v>433</v>
      </c>
      <c r="G49" s="487">
        <v>443</v>
      </c>
      <c r="H49" s="483">
        <v>426</v>
      </c>
      <c r="I49" s="484" t="s">
        <v>3658</v>
      </c>
      <c r="J49" s="451" t="s">
        <v>3637</v>
      </c>
      <c r="K49" s="451">
        <f>+F49-H49</f>
        <v>7</v>
      </c>
      <c r="L49" s="472">
        <f>(F49*-0.07)/100</f>
        <v>-0.30310000000000004</v>
      </c>
      <c r="M49" s="455">
        <f t="shared" ref="M49:M50" si="43">(K49+L49)/F49</f>
        <v>1.5466281755196305E-2</v>
      </c>
      <c r="N49" s="456" t="s">
        <v>599</v>
      </c>
      <c r="O49" s="461">
        <v>44075</v>
      </c>
      <c r="P49" s="64"/>
      <c r="Q49" s="64"/>
      <c r="R49" s="421" t="s">
        <v>602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501">
        <v>2</v>
      </c>
      <c r="B50" s="445">
        <v>44075</v>
      </c>
      <c r="C50" s="448"/>
      <c r="D50" s="502" t="s">
        <v>3659</v>
      </c>
      <c r="E50" s="450" t="s">
        <v>3627</v>
      </c>
      <c r="F50" s="509">
        <v>191</v>
      </c>
      <c r="G50" s="503">
        <v>197</v>
      </c>
      <c r="H50" s="450">
        <v>195</v>
      </c>
      <c r="I50" s="504" t="s">
        <v>3660</v>
      </c>
      <c r="J50" s="497" t="s">
        <v>3678</v>
      </c>
      <c r="K50" s="497">
        <f>F50-H50</f>
        <v>-4</v>
      </c>
      <c r="L50" s="474">
        <f>(F50*-0.8)/100</f>
        <v>-1.528</v>
      </c>
      <c r="M50" s="432">
        <f t="shared" si="43"/>
        <v>-2.8942408376963352E-2</v>
      </c>
      <c r="N50" s="446" t="s">
        <v>663</v>
      </c>
      <c r="O50" s="433">
        <v>44077</v>
      </c>
      <c r="P50" s="64"/>
      <c r="Q50" s="64"/>
      <c r="R50" s="421" t="s">
        <v>602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ht="15" customHeight="1">
      <c r="A51" s="481">
        <v>3</v>
      </c>
      <c r="B51" s="452">
        <v>44075</v>
      </c>
      <c r="C51" s="482"/>
      <c r="D51" s="499" t="s">
        <v>3661</v>
      </c>
      <c r="E51" s="483" t="s">
        <v>600</v>
      </c>
      <c r="F51" s="508">
        <v>3865</v>
      </c>
      <c r="G51" s="487">
        <v>3740</v>
      </c>
      <c r="H51" s="483">
        <v>3930</v>
      </c>
      <c r="I51" s="484" t="s">
        <v>3662</v>
      </c>
      <c r="J51" s="451" t="s">
        <v>3667</v>
      </c>
      <c r="K51" s="451">
        <f t="shared" ref="K51:K53" si="44">H51-F51</f>
        <v>65</v>
      </c>
      <c r="L51" s="472">
        <f>(F51*-0.07)/100</f>
        <v>-2.7055000000000002</v>
      </c>
      <c r="M51" s="455">
        <f t="shared" ref="M51:M53" si="45">(K51+L51)/F51</f>
        <v>1.6117593790426907E-2</v>
      </c>
      <c r="N51" s="456" t="s">
        <v>599</v>
      </c>
      <c r="O51" s="461">
        <v>44075</v>
      </c>
      <c r="P51" s="7"/>
      <c r="Q51" s="11"/>
      <c r="R51" s="12" t="s">
        <v>602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501">
        <v>4</v>
      </c>
      <c r="B52" s="445">
        <v>44076</v>
      </c>
      <c r="C52" s="448"/>
      <c r="D52" s="502" t="s">
        <v>237</v>
      </c>
      <c r="E52" s="450" t="s">
        <v>600</v>
      </c>
      <c r="F52" s="509">
        <v>267</v>
      </c>
      <c r="G52" s="503">
        <v>260</v>
      </c>
      <c r="H52" s="450">
        <v>260</v>
      </c>
      <c r="I52" s="504">
        <v>278</v>
      </c>
      <c r="J52" s="497" t="s">
        <v>3679</v>
      </c>
      <c r="K52" s="497">
        <f t="shared" si="44"/>
        <v>-7</v>
      </c>
      <c r="L52" s="474">
        <f>(F52*-0.8)/100</f>
        <v>-2.1360000000000001</v>
      </c>
      <c r="M52" s="432">
        <f t="shared" si="45"/>
        <v>-3.421722846441947E-2</v>
      </c>
      <c r="N52" s="446" t="s">
        <v>663</v>
      </c>
      <c r="O52" s="433">
        <v>44077</v>
      </c>
      <c r="P52" s="7"/>
      <c r="Q52" s="11"/>
      <c r="R52" s="12" t="s">
        <v>3186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481">
        <v>5</v>
      </c>
      <c r="B53" s="452">
        <v>44076</v>
      </c>
      <c r="C53" s="482"/>
      <c r="D53" s="499" t="s">
        <v>504</v>
      </c>
      <c r="E53" s="483" t="s">
        <v>600</v>
      </c>
      <c r="F53" s="508">
        <v>642</v>
      </c>
      <c r="G53" s="487">
        <v>625</v>
      </c>
      <c r="H53" s="483">
        <v>659.5</v>
      </c>
      <c r="I53" s="484" t="s">
        <v>3675</v>
      </c>
      <c r="J53" s="451" t="s">
        <v>3688</v>
      </c>
      <c r="K53" s="451">
        <f t="shared" si="44"/>
        <v>17.5</v>
      </c>
      <c r="L53" s="472">
        <f>(F53*-0.8)/100</f>
        <v>-5.1360000000000001</v>
      </c>
      <c r="M53" s="455">
        <f t="shared" si="45"/>
        <v>1.9258566978193149E-2</v>
      </c>
      <c r="N53" s="456" t="s">
        <v>599</v>
      </c>
      <c r="O53" s="500">
        <v>44078</v>
      </c>
      <c r="P53" s="7"/>
      <c r="Q53" s="11"/>
      <c r="R53" s="12" t="s">
        <v>602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481">
        <v>6</v>
      </c>
      <c r="B54" s="452">
        <v>44076</v>
      </c>
      <c r="C54" s="482"/>
      <c r="D54" s="499" t="s">
        <v>136</v>
      </c>
      <c r="E54" s="483" t="s">
        <v>600</v>
      </c>
      <c r="F54" s="451">
        <v>948</v>
      </c>
      <c r="G54" s="487">
        <v>918</v>
      </c>
      <c r="H54" s="483">
        <v>969.5</v>
      </c>
      <c r="I54" s="484" t="s">
        <v>3676</v>
      </c>
      <c r="J54" s="451" t="s">
        <v>3677</v>
      </c>
      <c r="K54" s="451">
        <f t="shared" ref="K54" si="46">H54-F54</f>
        <v>21.5</v>
      </c>
      <c r="L54" s="472">
        <f>(F54*-0.8)/100</f>
        <v>-7.5840000000000005</v>
      </c>
      <c r="M54" s="455">
        <f t="shared" ref="M54:M56" si="47">(K54+L54)/F54</f>
        <v>1.4679324894514768E-2</v>
      </c>
      <c r="N54" s="456" t="s">
        <v>599</v>
      </c>
      <c r="O54" s="500">
        <v>44077</v>
      </c>
      <c r="P54" s="7"/>
      <c r="Q54" s="11"/>
      <c r="R54" s="12" t="s">
        <v>602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481">
        <v>7</v>
      </c>
      <c r="B55" s="452">
        <v>44078</v>
      </c>
      <c r="C55" s="482"/>
      <c r="D55" s="499" t="s">
        <v>186</v>
      </c>
      <c r="E55" s="483" t="s">
        <v>3627</v>
      </c>
      <c r="F55" s="451">
        <v>431.5</v>
      </c>
      <c r="G55" s="487">
        <v>446</v>
      </c>
      <c r="H55" s="483">
        <v>425</v>
      </c>
      <c r="I55" s="484" t="s">
        <v>3658</v>
      </c>
      <c r="J55" s="451" t="s">
        <v>3697</v>
      </c>
      <c r="K55" s="451">
        <f>+F55-H55</f>
        <v>6.5</v>
      </c>
      <c r="L55" s="472">
        <f>(F55*-0.07)/100</f>
        <v>-0.30205000000000004</v>
      </c>
      <c r="M55" s="455">
        <f t="shared" si="47"/>
        <v>1.4363731170336036E-2</v>
      </c>
      <c r="N55" s="456" t="s">
        <v>599</v>
      </c>
      <c r="O55" s="461">
        <v>44078</v>
      </c>
      <c r="P55" s="7"/>
      <c r="Q55" s="11"/>
      <c r="R55" s="510" t="s">
        <v>602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7" s="9" customFormat="1" ht="15" customHeight="1">
      <c r="A56" s="523">
        <v>8</v>
      </c>
      <c r="B56" s="517">
        <v>44078</v>
      </c>
      <c r="C56" s="518"/>
      <c r="D56" s="519" t="s">
        <v>116</v>
      </c>
      <c r="E56" s="520" t="s">
        <v>600</v>
      </c>
      <c r="F56" s="523">
        <v>2125</v>
      </c>
      <c r="G56" s="521">
        <v>2060</v>
      </c>
      <c r="H56" s="520">
        <v>2135</v>
      </c>
      <c r="I56" s="522" t="s">
        <v>3698</v>
      </c>
      <c r="J56" s="523" t="s">
        <v>3733</v>
      </c>
      <c r="K56" s="523">
        <f t="shared" ref="K56" si="48">H56-F56</f>
        <v>10</v>
      </c>
      <c r="L56" s="524">
        <f>(F56*-0.8)/100</f>
        <v>-17</v>
      </c>
      <c r="M56" s="525">
        <f t="shared" si="47"/>
        <v>-3.2941176470588237E-3</v>
      </c>
      <c r="N56" s="526" t="s">
        <v>708</v>
      </c>
      <c r="O56" s="527">
        <v>44088</v>
      </c>
      <c r="P56" s="64"/>
      <c r="Q56" s="64"/>
      <c r="R56" s="421" t="s">
        <v>602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81">
        <v>9</v>
      </c>
      <c r="B57" s="452">
        <v>44081</v>
      </c>
      <c r="C57" s="482"/>
      <c r="D57" s="499" t="s">
        <v>186</v>
      </c>
      <c r="E57" s="483" t="s">
        <v>3627</v>
      </c>
      <c r="F57" s="451">
        <v>425.5</v>
      </c>
      <c r="G57" s="487">
        <v>442</v>
      </c>
      <c r="H57" s="483">
        <v>418.5</v>
      </c>
      <c r="I57" s="484" t="s">
        <v>3699</v>
      </c>
      <c r="J57" s="451" t="s">
        <v>3637</v>
      </c>
      <c r="K57" s="451">
        <f>+F57-H57</f>
        <v>7</v>
      </c>
      <c r="L57" s="472">
        <f>(F57*-0.07)/100</f>
        <v>-0.29785000000000006</v>
      </c>
      <c r="M57" s="455">
        <f t="shared" ref="M57:M58" si="49">(K57+L57)/F57</f>
        <v>1.5751233842538188E-2</v>
      </c>
      <c r="N57" s="456" t="s">
        <v>599</v>
      </c>
      <c r="O57" s="461">
        <v>44081</v>
      </c>
      <c r="P57" s="64"/>
      <c r="Q57" s="64"/>
      <c r="R57" s="421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501">
        <v>10</v>
      </c>
      <c r="B58" s="445">
        <v>44081</v>
      </c>
      <c r="C58" s="448"/>
      <c r="D58" s="502" t="s">
        <v>67</v>
      </c>
      <c r="E58" s="450" t="s">
        <v>600</v>
      </c>
      <c r="F58" s="509">
        <v>491</v>
      </c>
      <c r="G58" s="503">
        <v>477</v>
      </c>
      <c r="H58" s="450">
        <v>477</v>
      </c>
      <c r="I58" s="504" t="s">
        <v>3700</v>
      </c>
      <c r="J58" s="497" t="s">
        <v>3728</v>
      </c>
      <c r="K58" s="497">
        <f t="shared" ref="K58" si="50">H58-F58</f>
        <v>-14</v>
      </c>
      <c r="L58" s="474">
        <f>(F58*-0.8)/100</f>
        <v>-3.9279999999999999</v>
      </c>
      <c r="M58" s="432">
        <f t="shared" si="49"/>
        <v>-3.6513238289205704E-2</v>
      </c>
      <c r="N58" s="446" t="s">
        <v>663</v>
      </c>
      <c r="O58" s="433">
        <v>44082</v>
      </c>
      <c r="P58" s="64"/>
      <c r="Q58" s="64"/>
      <c r="R58" s="421" t="s">
        <v>3186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1">
        <v>11</v>
      </c>
      <c r="B59" s="452">
        <v>44081</v>
      </c>
      <c r="C59" s="422"/>
      <c r="D59" s="499" t="s">
        <v>93</v>
      </c>
      <c r="E59" s="483" t="s">
        <v>3627</v>
      </c>
      <c r="F59" s="451">
        <v>155</v>
      </c>
      <c r="G59" s="487">
        <v>160</v>
      </c>
      <c r="H59" s="483">
        <v>152</v>
      </c>
      <c r="I59" s="484">
        <v>135</v>
      </c>
      <c r="J59" s="451" t="s">
        <v>3701</v>
      </c>
      <c r="K59" s="451">
        <f>+F59-H59</f>
        <v>3</v>
      </c>
      <c r="L59" s="472">
        <f>(F59*-0.07)/100</f>
        <v>-0.10850000000000001</v>
      </c>
      <c r="M59" s="455">
        <f t="shared" ref="M59:M60" si="51">(K59+L59)/F59</f>
        <v>1.8654838709677421E-2</v>
      </c>
      <c r="N59" s="456" t="s">
        <v>599</v>
      </c>
      <c r="O59" s="461">
        <v>44081</v>
      </c>
      <c r="P59" s="64"/>
      <c r="Q59" s="64"/>
      <c r="R59" s="421" t="s">
        <v>3186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501">
        <v>12</v>
      </c>
      <c r="B60" s="445">
        <v>44082</v>
      </c>
      <c r="C60" s="448"/>
      <c r="D60" s="502" t="s">
        <v>136</v>
      </c>
      <c r="E60" s="450" t="s">
        <v>600</v>
      </c>
      <c r="F60" s="509">
        <v>927</v>
      </c>
      <c r="G60" s="503">
        <v>900</v>
      </c>
      <c r="H60" s="450">
        <v>897.5</v>
      </c>
      <c r="I60" s="504" t="s">
        <v>3705</v>
      </c>
      <c r="J60" s="497" t="s">
        <v>3716</v>
      </c>
      <c r="K60" s="497">
        <f t="shared" ref="K60" si="52">H60-F60</f>
        <v>-29.5</v>
      </c>
      <c r="L60" s="474">
        <f>(F60*-0.8)/100</f>
        <v>-7.4160000000000004</v>
      </c>
      <c r="M60" s="432">
        <f t="shared" si="51"/>
        <v>-3.9823085221143473E-2</v>
      </c>
      <c r="N60" s="446" t="s">
        <v>663</v>
      </c>
      <c r="O60" s="433">
        <v>44095</v>
      </c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1">
        <v>13</v>
      </c>
      <c r="B61" s="445">
        <v>44082</v>
      </c>
      <c r="C61" s="448"/>
      <c r="D61" s="502" t="s">
        <v>146</v>
      </c>
      <c r="E61" s="450" t="s">
        <v>600</v>
      </c>
      <c r="F61" s="509">
        <v>1205</v>
      </c>
      <c r="G61" s="503">
        <v>1170</v>
      </c>
      <c r="H61" s="450">
        <v>1170</v>
      </c>
      <c r="I61" s="504">
        <v>1270</v>
      </c>
      <c r="J61" s="497" t="s">
        <v>3716</v>
      </c>
      <c r="K61" s="497">
        <f t="shared" ref="K61" si="53">H61-F61</f>
        <v>-35</v>
      </c>
      <c r="L61" s="474">
        <f>(F61*-0.8)/100</f>
        <v>-9.64</v>
      </c>
      <c r="M61" s="432">
        <f t="shared" ref="M61" si="54">(K61+L61)/F61</f>
        <v>-3.7045643153526972E-2</v>
      </c>
      <c r="N61" s="446" t="s">
        <v>663</v>
      </c>
      <c r="O61" s="433">
        <v>44084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81">
        <v>14</v>
      </c>
      <c r="B62" s="452">
        <v>44083</v>
      </c>
      <c r="C62" s="482"/>
      <c r="D62" s="499" t="s">
        <v>3726</v>
      </c>
      <c r="E62" s="483" t="s">
        <v>600</v>
      </c>
      <c r="F62" s="451">
        <v>714.5</v>
      </c>
      <c r="G62" s="487">
        <v>695</v>
      </c>
      <c r="H62" s="483">
        <v>726</v>
      </c>
      <c r="I62" s="484">
        <v>740</v>
      </c>
      <c r="J62" s="451" t="s">
        <v>3709</v>
      </c>
      <c r="K62" s="451">
        <f t="shared" ref="K62:K63" si="55">H62-F62</f>
        <v>11.5</v>
      </c>
      <c r="L62" s="472">
        <f>(F62*-0.07)/100</f>
        <v>-0.50015000000000009</v>
      </c>
      <c r="M62" s="455">
        <f t="shared" ref="M62:M64" si="56">(K62+L62)/F62</f>
        <v>1.539517144856543E-2</v>
      </c>
      <c r="N62" s="456" t="s">
        <v>599</v>
      </c>
      <c r="O62" s="461">
        <v>44083</v>
      </c>
      <c r="P62" s="64"/>
      <c r="Q62" s="64"/>
      <c r="R62" s="421" t="s">
        <v>602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81">
        <v>15</v>
      </c>
      <c r="B63" s="452">
        <v>44083</v>
      </c>
      <c r="C63" s="482"/>
      <c r="D63" s="499" t="s">
        <v>195</v>
      </c>
      <c r="E63" s="483" t="s">
        <v>600</v>
      </c>
      <c r="F63" s="451">
        <v>3825</v>
      </c>
      <c r="G63" s="487">
        <v>3710</v>
      </c>
      <c r="H63" s="483">
        <v>3911</v>
      </c>
      <c r="I63" s="484" t="s">
        <v>3710</v>
      </c>
      <c r="J63" s="451" t="s">
        <v>3715</v>
      </c>
      <c r="K63" s="451">
        <f t="shared" si="55"/>
        <v>86</v>
      </c>
      <c r="L63" s="472">
        <f>(F63*-0.8)/100</f>
        <v>-30.6</v>
      </c>
      <c r="M63" s="455">
        <f t="shared" si="56"/>
        <v>1.4483660130718954E-2</v>
      </c>
      <c r="N63" s="456" t="s">
        <v>599</v>
      </c>
      <c r="O63" s="500">
        <v>44084</v>
      </c>
      <c r="P63" s="64"/>
      <c r="Q63" s="64"/>
      <c r="R63" s="421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1">
        <v>16</v>
      </c>
      <c r="B64" s="452">
        <v>44085</v>
      </c>
      <c r="C64" s="482"/>
      <c r="D64" s="499" t="s">
        <v>93</v>
      </c>
      <c r="E64" s="483" t="s">
        <v>3627</v>
      </c>
      <c r="F64" s="451">
        <v>156.5</v>
      </c>
      <c r="G64" s="487">
        <v>162</v>
      </c>
      <c r="H64" s="483">
        <v>153.75</v>
      </c>
      <c r="I64" s="484">
        <v>147</v>
      </c>
      <c r="J64" s="451" t="s">
        <v>3720</v>
      </c>
      <c r="K64" s="451">
        <f>+F64-H64</f>
        <v>2.75</v>
      </c>
      <c r="L64" s="472">
        <f>(F64*-0.07)/100</f>
        <v>-0.10955000000000002</v>
      </c>
      <c r="M64" s="455">
        <f t="shared" si="56"/>
        <v>1.6871884984025559E-2</v>
      </c>
      <c r="N64" s="456" t="s">
        <v>599</v>
      </c>
      <c r="O64" s="461">
        <v>44085</v>
      </c>
      <c r="P64" s="64"/>
      <c r="Q64" s="64"/>
      <c r="R64" s="421" t="s">
        <v>3186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81">
        <v>17</v>
      </c>
      <c r="B65" s="452">
        <v>44085</v>
      </c>
      <c r="C65" s="482"/>
      <c r="D65" s="499" t="s">
        <v>122</v>
      </c>
      <c r="E65" s="483" t="s">
        <v>600</v>
      </c>
      <c r="F65" s="451">
        <v>393.5</v>
      </c>
      <c r="G65" s="487">
        <v>384</v>
      </c>
      <c r="H65" s="483">
        <v>399.5</v>
      </c>
      <c r="I65" s="484" t="s">
        <v>3721</v>
      </c>
      <c r="J65" s="451" t="s">
        <v>3727</v>
      </c>
      <c r="K65" s="451">
        <f t="shared" ref="K65:K66" si="57">H65-F65</f>
        <v>6</v>
      </c>
      <c r="L65" s="472">
        <f>(F65*-0.07)/100</f>
        <v>-0.27545000000000003</v>
      </c>
      <c r="M65" s="455">
        <f t="shared" ref="M65:M66" si="58">(K65+L65)/F65</f>
        <v>1.4547776365946632E-2</v>
      </c>
      <c r="N65" s="456" t="s">
        <v>599</v>
      </c>
      <c r="O65" s="461">
        <v>44085</v>
      </c>
      <c r="P65" s="64"/>
      <c r="Q65" s="64"/>
      <c r="R65" s="421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501">
        <v>18</v>
      </c>
      <c r="B66" s="445">
        <v>44085</v>
      </c>
      <c r="C66" s="448"/>
      <c r="D66" s="502" t="s">
        <v>74</v>
      </c>
      <c r="E66" s="450" t="s">
        <v>600</v>
      </c>
      <c r="F66" s="509">
        <v>424</v>
      </c>
      <c r="G66" s="503">
        <v>409</v>
      </c>
      <c r="H66" s="450">
        <v>410</v>
      </c>
      <c r="I66" s="504" t="s">
        <v>3722</v>
      </c>
      <c r="J66" s="497" t="s">
        <v>3728</v>
      </c>
      <c r="K66" s="497">
        <f t="shared" si="57"/>
        <v>-14</v>
      </c>
      <c r="L66" s="474">
        <f>(F66*-0.8)/100</f>
        <v>-3.3920000000000003</v>
      </c>
      <c r="M66" s="432">
        <f t="shared" si="58"/>
        <v>-4.1018867924528302E-2</v>
      </c>
      <c r="N66" s="446" t="s">
        <v>663</v>
      </c>
      <c r="O66" s="433">
        <v>44095</v>
      </c>
      <c r="P66" s="64"/>
      <c r="Q66" s="64"/>
      <c r="R66" s="421" t="s">
        <v>602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81">
        <v>19</v>
      </c>
      <c r="B67" s="452">
        <v>44085</v>
      </c>
      <c r="C67" s="482"/>
      <c r="D67" s="499" t="s">
        <v>137</v>
      </c>
      <c r="E67" s="483" t="s">
        <v>600</v>
      </c>
      <c r="F67" s="451">
        <v>963.5</v>
      </c>
      <c r="G67" s="487">
        <v>938</v>
      </c>
      <c r="H67" s="483">
        <v>986</v>
      </c>
      <c r="I67" s="484" t="s">
        <v>3723</v>
      </c>
      <c r="J67" s="451" t="s">
        <v>3749</v>
      </c>
      <c r="K67" s="451">
        <f t="shared" ref="K67" si="59">H67-F67</f>
        <v>22.5</v>
      </c>
      <c r="L67" s="472">
        <f>(F67*-0.8)/100</f>
        <v>-7.7080000000000011</v>
      </c>
      <c r="M67" s="455">
        <f t="shared" ref="M67" si="60">(K67+L67)/F67</f>
        <v>1.5352361183186298E-2</v>
      </c>
      <c r="N67" s="456" t="s">
        <v>599</v>
      </c>
      <c r="O67" s="500">
        <v>44089</v>
      </c>
      <c r="P67" s="64"/>
      <c r="Q67" s="64"/>
      <c r="R67" s="421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81">
        <v>20</v>
      </c>
      <c r="B68" s="452">
        <v>44088</v>
      </c>
      <c r="C68" s="482"/>
      <c r="D68" s="499" t="s">
        <v>3642</v>
      </c>
      <c r="E68" s="483" t="s">
        <v>600</v>
      </c>
      <c r="F68" s="451">
        <v>2080</v>
      </c>
      <c r="G68" s="487">
        <v>2030</v>
      </c>
      <c r="H68" s="483">
        <v>2122.5</v>
      </c>
      <c r="I68" s="484" t="s">
        <v>3731</v>
      </c>
      <c r="J68" s="451" t="s">
        <v>3732</v>
      </c>
      <c r="K68" s="451">
        <f t="shared" ref="K68:K71" si="61">H68-F68</f>
        <v>42.5</v>
      </c>
      <c r="L68" s="472">
        <f>(F68*-0.07)/100</f>
        <v>-1.4560000000000002</v>
      </c>
      <c r="M68" s="455">
        <f t="shared" ref="M68:M71" si="62">(K68+L68)/F68</f>
        <v>1.9732692307692305E-2</v>
      </c>
      <c r="N68" s="456" t="s">
        <v>599</v>
      </c>
      <c r="O68" s="461">
        <v>44088</v>
      </c>
      <c r="P68" s="64"/>
      <c r="Q68" s="64"/>
      <c r="R68" s="421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81">
        <v>21</v>
      </c>
      <c r="B69" s="452">
        <v>44089</v>
      </c>
      <c r="C69" s="482"/>
      <c r="D69" s="499" t="s">
        <v>336</v>
      </c>
      <c r="E69" s="483" t="s">
        <v>600</v>
      </c>
      <c r="F69" s="451">
        <v>940</v>
      </c>
      <c r="G69" s="487">
        <v>900</v>
      </c>
      <c r="H69" s="483">
        <v>957</v>
      </c>
      <c r="I69" s="484">
        <v>1000</v>
      </c>
      <c r="J69" s="451" t="s">
        <v>3708</v>
      </c>
      <c r="K69" s="451">
        <f t="shared" si="61"/>
        <v>17</v>
      </c>
      <c r="L69" s="472">
        <f>(F69*-0.07)/100</f>
        <v>-0.65800000000000014</v>
      </c>
      <c r="M69" s="455">
        <f t="shared" si="62"/>
        <v>1.7385106382978723E-2</v>
      </c>
      <c r="N69" s="456" t="s">
        <v>599</v>
      </c>
      <c r="O69" s="461">
        <v>44089</v>
      </c>
      <c r="P69" s="64"/>
      <c r="Q69" s="64"/>
      <c r="R69" s="421" t="s">
        <v>3186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01">
        <v>22</v>
      </c>
      <c r="B70" s="445">
        <v>44089</v>
      </c>
      <c r="C70" s="448"/>
      <c r="D70" s="502" t="s">
        <v>193</v>
      </c>
      <c r="E70" s="450" t="s">
        <v>600</v>
      </c>
      <c r="F70" s="509">
        <v>1055</v>
      </c>
      <c r="G70" s="503">
        <v>1025</v>
      </c>
      <c r="H70" s="450">
        <v>1025</v>
      </c>
      <c r="I70" s="504" t="s">
        <v>3745</v>
      </c>
      <c r="J70" s="497" t="s">
        <v>3779</v>
      </c>
      <c r="K70" s="497">
        <f t="shared" si="61"/>
        <v>-30</v>
      </c>
      <c r="L70" s="474">
        <f>(F70*-0.8)/100</f>
        <v>-8.44</v>
      </c>
      <c r="M70" s="432">
        <f t="shared" si="62"/>
        <v>-3.6436018957345967E-2</v>
      </c>
      <c r="N70" s="446" t="s">
        <v>663</v>
      </c>
      <c r="O70" s="433">
        <v>44092</v>
      </c>
      <c r="P70" s="64"/>
      <c r="Q70" s="64"/>
      <c r="R70" s="421" t="s">
        <v>602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01">
        <v>23</v>
      </c>
      <c r="B71" s="445">
        <v>44089</v>
      </c>
      <c r="C71" s="448"/>
      <c r="D71" s="502" t="s">
        <v>115</v>
      </c>
      <c r="E71" s="450" t="s">
        <v>600</v>
      </c>
      <c r="F71" s="509">
        <v>198</v>
      </c>
      <c r="G71" s="503">
        <v>192.5</v>
      </c>
      <c r="H71" s="450">
        <v>192.5</v>
      </c>
      <c r="I71" s="504">
        <v>210</v>
      </c>
      <c r="J71" s="497" t="s">
        <v>3800</v>
      </c>
      <c r="K71" s="497">
        <f t="shared" si="61"/>
        <v>-5.5</v>
      </c>
      <c r="L71" s="474">
        <f>(F71*-0.8)/100</f>
        <v>-1.5840000000000001</v>
      </c>
      <c r="M71" s="432">
        <f t="shared" si="62"/>
        <v>-3.5777777777777776E-2</v>
      </c>
      <c r="N71" s="446" t="s">
        <v>663</v>
      </c>
      <c r="O71" s="433">
        <v>44095</v>
      </c>
      <c r="P71" s="64"/>
      <c r="Q71" s="64"/>
      <c r="R71" s="421" t="s">
        <v>3186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523">
        <v>24</v>
      </c>
      <c r="B72" s="517">
        <v>44089</v>
      </c>
      <c r="C72" s="518"/>
      <c r="D72" s="519" t="s">
        <v>368</v>
      </c>
      <c r="E72" s="520" t="s">
        <v>600</v>
      </c>
      <c r="F72" s="521">
        <v>536</v>
      </c>
      <c r="G72" s="521">
        <v>518</v>
      </c>
      <c r="H72" s="520">
        <v>538</v>
      </c>
      <c r="I72" s="522" t="s">
        <v>3746</v>
      </c>
      <c r="J72" s="523" t="s">
        <v>3684</v>
      </c>
      <c r="K72" s="523">
        <f t="shared" ref="K72" si="63">H72-F72</f>
        <v>2</v>
      </c>
      <c r="L72" s="524">
        <f>(F72*-0.8)/100</f>
        <v>-4.2880000000000003</v>
      </c>
      <c r="M72" s="525">
        <f t="shared" ref="M72" si="64">(K72+L72)/F72</f>
        <v>-4.2686567164179111E-3</v>
      </c>
      <c r="N72" s="526" t="s">
        <v>708</v>
      </c>
      <c r="O72" s="527">
        <v>44090</v>
      </c>
      <c r="P72" s="64"/>
      <c r="Q72" s="64"/>
      <c r="R72" s="421" t="s">
        <v>602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81">
        <v>25</v>
      </c>
      <c r="B73" s="452">
        <v>44089</v>
      </c>
      <c r="C73" s="482"/>
      <c r="D73" s="499" t="s">
        <v>416</v>
      </c>
      <c r="E73" s="483" t="s">
        <v>600</v>
      </c>
      <c r="F73" s="451">
        <v>201.5</v>
      </c>
      <c r="G73" s="487">
        <v>195</v>
      </c>
      <c r="H73" s="483">
        <v>205.25</v>
      </c>
      <c r="I73" s="484" t="s">
        <v>3747</v>
      </c>
      <c r="J73" s="451" t="s">
        <v>3748</v>
      </c>
      <c r="K73" s="451">
        <f t="shared" ref="K73" si="65">H73-F73</f>
        <v>3.75</v>
      </c>
      <c r="L73" s="472">
        <f>(F73*-0.07)/100</f>
        <v>-0.14105000000000001</v>
      </c>
      <c r="M73" s="455">
        <f t="shared" ref="M73" si="66">(K73+L73)/F73</f>
        <v>1.7910421836228287E-2</v>
      </c>
      <c r="N73" s="456" t="s">
        <v>599</v>
      </c>
      <c r="O73" s="461">
        <v>44089</v>
      </c>
      <c r="P73" s="64"/>
      <c r="Q73" s="64"/>
      <c r="R73" s="421" t="s">
        <v>602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81">
        <v>26</v>
      </c>
      <c r="B74" s="452">
        <v>44089</v>
      </c>
      <c r="C74" s="482"/>
      <c r="D74" s="499" t="s">
        <v>87</v>
      </c>
      <c r="E74" s="483" t="s">
        <v>600</v>
      </c>
      <c r="F74" s="451">
        <v>479</v>
      </c>
      <c r="G74" s="487">
        <v>468</v>
      </c>
      <c r="H74" s="483">
        <v>490.5</v>
      </c>
      <c r="I74" s="484">
        <v>500</v>
      </c>
      <c r="J74" s="451" t="s">
        <v>3709</v>
      </c>
      <c r="K74" s="451">
        <f t="shared" ref="K74" si="67">H74-F74</f>
        <v>11.5</v>
      </c>
      <c r="L74" s="472">
        <f>(F74*-0.07)/100</f>
        <v>-0.33529999999999999</v>
      </c>
      <c r="M74" s="455">
        <f t="shared" ref="M74" si="68">(K74+L74)/F74</f>
        <v>2.3308350730688935E-2</v>
      </c>
      <c r="N74" s="456" t="s">
        <v>599</v>
      </c>
      <c r="O74" s="461">
        <v>44089</v>
      </c>
      <c r="P74" s="64"/>
      <c r="Q74" s="64"/>
      <c r="R74" s="421" t="s">
        <v>3186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81">
        <v>27</v>
      </c>
      <c r="B75" s="452">
        <v>44089</v>
      </c>
      <c r="C75" s="482"/>
      <c r="D75" s="499" t="s">
        <v>80</v>
      </c>
      <c r="E75" s="483" t="s">
        <v>600</v>
      </c>
      <c r="F75" s="451">
        <v>361</v>
      </c>
      <c r="G75" s="487">
        <v>350</v>
      </c>
      <c r="H75" s="483">
        <v>367</v>
      </c>
      <c r="I75" s="484">
        <v>380</v>
      </c>
      <c r="J75" s="451" t="s">
        <v>3727</v>
      </c>
      <c r="K75" s="451">
        <f t="shared" ref="K75:K76" si="69">H75-F75</f>
        <v>6</v>
      </c>
      <c r="L75" s="472">
        <f>(F75*-0.07)/100</f>
        <v>-0.25270000000000004</v>
      </c>
      <c r="M75" s="455">
        <f t="shared" ref="M75:M76" si="70">(K75+L75)/F75</f>
        <v>1.592049861495845E-2</v>
      </c>
      <c r="N75" s="456" t="s">
        <v>599</v>
      </c>
      <c r="O75" s="461">
        <v>44089</v>
      </c>
      <c r="P75" s="64"/>
      <c r="Q75" s="64"/>
      <c r="R75" s="421" t="s">
        <v>3186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501">
        <v>28</v>
      </c>
      <c r="B76" s="445">
        <v>44090</v>
      </c>
      <c r="C76" s="448"/>
      <c r="D76" s="502" t="s">
        <v>313</v>
      </c>
      <c r="E76" s="450" t="s">
        <v>600</v>
      </c>
      <c r="F76" s="509">
        <v>651</v>
      </c>
      <c r="G76" s="503">
        <v>630</v>
      </c>
      <c r="H76" s="450">
        <v>630</v>
      </c>
      <c r="I76" s="504">
        <v>690</v>
      </c>
      <c r="J76" s="497" t="s">
        <v>3765</v>
      </c>
      <c r="K76" s="497">
        <f t="shared" si="69"/>
        <v>-21</v>
      </c>
      <c r="L76" s="474">
        <f>(F76*-0.8)/100</f>
        <v>-5.2080000000000011</v>
      </c>
      <c r="M76" s="432">
        <f t="shared" si="70"/>
        <v>-4.0258064516129038E-2</v>
      </c>
      <c r="N76" s="446" t="s">
        <v>663</v>
      </c>
      <c r="O76" s="433">
        <v>44091</v>
      </c>
      <c r="P76" s="64"/>
      <c r="Q76" s="64"/>
      <c r="R76" s="421" t="s">
        <v>3186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501">
        <v>29</v>
      </c>
      <c r="B77" s="445">
        <v>44090</v>
      </c>
      <c r="C77" s="448"/>
      <c r="D77" s="502" t="s">
        <v>93</v>
      </c>
      <c r="E77" s="450" t="s">
        <v>3627</v>
      </c>
      <c r="F77" s="509">
        <v>156</v>
      </c>
      <c r="G77" s="503">
        <v>160</v>
      </c>
      <c r="H77" s="450">
        <v>159.5</v>
      </c>
      <c r="I77" s="504">
        <v>145</v>
      </c>
      <c r="J77" s="497" t="s">
        <v>3751</v>
      </c>
      <c r="K77" s="497">
        <f>F77-H77</f>
        <v>-3.5</v>
      </c>
      <c r="L77" s="474">
        <f>(F77*-0.07)/100</f>
        <v>-0.10920000000000002</v>
      </c>
      <c r="M77" s="432">
        <f t="shared" ref="M77:M79" si="71">(K77+L77)/F77</f>
        <v>-2.3135897435897435E-2</v>
      </c>
      <c r="N77" s="446" t="s">
        <v>663</v>
      </c>
      <c r="O77" s="539">
        <v>44090</v>
      </c>
      <c r="P77" s="64"/>
      <c r="Q77" s="64"/>
      <c r="R77" s="421" t="s">
        <v>3186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501">
        <v>30</v>
      </c>
      <c r="B78" s="445">
        <v>44090</v>
      </c>
      <c r="C78" s="448"/>
      <c r="D78" s="502" t="s">
        <v>437</v>
      </c>
      <c r="E78" s="450" t="s">
        <v>600</v>
      </c>
      <c r="F78" s="509">
        <v>153.5</v>
      </c>
      <c r="G78" s="503">
        <v>149</v>
      </c>
      <c r="H78" s="450">
        <v>149</v>
      </c>
      <c r="I78" s="504" t="s">
        <v>3761</v>
      </c>
      <c r="J78" s="497" t="s">
        <v>3798</v>
      </c>
      <c r="K78" s="497">
        <f t="shared" ref="K78" si="72">H78-F78</f>
        <v>-4.5</v>
      </c>
      <c r="L78" s="474">
        <f>(F78*-0.8)/100</f>
        <v>-1.2280000000000002</v>
      </c>
      <c r="M78" s="432">
        <f t="shared" si="71"/>
        <v>-3.7315960912052117E-2</v>
      </c>
      <c r="N78" s="446" t="s">
        <v>663</v>
      </c>
      <c r="O78" s="433">
        <v>44095</v>
      </c>
      <c r="P78" s="64"/>
      <c r="Q78" s="64"/>
      <c r="R78" s="421" t="s">
        <v>602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481">
        <v>31</v>
      </c>
      <c r="B79" s="452">
        <v>44090</v>
      </c>
      <c r="C79" s="482"/>
      <c r="D79" s="499" t="s">
        <v>3801</v>
      </c>
      <c r="E79" s="483" t="s">
        <v>3627</v>
      </c>
      <c r="F79" s="451">
        <v>217</v>
      </c>
      <c r="G79" s="487">
        <v>223</v>
      </c>
      <c r="H79" s="483">
        <v>211.25</v>
      </c>
      <c r="I79" s="484" t="s">
        <v>3802</v>
      </c>
      <c r="J79" s="451" t="s">
        <v>3803</v>
      </c>
      <c r="K79" s="451">
        <f>+F79-H79</f>
        <v>5.75</v>
      </c>
      <c r="L79" s="472">
        <f>(F79*-0.8)/100</f>
        <v>-1.7360000000000002</v>
      </c>
      <c r="M79" s="455">
        <f t="shared" si="71"/>
        <v>1.8497695852534558E-2</v>
      </c>
      <c r="N79" s="456" t="s">
        <v>599</v>
      </c>
      <c r="O79" s="500">
        <v>44095</v>
      </c>
      <c r="R79" s="341" t="s">
        <v>602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81">
        <v>32</v>
      </c>
      <c r="B80" s="452">
        <v>44090</v>
      </c>
      <c r="C80" s="482"/>
      <c r="D80" s="499" t="s">
        <v>315</v>
      </c>
      <c r="E80" s="483" t="s">
        <v>600</v>
      </c>
      <c r="F80" s="451">
        <v>186</v>
      </c>
      <c r="G80" s="487">
        <v>181</v>
      </c>
      <c r="H80" s="483">
        <v>191.5</v>
      </c>
      <c r="I80" s="484">
        <v>196</v>
      </c>
      <c r="J80" s="451" t="s">
        <v>3785</v>
      </c>
      <c r="K80" s="451">
        <f t="shared" ref="K80" si="73">H80-F80</f>
        <v>5.5</v>
      </c>
      <c r="L80" s="472">
        <f>(F80*-0.8)/100</f>
        <v>-1.4880000000000002</v>
      </c>
      <c r="M80" s="455">
        <f t="shared" ref="M80:M81" si="74">(K80+L80)/F80</f>
        <v>2.1569892473118277E-2</v>
      </c>
      <c r="N80" s="456" t="s">
        <v>599</v>
      </c>
      <c r="O80" s="500">
        <v>44091</v>
      </c>
      <c r="P80" s="64"/>
      <c r="Q80" s="64"/>
      <c r="R80" s="421" t="s">
        <v>3186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481">
        <v>33</v>
      </c>
      <c r="B81" s="452">
        <v>44092</v>
      </c>
      <c r="C81" s="482"/>
      <c r="D81" s="499" t="s">
        <v>38</v>
      </c>
      <c r="E81" s="483" t="s">
        <v>3627</v>
      </c>
      <c r="F81" s="451">
        <v>1415</v>
      </c>
      <c r="G81" s="487">
        <v>1455</v>
      </c>
      <c r="H81" s="483">
        <v>1377.5</v>
      </c>
      <c r="I81" s="484" t="s">
        <v>3776</v>
      </c>
      <c r="J81" s="451" t="s">
        <v>3799</v>
      </c>
      <c r="K81" s="451">
        <f>+F81-H81</f>
        <v>37.5</v>
      </c>
      <c r="L81" s="472">
        <f>(F81*-0.8)/100</f>
        <v>-11.32</v>
      </c>
      <c r="M81" s="455">
        <f t="shared" si="74"/>
        <v>1.8501766784452298E-2</v>
      </c>
      <c r="N81" s="456" t="s">
        <v>599</v>
      </c>
      <c r="O81" s="500">
        <v>44095</v>
      </c>
      <c r="P81" s="64"/>
      <c r="Q81" s="64"/>
      <c r="R81" s="421" t="s">
        <v>602</v>
      </c>
      <c r="S81" s="6"/>
      <c r="T81" s="6"/>
      <c r="U81" s="6"/>
      <c r="V81" s="6"/>
      <c r="W81" s="6"/>
      <c r="X81" s="6"/>
      <c r="Y81" s="6"/>
      <c r="Z81" s="6"/>
      <c r="AA81" s="6"/>
    </row>
    <row r="82" spans="1:34" s="9" customFormat="1" ht="15" customHeight="1">
      <c r="A82" s="501">
        <v>34</v>
      </c>
      <c r="B82" s="445">
        <v>44092</v>
      </c>
      <c r="C82" s="448"/>
      <c r="D82" s="502" t="s">
        <v>190</v>
      </c>
      <c r="E82" s="450" t="s">
        <v>600</v>
      </c>
      <c r="F82" s="497">
        <v>2930</v>
      </c>
      <c r="G82" s="503">
        <v>2870</v>
      </c>
      <c r="H82" s="450">
        <v>2860</v>
      </c>
      <c r="I82" s="504">
        <v>3050</v>
      </c>
      <c r="J82" s="497" t="s">
        <v>3797</v>
      </c>
      <c r="K82" s="497">
        <f t="shared" ref="K82" si="75">H82-F82</f>
        <v>-70</v>
      </c>
      <c r="L82" s="474">
        <f>(F82*-0.8)/100</f>
        <v>-23.44</v>
      </c>
      <c r="M82" s="432">
        <f t="shared" ref="M82" si="76">(K82+L82)/F82</f>
        <v>-3.1890784982935155E-2</v>
      </c>
      <c r="N82" s="446" t="s">
        <v>663</v>
      </c>
      <c r="O82" s="433">
        <v>44095</v>
      </c>
      <c r="P82" s="64"/>
      <c r="Q82" s="64"/>
      <c r="R82" s="421" t="s">
        <v>602</v>
      </c>
      <c r="S82" s="6"/>
      <c r="T82" s="6"/>
      <c r="U82" s="6"/>
      <c r="V82" s="6"/>
      <c r="W82" s="6"/>
      <c r="X82" s="6"/>
      <c r="Y82" s="6"/>
      <c r="Z82" s="6"/>
      <c r="AA82" s="6"/>
    </row>
    <row r="83" spans="1:34" s="9" customFormat="1" ht="15" customHeight="1">
      <c r="A83" s="383">
        <v>35</v>
      </c>
      <c r="B83" s="408">
        <v>44097</v>
      </c>
      <c r="C83" s="422"/>
      <c r="D83" s="459" t="s">
        <v>229</v>
      </c>
      <c r="E83" s="423" t="s">
        <v>600</v>
      </c>
      <c r="F83" s="492" t="s">
        <v>3846</v>
      </c>
      <c r="G83" s="431">
        <v>1535</v>
      </c>
      <c r="H83" s="423"/>
      <c r="I83" s="411" t="s">
        <v>3847</v>
      </c>
      <c r="J83" s="492" t="s">
        <v>601</v>
      </c>
      <c r="K83" s="492"/>
      <c r="L83" s="490"/>
      <c r="M83" s="538"/>
      <c r="N83" s="424"/>
      <c r="O83" s="491"/>
      <c r="P83" s="64"/>
      <c r="Q83" s="64"/>
      <c r="R83" s="421"/>
      <c r="S83" s="6"/>
      <c r="T83" s="6"/>
      <c r="U83" s="6"/>
      <c r="V83" s="6"/>
      <c r="W83" s="6"/>
      <c r="X83" s="6"/>
      <c r="Y83" s="6"/>
      <c r="Z83" s="6"/>
      <c r="AA83" s="6"/>
    </row>
    <row r="84" spans="1:34" s="9" customFormat="1" ht="15" customHeight="1">
      <c r="A84" s="481">
        <v>36</v>
      </c>
      <c r="B84" s="452">
        <v>44097</v>
      </c>
      <c r="C84" s="482"/>
      <c r="D84" s="499" t="s">
        <v>81</v>
      </c>
      <c r="E84" s="483" t="s">
        <v>600</v>
      </c>
      <c r="F84" s="451">
        <v>634</v>
      </c>
      <c r="G84" s="487">
        <v>618</v>
      </c>
      <c r="H84" s="483">
        <v>650</v>
      </c>
      <c r="I84" s="484">
        <v>670</v>
      </c>
      <c r="J84" s="451" t="s">
        <v>3744</v>
      </c>
      <c r="K84" s="451">
        <f t="shared" ref="K84" si="77">H84-F84</f>
        <v>16</v>
      </c>
      <c r="L84" s="472">
        <f>(F84*-0.07)/100</f>
        <v>-0.44380000000000003</v>
      </c>
      <c r="M84" s="455">
        <f t="shared" ref="M84" si="78">(K84+L84)/F84</f>
        <v>2.4536593059936909E-2</v>
      </c>
      <c r="N84" s="456" t="s">
        <v>599</v>
      </c>
      <c r="O84" s="461">
        <v>44097</v>
      </c>
      <c r="P84" s="64"/>
      <c r="Q84" s="64"/>
      <c r="R84" s="421"/>
      <c r="S84" s="6"/>
      <c r="T84" s="6"/>
      <c r="U84" s="6"/>
      <c r="V84" s="6"/>
      <c r="W84" s="6"/>
      <c r="X84" s="6"/>
      <c r="Y84" s="6"/>
      <c r="Z84" s="6"/>
      <c r="AA84" s="6"/>
    </row>
    <row r="85" spans="1:34" s="9" customFormat="1" ht="15" customHeight="1">
      <c r="A85" s="481">
        <v>37</v>
      </c>
      <c r="B85" s="452">
        <v>44098</v>
      </c>
      <c r="C85" s="482"/>
      <c r="D85" s="499" t="s">
        <v>237</v>
      </c>
      <c r="E85" s="483" t="s">
        <v>600</v>
      </c>
      <c r="F85" s="451">
        <v>267</v>
      </c>
      <c r="G85" s="487">
        <v>260</v>
      </c>
      <c r="H85" s="483">
        <v>274</v>
      </c>
      <c r="I85" s="484">
        <v>280</v>
      </c>
      <c r="J85" s="451" t="s">
        <v>3637</v>
      </c>
      <c r="K85" s="451">
        <f t="shared" ref="K85" si="79">H85-F85</f>
        <v>7</v>
      </c>
      <c r="L85" s="472">
        <f>(F85*-0.07)/100</f>
        <v>-0.18690000000000001</v>
      </c>
      <c r="M85" s="455">
        <f t="shared" ref="M85" si="80">(K85+L85)/F85</f>
        <v>2.5517228464419478E-2</v>
      </c>
      <c r="N85" s="456" t="s">
        <v>599</v>
      </c>
      <c r="O85" s="461">
        <v>44098</v>
      </c>
      <c r="P85" s="64"/>
      <c r="Q85" s="64"/>
      <c r="R85" s="421"/>
      <c r="S85" s="6"/>
      <c r="T85" s="6"/>
      <c r="U85" s="6"/>
      <c r="V85" s="6"/>
      <c r="W85" s="6"/>
      <c r="X85" s="6"/>
      <c r="Y85" s="6"/>
      <c r="Z85" s="6"/>
      <c r="AA85" s="6"/>
    </row>
    <row r="86" spans="1:34" s="9" customFormat="1" ht="15" customHeight="1">
      <c r="A86" s="494"/>
      <c r="B86" s="408"/>
      <c r="C86" s="462"/>
      <c r="D86" s="463"/>
      <c r="E86" s="464"/>
      <c r="F86" s="464"/>
      <c r="G86" s="465"/>
      <c r="H86" s="465"/>
      <c r="I86" s="464"/>
      <c r="J86" s="464"/>
      <c r="K86" s="464"/>
      <c r="L86" s="464"/>
      <c r="M86" s="464"/>
      <c r="N86" s="464"/>
      <c r="O86" s="464"/>
      <c r="P86" s="64"/>
      <c r="Q86" s="64"/>
      <c r="R86" s="421"/>
      <c r="S86" s="6"/>
      <c r="T86" s="6"/>
      <c r="U86" s="6"/>
      <c r="V86" s="6"/>
      <c r="W86" s="6"/>
      <c r="X86" s="6"/>
      <c r="Y86" s="6"/>
      <c r="Z86" s="6"/>
      <c r="AA86" s="6"/>
    </row>
    <row r="87" spans="1:34" ht="15" customHeight="1">
      <c r="A87" s="5"/>
      <c r="B87" s="495"/>
      <c r="C87" s="5"/>
      <c r="D87" s="5"/>
      <c r="E87" s="5"/>
      <c r="F87" s="82"/>
      <c r="G87" s="82"/>
      <c r="H87" s="82"/>
      <c r="I87" s="82"/>
      <c r="J87" s="42"/>
      <c r="K87" s="82"/>
      <c r="L87" s="82"/>
      <c r="M87" s="35"/>
      <c r="N87" s="496"/>
      <c r="O87" s="496"/>
      <c r="P87" s="7"/>
      <c r="Q87" s="11"/>
      <c r="R87" s="12"/>
      <c r="S87" s="16"/>
      <c r="T87" s="16"/>
      <c r="U87" s="16"/>
      <c r="V87" s="16"/>
      <c r="W87" s="16"/>
      <c r="X87" s="16"/>
      <c r="Y87" s="16"/>
      <c r="Z87" s="16"/>
      <c r="AA87" s="16"/>
    </row>
    <row r="88" spans="1:34" ht="15" customHeight="1">
      <c r="A88" s="5"/>
      <c r="B88" s="495"/>
      <c r="C88" s="5"/>
      <c r="D88" s="5"/>
      <c r="E88" s="5"/>
      <c r="F88" s="82"/>
      <c r="G88" s="82"/>
      <c r="H88" s="82"/>
      <c r="I88" s="82"/>
      <c r="J88" s="42"/>
      <c r="K88" s="82"/>
      <c r="L88" s="82"/>
      <c r="M88" s="35"/>
      <c r="N88" s="496"/>
      <c r="O88" s="496"/>
      <c r="P88" s="7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4" ht="44.25" customHeight="1">
      <c r="A89" s="23" t="s">
        <v>603</v>
      </c>
      <c r="B89" s="39"/>
      <c r="C89" s="39"/>
      <c r="D89" s="40"/>
      <c r="E89" s="36"/>
      <c r="F89" s="36"/>
      <c r="G89" s="35"/>
      <c r="H89" s="35" t="s">
        <v>3634</v>
      </c>
      <c r="I89" s="36"/>
      <c r="J89" s="17"/>
      <c r="K89" s="79"/>
      <c r="L89" s="80"/>
      <c r="M89" s="79"/>
      <c r="N89" s="81"/>
      <c r="O89" s="79"/>
      <c r="P89" s="7"/>
      <c r="Q89" s="16"/>
      <c r="R89" s="12"/>
      <c r="S89" s="16"/>
      <c r="T89" s="16"/>
      <c r="U89" s="16"/>
      <c r="V89" s="16"/>
      <c r="W89" s="16"/>
      <c r="X89" s="16"/>
      <c r="Y89" s="16"/>
      <c r="Z89" s="5"/>
      <c r="AA89" s="5"/>
      <c r="AB89" s="5"/>
    </row>
    <row r="90" spans="1:34" s="6" customFormat="1">
      <c r="A90" s="29" t="s">
        <v>604</v>
      </c>
      <c r="B90" s="23"/>
      <c r="C90" s="23"/>
      <c r="D90" s="23"/>
      <c r="E90" s="5"/>
      <c r="F90" s="30" t="s">
        <v>605</v>
      </c>
      <c r="G90" s="41"/>
      <c r="H90" s="42"/>
      <c r="I90" s="82"/>
      <c r="J90" s="17"/>
      <c r="K90" s="83"/>
      <c r="L90" s="84"/>
      <c r="M90" s="85"/>
      <c r="N90" s="86"/>
      <c r="O90" s="87"/>
      <c r="P90" s="5"/>
      <c r="Q90" s="4"/>
      <c r="R90" s="12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9" customFormat="1" ht="14.25" customHeight="1">
      <c r="A91" s="29"/>
      <c r="B91" s="23"/>
      <c r="C91" s="23"/>
      <c r="D91" s="23"/>
      <c r="E91" s="32"/>
      <c r="F91" s="30" t="s">
        <v>607</v>
      </c>
      <c r="G91" s="41"/>
      <c r="H91" s="42"/>
      <c r="I91" s="82"/>
      <c r="J91" s="17"/>
      <c r="K91" s="83"/>
      <c r="L91" s="84"/>
      <c r="M91" s="85"/>
      <c r="N91" s="86"/>
      <c r="O91" s="87"/>
      <c r="P91" s="5"/>
      <c r="Q91" s="4"/>
      <c r="R91" s="12"/>
      <c r="S91" s="6"/>
      <c r="Y91" s="6"/>
      <c r="Z91" s="6"/>
    </row>
    <row r="92" spans="1:34" s="9" customFormat="1" ht="14.25" customHeight="1">
      <c r="A92" s="23"/>
      <c r="B92" s="23"/>
      <c r="C92" s="23"/>
      <c r="D92" s="23"/>
      <c r="E92" s="32"/>
      <c r="F92" s="17"/>
      <c r="G92" s="17"/>
      <c r="H92" s="31"/>
      <c r="I92" s="36"/>
      <c r="J92" s="71"/>
      <c r="K92" s="68"/>
      <c r="L92" s="69"/>
      <c r="M92" s="17"/>
      <c r="N92" s="72"/>
      <c r="O92" s="57"/>
      <c r="P92" s="8"/>
      <c r="Q92" s="4"/>
      <c r="R92" s="12"/>
      <c r="S92" s="6"/>
      <c r="Y92" s="6"/>
      <c r="Z92" s="6"/>
    </row>
    <row r="93" spans="1:34" s="9" customFormat="1" ht="15">
      <c r="A93" s="43" t="s">
        <v>614</v>
      </c>
      <c r="B93" s="43"/>
      <c r="C93" s="43"/>
      <c r="D93" s="43"/>
      <c r="E93" s="32"/>
      <c r="F93" s="17"/>
      <c r="G93" s="12"/>
      <c r="H93" s="17"/>
      <c r="I93" s="12"/>
      <c r="J93" s="88"/>
      <c r="K93" s="12"/>
      <c r="L93" s="12"/>
      <c r="M93" s="12"/>
      <c r="N93" s="12"/>
      <c r="O93" s="89"/>
      <c r="P93"/>
      <c r="Q93" s="4"/>
      <c r="R93" s="12"/>
      <c r="S93" s="6"/>
      <c r="Y93" s="6"/>
      <c r="Z93" s="6"/>
    </row>
    <row r="94" spans="1:34" s="9" customFormat="1" ht="38.25">
      <c r="A94" s="21" t="s">
        <v>16</v>
      </c>
      <c r="B94" s="21" t="s">
        <v>575</v>
      </c>
      <c r="C94" s="21"/>
      <c r="D94" s="22" t="s">
        <v>588</v>
      </c>
      <c r="E94" s="21" t="s">
        <v>589</v>
      </c>
      <c r="F94" s="21" t="s">
        <v>590</v>
      </c>
      <c r="G94" s="21" t="s">
        <v>609</v>
      </c>
      <c r="H94" s="21" t="s">
        <v>592</v>
      </c>
      <c r="I94" s="21" t="s">
        <v>593</v>
      </c>
      <c r="J94" s="20" t="s">
        <v>594</v>
      </c>
      <c r="K94" s="77" t="s">
        <v>615</v>
      </c>
      <c r="L94" s="63" t="s">
        <v>3631</v>
      </c>
      <c r="M94" s="77" t="s">
        <v>611</v>
      </c>
      <c r="N94" s="21" t="s">
        <v>612</v>
      </c>
      <c r="O94" s="20" t="s">
        <v>597</v>
      </c>
      <c r="P94" s="90" t="s">
        <v>598</v>
      </c>
      <c r="Q94" s="4"/>
      <c r="R94" s="17"/>
      <c r="S94" s="6"/>
      <c r="Y94" s="6"/>
      <c r="Z94" s="6"/>
    </row>
    <row r="95" spans="1:34" s="404" customFormat="1" ht="14.25" customHeight="1">
      <c r="A95" s="481">
        <v>1</v>
      </c>
      <c r="B95" s="452">
        <v>44071</v>
      </c>
      <c r="C95" s="489"/>
      <c r="D95" s="511" t="s">
        <v>3645</v>
      </c>
      <c r="E95" s="488" t="s">
        <v>600</v>
      </c>
      <c r="F95" s="454">
        <v>2272</v>
      </c>
      <c r="G95" s="454">
        <v>2230</v>
      </c>
      <c r="H95" s="454">
        <v>2298.5</v>
      </c>
      <c r="I95" s="454">
        <v>2450</v>
      </c>
      <c r="J95" s="451" t="s">
        <v>3680</v>
      </c>
      <c r="K95" s="451">
        <f>H95-F95</f>
        <v>26.5</v>
      </c>
      <c r="L95" s="472">
        <f t="shared" ref="L95" si="81">(H95*N95)*0.07%</f>
        <v>482.68500000000006</v>
      </c>
      <c r="M95" s="472">
        <f t="shared" ref="M95:M100" si="82">(K95*N95)-L95</f>
        <v>7467.3149999999996</v>
      </c>
      <c r="N95" s="488">
        <v>300</v>
      </c>
      <c r="O95" s="456" t="s">
        <v>599</v>
      </c>
      <c r="P95" s="500">
        <v>44077</v>
      </c>
      <c r="Q95" s="391"/>
      <c r="R95" s="344" t="s">
        <v>3186</v>
      </c>
      <c r="S95" s="40"/>
      <c r="Y95" s="40"/>
      <c r="Z95" s="40"/>
    </row>
    <row r="96" spans="1:34" s="404" customFormat="1" ht="14.25" customHeight="1">
      <c r="A96" s="481">
        <v>2</v>
      </c>
      <c r="B96" s="452">
        <v>44075</v>
      </c>
      <c r="C96" s="489"/>
      <c r="D96" s="511" t="s">
        <v>3656</v>
      </c>
      <c r="E96" s="488" t="s">
        <v>3627</v>
      </c>
      <c r="F96" s="454">
        <v>11510</v>
      </c>
      <c r="G96" s="454">
        <v>11610</v>
      </c>
      <c r="H96" s="454">
        <v>11420</v>
      </c>
      <c r="I96" s="454" t="s">
        <v>3663</v>
      </c>
      <c r="J96" s="451" t="s">
        <v>3638</v>
      </c>
      <c r="K96" s="451">
        <f t="shared" ref="K96:K102" si="83">F96-H96</f>
        <v>90</v>
      </c>
      <c r="L96" s="472">
        <f>(H96*N96)*0.035%</f>
        <v>299.77500000000003</v>
      </c>
      <c r="M96" s="451">
        <f t="shared" si="82"/>
        <v>6450.2250000000004</v>
      </c>
      <c r="N96" s="451">
        <v>75</v>
      </c>
      <c r="O96" s="456" t="s">
        <v>599</v>
      </c>
      <c r="P96" s="461">
        <v>44075</v>
      </c>
      <c r="Q96" s="391"/>
      <c r="R96" s="344" t="s">
        <v>602</v>
      </c>
      <c r="S96" s="40"/>
      <c r="Y96" s="40"/>
      <c r="Z96" s="40"/>
    </row>
    <row r="97" spans="1:26" s="404" customFormat="1" ht="14.25" customHeight="1">
      <c r="A97" s="481">
        <v>3</v>
      </c>
      <c r="B97" s="452">
        <v>44075</v>
      </c>
      <c r="C97" s="489"/>
      <c r="D97" s="511" t="s">
        <v>3656</v>
      </c>
      <c r="E97" s="488" t="s">
        <v>3627</v>
      </c>
      <c r="F97" s="454">
        <v>11525</v>
      </c>
      <c r="G97" s="454">
        <v>11650</v>
      </c>
      <c r="H97" s="454">
        <v>11445</v>
      </c>
      <c r="I97" s="454" t="s">
        <v>3663</v>
      </c>
      <c r="J97" s="451" t="s">
        <v>3640</v>
      </c>
      <c r="K97" s="451">
        <f t="shared" si="83"/>
        <v>80</v>
      </c>
      <c r="L97" s="472">
        <f>(H97*N97)*0.035%</f>
        <v>300.43125000000003</v>
      </c>
      <c r="M97" s="472">
        <f t="shared" si="82"/>
        <v>5699.5687500000004</v>
      </c>
      <c r="N97" s="488">
        <v>75</v>
      </c>
      <c r="O97" s="456" t="s">
        <v>599</v>
      </c>
      <c r="P97" s="461">
        <v>44075</v>
      </c>
      <c r="Q97" s="391"/>
      <c r="R97" s="344" t="s">
        <v>602</v>
      </c>
      <c r="S97" s="40"/>
      <c r="Y97" s="40"/>
      <c r="Z97" s="40"/>
    </row>
    <row r="98" spans="1:26" s="404" customFormat="1" ht="14.25" customHeight="1">
      <c r="A98" s="481">
        <v>4</v>
      </c>
      <c r="B98" s="452">
        <v>44076</v>
      </c>
      <c r="C98" s="489"/>
      <c r="D98" s="511" t="s">
        <v>3656</v>
      </c>
      <c r="E98" s="488" t="s">
        <v>3627</v>
      </c>
      <c r="F98" s="454">
        <v>11525</v>
      </c>
      <c r="G98" s="454">
        <v>11650</v>
      </c>
      <c r="H98" s="454">
        <v>11455</v>
      </c>
      <c r="I98" s="454" t="s">
        <v>3663</v>
      </c>
      <c r="J98" s="451" t="s">
        <v>774</v>
      </c>
      <c r="K98" s="451">
        <f t="shared" si="83"/>
        <v>70</v>
      </c>
      <c r="L98" s="472">
        <f>(H98*N98)*0.035%</f>
        <v>300.69375000000002</v>
      </c>
      <c r="M98" s="472">
        <f t="shared" si="82"/>
        <v>4949.3062499999996</v>
      </c>
      <c r="N98" s="488">
        <v>75</v>
      </c>
      <c r="O98" s="456" t="s">
        <v>599</v>
      </c>
      <c r="P98" s="461">
        <v>44076</v>
      </c>
      <c r="Q98" s="391"/>
      <c r="R98" s="344" t="s">
        <v>602</v>
      </c>
      <c r="S98" s="40"/>
      <c r="Y98" s="40"/>
      <c r="Z98" s="40"/>
    </row>
    <row r="99" spans="1:26" s="404" customFormat="1" ht="14.25" customHeight="1">
      <c r="A99" s="481">
        <v>5</v>
      </c>
      <c r="B99" s="452">
        <v>44077</v>
      </c>
      <c r="C99" s="458"/>
      <c r="D99" s="511" t="s">
        <v>3656</v>
      </c>
      <c r="E99" s="488" t="s">
        <v>3627</v>
      </c>
      <c r="F99" s="454">
        <v>11590</v>
      </c>
      <c r="G99" s="454">
        <v>11710</v>
      </c>
      <c r="H99" s="454">
        <v>11520</v>
      </c>
      <c r="I99" s="454">
        <v>11400</v>
      </c>
      <c r="J99" s="451" t="s">
        <v>774</v>
      </c>
      <c r="K99" s="451">
        <f t="shared" si="83"/>
        <v>70</v>
      </c>
      <c r="L99" s="472">
        <f>(H99*N99)*0.035%</f>
        <v>302.40000000000003</v>
      </c>
      <c r="M99" s="472">
        <f t="shared" si="82"/>
        <v>4947.6000000000004</v>
      </c>
      <c r="N99" s="488">
        <v>75</v>
      </c>
      <c r="O99" s="456" t="s">
        <v>599</v>
      </c>
      <c r="P99" s="461">
        <v>44077</v>
      </c>
      <c r="Q99" s="391"/>
      <c r="R99" s="344" t="s">
        <v>602</v>
      </c>
      <c r="S99" s="40"/>
      <c r="Y99" s="40"/>
      <c r="Z99" s="40"/>
    </row>
    <row r="100" spans="1:26" s="404" customFormat="1" ht="14.25" customHeight="1">
      <c r="A100" s="481">
        <v>6</v>
      </c>
      <c r="B100" s="452">
        <v>44082</v>
      </c>
      <c r="C100" s="458"/>
      <c r="D100" s="511" t="s">
        <v>3656</v>
      </c>
      <c r="E100" s="488" t="s">
        <v>3627</v>
      </c>
      <c r="F100" s="454">
        <v>11415</v>
      </c>
      <c r="G100" s="454">
        <v>11540</v>
      </c>
      <c r="H100" s="454">
        <v>11355</v>
      </c>
      <c r="I100" s="454" t="s">
        <v>3663</v>
      </c>
      <c r="J100" s="451" t="s">
        <v>3147</v>
      </c>
      <c r="K100" s="451">
        <f t="shared" si="83"/>
        <v>60</v>
      </c>
      <c r="L100" s="472">
        <f>(H100*N100)*0.035%</f>
        <v>298.06875000000002</v>
      </c>
      <c r="M100" s="472">
        <f t="shared" si="82"/>
        <v>4201.9312499999996</v>
      </c>
      <c r="N100" s="488">
        <v>75</v>
      </c>
      <c r="O100" s="456" t="s">
        <v>599</v>
      </c>
      <c r="P100" s="461">
        <v>44082</v>
      </c>
      <c r="Q100" s="391"/>
      <c r="R100" s="344" t="s">
        <v>602</v>
      </c>
      <c r="S100" s="40"/>
      <c r="Y100" s="40"/>
      <c r="Z100" s="40"/>
    </row>
    <row r="101" spans="1:26" s="404" customFormat="1" ht="14.25" customHeight="1">
      <c r="A101" s="497">
        <v>7</v>
      </c>
      <c r="B101" s="445">
        <v>44084</v>
      </c>
      <c r="C101" s="513"/>
      <c r="D101" s="514" t="s">
        <v>3718</v>
      </c>
      <c r="E101" s="515" t="s">
        <v>3627</v>
      </c>
      <c r="F101" s="516">
        <v>11410</v>
      </c>
      <c r="G101" s="515">
        <v>11510</v>
      </c>
      <c r="H101" s="515">
        <v>11525</v>
      </c>
      <c r="I101" s="515">
        <v>11200</v>
      </c>
      <c r="J101" s="497" t="s">
        <v>3729</v>
      </c>
      <c r="K101" s="497">
        <f t="shared" si="83"/>
        <v>-115</v>
      </c>
      <c r="L101" s="474">
        <f t="shared" ref="L101" si="84">(H101*N101)*0.07%</f>
        <v>605.06250000000011</v>
      </c>
      <c r="M101" s="474">
        <f t="shared" ref="M101" si="85">(K101*N101)-L101</f>
        <v>-9230.0625</v>
      </c>
      <c r="N101" s="515">
        <v>75</v>
      </c>
      <c r="O101" s="446" t="s">
        <v>663</v>
      </c>
      <c r="P101" s="433">
        <v>44088</v>
      </c>
      <c r="Q101" s="391"/>
      <c r="R101" s="344" t="s">
        <v>3186</v>
      </c>
      <c r="S101" s="40"/>
      <c r="Y101" s="40"/>
      <c r="Z101" s="40"/>
    </row>
    <row r="102" spans="1:26" s="404" customFormat="1" ht="14.25" customHeight="1">
      <c r="A102" s="481">
        <v>8</v>
      </c>
      <c r="B102" s="452">
        <v>44085</v>
      </c>
      <c r="C102" s="458"/>
      <c r="D102" s="511" t="s">
        <v>3719</v>
      </c>
      <c r="E102" s="488" t="s">
        <v>3627</v>
      </c>
      <c r="F102" s="454">
        <v>213.75</v>
      </c>
      <c r="G102" s="454">
        <v>218</v>
      </c>
      <c r="H102" s="454">
        <v>211.75</v>
      </c>
      <c r="I102" s="454">
        <v>205</v>
      </c>
      <c r="J102" s="451" t="s">
        <v>3684</v>
      </c>
      <c r="K102" s="451">
        <f t="shared" si="83"/>
        <v>2</v>
      </c>
      <c r="L102" s="472">
        <f>(H102*N102)*0.035%</f>
        <v>222.33750000000003</v>
      </c>
      <c r="M102" s="472">
        <f t="shared" ref="M102:M103" si="86">(K102*N102)-L102</f>
        <v>5777.6625000000004</v>
      </c>
      <c r="N102" s="488">
        <v>3000</v>
      </c>
      <c r="O102" s="456" t="s">
        <v>599</v>
      </c>
      <c r="P102" s="461">
        <v>44086</v>
      </c>
      <c r="Q102" s="391"/>
      <c r="R102" s="344" t="s">
        <v>602</v>
      </c>
      <c r="S102" s="40"/>
      <c r="Y102" s="40"/>
      <c r="Z102" s="40"/>
    </row>
    <row r="103" spans="1:26" s="404" customFormat="1" ht="14.25" customHeight="1">
      <c r="A103" s="497">
        <v>9</v>
      </c>
      <c r="B103" s="445">
        <v>44089</v>
      </c>
      <c r="C103" s="513"/>
      <c r="D103" s="514" t="s">
        <v>3656</v>
      </c>
      <c r="E103" s="515" t="s">
        <v>3627</v>
      </c>
      <c r="F103" s="516">
        <v>11500</v>
      </c>
      <c r="G103" s="515">
        <v>11610</v>
      </c>
      <c r="H103" s="515">
        <v>11610</v>
      </c>
      <c r="I103" s="515">
        <v>11300</v>
      </c>
      <c r="J103" s="497" t="s">
        <v>3757</v>
      </c>
      <c r="K103" s="497">
        <f t="shared" ref="K103" si="87">F103-H103</f>
        <v>-110</v>
      </c>
      <c r="L103" s="474">
        <f t="shared" ref="L103" si="88">(H103*N103)*0.07%</f>
        <v>609.52500000000009</v>
      </c>
      <c r="M103" s="474">
        <f t="shared" si="86"/>
        <v>-8859.5249999999996</v>
      </c>
      <c r="N103" s="515">
        <v>75</v>
      </c>
      <c r="O103" s="446" t="s">
        <v>663</v>
      </c>
      <c r="P103" s="433">
        <v>44090</v>
      </c>
      <c r="Q103" s="391"/>
      <c r="R103" s="344" t="s">
        <v>602</v>
      </c>
      <c r="S103" s="40"/>
      <c r="Y103" s="40"/>
      <c r="Z103" s="40"/>
    </row>
    <row r="104" spans="1:26" s="404" customFormat="1" ht="14.25" customHeight="1">
      <c r="A104" s="481">
        <v>10</v>
      </c>
      <c r="B104" s="452">
        <v>44090</v>
      </c>
      <c r="C104" s="458"/>
      <c r="D104" s="511" t="s">
        <v>3754</v>
      </c>
      <c r="E104" s="488" t="s">
        <v>3627</v>
      </c>
      <c r="F104" s="454">
        <v>22505</v>
      </c>
      <c r="G104" s="454">
        <v>22810</v>
      </c>
      <c r="H104" s="454">
        <v>22380</v>
      </c>
      <c r="I104" s="454" t="s">
        <v>3755</v>
      </c>
      <c r="J104" s="451" t="s">
        <v>3756</v>
      </c>
      <c r="K104" s="451">
        <f t="shared" ref="K104:K106" si="89">F104-H104</f>
        <v>125</v>
      </c>
      <c r="L104" s="451">
        <f>(H104*N104)*0.035%</f>
        <v>156.66000000000003</v>
      </c>
      <c r="M104" s="472">
        <f t="shared" ref="M104:M105" si="90">(K104*N104)-L104</f>
        <v>2343.34</v>
      </c>
      <c r="N104" s="488">
        <v>20</v>
      </c>
      <c r="O104" s="456" t="s">
        <v>599</v>
      </c>
      <c r="P104" s="461">
        <v>44090</v>
      </c>
      <c r="Q104" s="391"/>
      <c r="R104" s="344" t="s">
        <v>602</v>
      </c>
      <c r="S104" s="40"/>
      <c r="Y104" s="40"/>
      <c r="Z104" s="40"/>
    </row>
    <row r="105" spans="1:26" s="404" customFormat="1" ht="13.9" customHeight="1">
      <c r="A105" s="497">
        <v>11</v>
      </c>
      <c r="B105" s="445">
        <v>44092</v>
      </c>
      <c r="C105" s="513"/>
      <c r="D105" s="514" t="s">
        <v>3774</v>
      </c>
      <c r="E105" s="515" t="s">
        <v>600</v>
      </c>
      <c r="F105" s="516">
        <v>1043.5</v>
      </c>
      <c r="G105" s="515">
        <v>1025</v>
      </c>
      <c r="H105" s="515">
        <v>1025</v>
      </c>
      <c r="I105" s="515">
        <v>1080</v>
      </c>
      <c r="J105" s="497" t="s">
        <v>3792</v>
      </c>
      <c r="K105" s="497">
        <f>H105-F105</f>
        <v>-18.5</v>
      </c>
      <c r="L105" s="474">
        <f>(H105*N105)*0.035%</f>
        <v>251.12500000000003</v>
      </c>
      <c r="M105" s="474">
        <f t="shared" si="90"/>
        <v>-13201.125</v>
      </c>
      <c r="N105" s="515">
        <v>700</v>
      </c>
      <c r="O105" s="446" t="s">
        <v>663</v>
      </c>
      <c r="P105" s="539">
        <v>44092</v>
      </c>
      <c r="Q105" s="391"/>
      <c r="R105" s="344" t="s">
        <v>3186</v>
      </c>
      <c r="S105" s="40"/>
      <c r="Y105" s="40"/>
      <c r="Z105" s="40"/>
    </row>
    <row r="106" spans="1:26" s="404" customFormat="1" ht="13.9" customHeight="1">
      <c r="A106" s="481">
        <v>12</v>
      </c>
      <c r="B106" s="452">
        <v>44092</v>
      </c>
      <c r="C106" s="458"/>
      <c r="D106" s="511" t="s">
        <v>3656</v>
      </c>
      <c r="E106" s="488" t="s">
        <v>3627</v>
      </c>
      <c r="F106" s="454">
        <v>11560</v>
      </c>
      <c r="G106" s="454">
        <v>11650</v>
      </c>
      <c r="H106" s="454">
        <v>11475</v>
      </c>
      <c r="I106" s="454">
        <v>11350</v>
      </c>
      <c r="J106" s="451" t="s">
        <v>3777</v>
      </c>
      <c r="K106" s="451">
        <f t="shared" si="89"/>
        <v>85</v>
      </c>
      <c r="L106" s="567">
        <f>(H106*N106)*0.035%</f>
        <v>301.21875000000006</v>
      </c>
      <c r="M106" s="472">
        <f t="shared" ref="M106:M109" si="91">(K106*N106)-L106</f>
        <v>6073.78125</v>
      </c>
      <c r="N106" s="488">
        <v>75</v>
      </c>
      <c r="O106" s="456" t="s">
        <v>599</v>
      </c>
      <c r="P106" s="461">
        <v>44092</v>
      </c>
      <c r="Q106" s="391"/>
      <c r="R106" s="344" t="s">
        <v>602</v>
      </c>
      <c r="S106" s="40"/>
      <c r="Y106" s="40"/>
      <c r="Z106" s="40"/>
    </row>
    <row r="107" spans="1:26" s="404" customFormat="1" ht="13.9" customHeight="1">
      <c r="A107" s="481">
        <v>13</v>
      </c>
      <c r="B107" s="452">
        <v>44092</v>
      </c>
      <c r="C107" s="458"/>
      <c r="D107" s="511" t="s">
        <v>3783</v>
      </c>
      <c r="E107" s="488" t="s">
        <v>600</v>
      </c>
      <c r="F107" s="454">
        <v>1827.5</v>
      </c>
      <c r="G107" s="454">
        <v>1795</v>
      </c>
      <c r="H107" s="454">
        <v>1850</v>
      </c>
      <c r="I107" s="454">
        <v>1890</v>
      </c>
      <c r="J107" s="451" t="s">
        <v>3749</v>
      </c>
      <c r="K107" s="451">
        <f>H107-F107</f>
        <v>22.5</v>
      </c>
      <c r="L107" s="472">
        <f t="shared" ref="L107" si="92">(H107*N107)*0.07%</f>
        <v>647.50000000000011</v>
      </c>
      <c r="M107" s="472">
        <f t="shared" si="91"/>
        <v>10602.5</v>
      </c>
      <c r="N107" s="488">
        <v>500</v>
      </c>
      <c r="O107" s="456" t="s">
        <v>599</v>
      </c>
      <c r="P107" s="500">
        <v>44095</v>
      </c>
      <c r="Q107" s="391"/>
      <c r="R107" s="344" t="s">
        <v>3186</v>
      </c>
      <c r="S107" s="40"/>
      <c r="Y107" s="40"/>
      <c r="Z107" s="40"/>
    </row>
    <row r="108" spans="1:26" s="404" customFormat="1" ht="13.9" customHeight="1">
      <c r="A108" s="497">
        <v>14</v>
      </c>
      <c r="B108" s="445">
        <v>44095</v>
      </c>
      <c r="C108" s="513"/>
      <c r="D108" s="514" t="s">
        <v>3791</v>
      </c>
      <c r="E108" s="515" t="s">
        <v>600</v>
      </c>
      <c r="F108" s="516">
        <v>475.5</v>
      </c>
      <c r="G108" s="515">
        <v>462</v>
      </c>
      <c r="H108" s="515">
        <v>465</v>
      </c>
      <c r="I108" s="515" t="s">
        <v>3135</v>
      </c>
      <c r="J108" s="497" t="s">
        <v>3804</v>
      </c>
      <c r="K108" s="497">
        <f>H108-F108</f>
        <v>-10.5</v>
      </c>
      <c r="L108" s="474">
        <f>(H108*N108)*0.035%</f>
        <v>195.30000000000004</v>
      </c>
      <c r="M108" s="474">
        <f t="shared" si="91"/>
        <v>-12795.3</v>
      </c>
      <c r="N108" s="515">
        <v>1200</v>
      </c>
      <c r="O108" s="446" t="s">
        <v>663</v>
      </c>
      <c r="P108" s="539">
        <v>44095</v>
      </c>
      <c r="Q108" s="391"/>
      <c r="R108" s="344" t="s">
        <v>3186</v>
      </c>
      <c r="S108" s="40"/>
      <c r="Y108" s="40"/>
      <c r="Z108" s="40"/>
    </row>
    <row r="109" spans="1:26" s="404" customFormat="1" ht="13.9" customHeight="1">
      <c r="A109" s="497">
        <v>15</v>
      </c>
      <c r="B109" s="445">
        <v>44095</v>
      </c>
      <c r="C109" s="513"/>
      <c r="D109" s="514" t="s">
        <v>3805</v>
      </c>
      <c r="E109" s="515" t="s">
        <v>600</v>
      </c>
      <c r="F109" s="516">
        <v>232</v>
      </c>
      <c r="G109" s="515">
        <v>225.5</v>
      </c>
      <c r="H109" s="515">
        <v>225.5</v>
      </c>
      <c r="I109" s="515">
        <v>242</v>
      </c>
      <c r="J109" s="497" t="s">
        <v>3834</v>
      </c>
      <c r="K109" s="497">
        <f>H109-F109</f>
        <v>-6.5</v>
      </c>
      <c r="L109" s="474">
        <f t="shared" ref="L109" si="93">(H109*N109)*0.07%</f>
        <v>394.62500000000006</v>
      </c>
      <c r="M109" s="474">
        <f t="shared" si="91"/>
        <v>-16644.625</v>
      </c>
      <c r="N109" s="515">
        <v>2500</v>
      </c>
      <c r="O109" s="446" t="s">
        <v>663</v>
      </c>
      <c r="P109" s="433">
        <v>44096</v>
      </c>
      <c r="Q109" s="391"/>
      <c r="R109" s="344" t="s">
        <v>3186</v>
      </c>
      <c r="S109" s="40"/>
      <c r="Y109" s="40"/>
      <c r="Z109" s="40"/>
    </row>
    <row r="110" spans="1:26" s="404" customFormat="1" ht="13.9" customHeight="1">
      <c r="A110" s="481">
        <v>16</v>
      </c>
      <c r="B110" s="452">
        <v>44095</v>
      </c>
      <c r="C110" s="458"/>
      <c r="D110" s="511" t="s">
        <v>3808</v>
      </c>
      <c r="E110" s="488" t="s">
        <v>3627</v>
      </c>
      <c r="F110" s="454">
        <v>189.5</v>
      </c>
      <c r="G110" s="454">
        <v>192.5</v>
      </c>
      <c r="H110" s="454">
        <v>187</v>
      </c>
      <c r="I110" s="454" t="s">
        <v>3809</v>
      </c>
      <c r="J110" s="451" t="s">
        <v>3810</v>
      </c>
      <c r="K110" s="451">
        <f t="shared" ref="K110" si="94">F110-H110</f>
        <v>2.5</v>
      </c>
      <c r="L110" s="472">
        <f>(H110*N110)*0.035%</f>
        <v>196.35000000000002</v>
      </c>
      <c r="M110" s="472">
        <f t="shared" ref="M110" si="95">(K110*N110)-L110</f>
        <v>7303.65</v>
      </c>
      <c r="N110" s="488">
        <v>3000</v>
      </c>
      <c r="O110" s="456" t="s">
        <v>599</v>
      </c>
      <c r="P110" s="461">
        <v>44095</v>
      </c>
      <c r="Q110" s="391"/>
      <c r="R110" s="344" t="s">
        <v>602</v>
      </c>
      <c r="S110" s="40"/>
      <c r="Y110" s="40"/>
      <c r="Z110" s="40"/>
    </row>
    <row r="111" spans="1:26" s="404" customFormat="1" ht="13.9" customHeight="1">
      <c r="A111" s="481">
        <v>17</v>
      </c>
      <c r="B111" s="452">
        <v>44096</v>
      </c>
      <c r="C111" s="458"/>
      <c r="D111" s="511" t="s">
        <v>3828</v>
      </c>
      <c r="E111" s="488" t="s">
        <v>3627</v>
      </c>
      <c r="F111" s="454">
        <v>1285</v>
      </c>
      <c r="G111" s="454">
        <v>1315</v>
      </c>
      <c r="H111" s="454">
        <v>1267.5</v>
      </c>
      <c r="I111" s="454" t="s">
        <v>3829</v>
      </c>
      <c r="J111" s="451" t="s">
        <v>3688</v>
      </c>
      <c r="K111" s="451">
        <f t="shared" ref="K111:K113" si="96">F111-H111</f>
        <v>17.5</v>
      </c>
      <c r="L111" s="472">
        <f>(H111*N111)*0.035%</f>
        <v>177.45000000000002</v>
      </c>
      <c r="M111" s="472">
        <f t="shared" ref="M111:M114" si="97">(K111*N111)-L111</f>
        <v>6822.55</v>
      </c>
      <c r="N111" s="488">
        <v>400</v>
      </c>
      <c r="O111" s="456" t="s">
        <v>599</v>
      </c>
      <c r="P111" s="461">
        <v>44096</v>
      </c>
      <c r="Q111" s="391"/>
      <c r="R111" s="344" t="s">
        <v>602</v>
      </c>
      <c r="S111" s="40"/>
      <c r="Y111" s="40"/>
      <c r="Z111" s="40"/>
    </row>
    <row r="112" spans="1:26" s="404" customFormat="1" ht="13.9" customHeight="1">
      <c r="A112" s="481">
        <v>18</v>
      </c>
      <c r="B112" s="452">
        <v>44096</v>
      </c>
      <c r="C112" s="458"/>
      <c r="D112" s="511" t="s">
        <v>3830</v>
      </c>
      <c r="E112" s="488" t="s">
        <v>3627</v>
      </c>
      <c r="F112" s="454">
        <v>353</v>
      </c>
      <c r="G112" s="454">
        <v>362</v>
      </c>
      <c r="H112" s="454">
        <v>347.25</v>
      </c>
      <c r="I112" s="454">
        <v>332</v>
      </c>
      <c r="J112" s="451" t="s">
        <v>3803</v>
      </c>
      <c r="K112" s="451">
        <f t="shared" si="96"/>
        <v>5.75</v>
      </c>
      <c r="L112" s="472">
        <f>(H112*N112)*0.07%</f>
        <v>334.22812500000003</v>
      </c>
      <c r="M112" s="472">
        <f t="shared" si="97"/>
        <v>7572.0218750000004</v>
      </c>
      <c r="N112" s="488">
        <v>1375</v>
      </c>
      <c r="O112" s="456" t="s">
        <v>599</v>
      </c>
      <c r="P112" s="500">
        <v>44097</v>
      </c>
      <c r="Q112" s="391"/>
      <c r="R112" s="344" t="s">
        <v>3186</v>
      </c>
      <c r="S112" s="40"/>
      <c r="Y112" s="40"/>
      <c r="Z112" s="40"/>
    </row>
    <row r="113" spans="1:34" s="404" customFormat="1" ht="13.9" customHeight="1">
      <c r="A113" s="481">
        <v>19</v>
      </c>
      <c r="B113" s="452">
        <v>44096</v>
      </c>
      <c r="C113" s="458"/>
      <c r="D113" s="511" t="s">
        <v>3831</v>
      </c>
      <c r="E113" s="488" t="s">
        <v>3627</v>
      </c>
      <c r="F113" s="454">
        <v>1692.5</v>
      </c>
      <c r="G113" s="454">
        <v>1721</v>
      </c>
      <c r="H113" s="454">
        <v>1673</v>
      </c>
      <c r="I113" s="454">
        <v>1650</v>
      </c>
      <c r="J113" s="451" t="s">
        <v>3703</v>
      </c>
      <c r="K113" s="451">
        <f t="shared" si="96"/>
        <v>19.5</v>
      </c>
      <c r="L113" s="472">
        <f>(H113*N113)*0.07%</f>
        <v>351.33000000000004</v>
      </c>
      <c r="M113" s="472">
        <f t="shared" si="97"/>
        <v>5498.67</v>
      </c>
      <c r="N113" s="488">
        <v>300</v>
      </c>
      <c r="O113" s="456" t="s">
        <v>599</v>
      </c>
      <c r="P113" s="500">
        <v>44097</v>
      </c>
      <c r="Q113" s="391"/>
      <c r="R113" s="344" t="s">
        <v>602</v>
      </c>
      <c r="S113" s="40"/>
      <c r="Y113" s="40"/>
      <c r="Z113" s="40"/>
    </row>
    <row r="114" spans="1:34" s="404" customFormat="1" ht="13.9" customHeight="1">
      <c r="A114" s="481">
        <v>20</v>
      </c>
      <c r="B114" s="452">
        <v>44097</v>
      </c>
      <c r="C114" s="458"/>
      <c r="D114" s="511" t="s">
        <v>3844</v>
      </c>
      <c r="E114" s="488" t="s">
        <v>600</v>
      </c>
      <c r="F114" s="454">
        <v>11055</v>
      </c>
      <c r="G114" s="454">
        <v>10945</v>
      </c>
      <c r="H114" s="454">
        <v>11120</v>
      </c>
      <c r="I114" s="454">
        <v>11250</v>
      </c>
      <c r="J114" s="451" t="s">
        <v>3667</v>
      </c>
      <c r="K114" s="451">
        <f>H114-F114</f>
        <v>65</v>
      </c>
      <c r="L114" s="472">
        <f>(H114*N114)*0.035%</f>
        <v>291.90000000000003</v>
      </c>
      <c r="M114" s="472">
        <f t="shared" si="97"/>
        <v>4583.1000000000004</v>
      </c>
      <c r="N114" s="488">
        <v>75</v>
      </c>
      <c r="O114" s="456" t="s">
        <v>599</v>
      </c>
      <c r="P114" s="461">
        <v>44097</v>
      </c>
      <c r="Q114" s="391"/>
      <c r="R114" s="344"/>
      <c r="S114" s="40"/>
      <c r="Y114" s="40"/>
      <c r="Z114" s="40"/>
    </row>
    <row r="115" spans="1:34" s="404" customFormat="1" ht="13.9" customHeight="1">
      <c r="A115" s="481">
        <v>21</v>
      </c>
      <c r="B115" s="452">
        <v>44097</v>
      </c>
      <c r="C115" s="458"/>
      <c r="D115" s="511" t="s">
        <v>3838</v>
      </c>
      <c r="E115" s="488" t="s">
        <v>600</v>
      </c>
      <c r="F115" s="454">
        <v>1035</v>
      </c>
      <c r="G115" s="454">
        <v>1015</v>
      </c>
      <c r="H115" s="454">
        <v>1046</v>
      </c>
      <c r="I115" s="454">
        <v>1070</v>
      </c>
      <c r="J115" s="451" t="s">
        <v>3845</v>
      </c>
      <c r="K115" s="451">
        <f>H115-F115</f>
        <v>11</v>
      </c>
      <c r="L115" s="472">
        <f>(H115*N115)*0.035%</f>
        <v>201.35500000000002</v>
      </c>
      <c r="M115" s="472">
        <f t="shared" ref="M115:M116" si="98">(K115*N115)-L115</f>
        <v>5848.6450000000004</v>
      </c>
      <c r="N115" s="488">
        <v>550</v>
      </c>
      <c r="O115" s="456" t="s">
        <v>599</v>
      </c>
      <c r="P115" s="461">
        <v>44097</v>
      </c>
      <c r="Q115" s="391"/>
      <c r="R115" s="344"/>
      <c r="S115" s="40"/>
      <c r="Y115" s="40"/>
      <c r="Z115" s="40"/>
    </row>
    <row r="116" spans="1:34" s="404" customFormat="1" ht="13.9" customHeight="1">
      <c r="A116" s="481">
        <v>22</v>
      </c>
      <c r="B116" s="452">
        <v>44097</v>
      </c>
      <c r="C116" s="458"/>
      <c r="D116" s="511" t="s">
        <v>3848</v>
      </c>
      <c r="E116" s="488" t="s">
        <v>600</v>
      </c>
      <c r="F116" s="454">
        <v>2046</v>
      </c>
      <c r="G116" s="454">
        <v>1997</v>
      </c>
      <c r="H116" s="454">
        <v>2071</v>
      </c>
      <c r="I116" s="454" t="s">
        <v>3849</v>
      </c>
      <c r="J116" s="451" t="s">
        <v>743</v>
      </c>
      <c r="K116" s="451">
        <f>H116-F116</f>
        <v>25</v>
      </c>
      <c r="L116" s="472">
        <f t="shared" ref="L116" si="99">(H116*N116)*0.07%</f>
        <v>434.91000000000008</v>
      </c>
      <c r="M116" s="472">
        <f t="shared" si="98"/>
        <v>7065.09</v>
      </c>
      <c r="N116" s="488">
        <v>300</v>
      </c>
      <c r="O116" s="456" t="s">
        <v>599</v>
      </c>
      <c r="P116" s="500">
        <v>44098</v>
      </c>
      <c r="Q116" s="391"/>
      <c r="R116" s="344"/>
      <c r="S116" s="40"/>
      <c r="Y116" s="40"/>
      <c r="Z116" s="40"/>
    </row>
    <row r="117" spans="1:34" s="404" customFormat="1" ht="13.9" customHeight="1">
      <c r="A117" s="497">
        <v>23</v>
      </c>
      <c r="B117" s="445">
        <v>44098</v>
      </c>
      <c r="C117" s="513"/>
      <c r="D117" s="514" t="s">
        <v>3869</v>
      </c>
      <c r="E117" s="515" t="s">
        <v>600</v>
      </c>
      <c r="F117" s="516">
        <v>11005</v>
      </c>
      <c r="G117" s="515">
        <v>10900</v>
      </c>
      <c r="H117" s="515">
        <v>10900</v>
      </c>
      <c r="I117" s="515">
        <v>11200</v>
      </c>
      <c r="J117" s="497" t="s">
        <v>3870</v>
      </c>
      <c r="K117" s="497">
        <f t="shared" ref="K117" si="100">F117-H117</f>
        <v>105</v>
      </c>
      <c r="L117" s="474">
        <f>(H117*N117)*0.035%</f>
        <v>286.12500000000006</v>
      </c>
      <c r="M117" s="474">
        <f t="shared" ref="M117" si="101">(K117*N117)-L117</f>
        <v>7588.875</v>
      </c>
      <c r="N117" s="515">
        <v>75</v>
      </c>
      <c r="O117" s="446" t="s">
        <v>663</v>
      </c>
      <c r="P117" s="539">
        <v>44098</v>
      </c>
      <c r="Q117" s="391"/>
      <c r="R117" s="344"/>
      <c r="S117" s="40"/>
      <c r="Y117" s="40"/>
      <c r="Z117" s="40"/>
    </row>
    <row r="118" spans="1:34" s="404" customFormat="1" ht="13.9" customHeight="1">
      <c r="A118" s="460">
        <v>24</v>
      </c>
      <c r="B118" s="528">
        <v>44098</v>
      </c>
      <c r="C118" s="529"/>
      <c r="D118" s="530" t="s">
        <v>3838</v>
      </c>
      <c r="E118" s="531" t="s">
        <v>600</v>
      </c>
      <c r="F118" s="532" t="s">
        <v>3872</v>
      </c>
      <c r="G118" s="532">
        <v>1015</v>
      </c>
      <c r="H118" s="532"/>
      <c r="I118" s="532">
        <v>1070</v>
      </c>
      <c r="J118" s="492" t="s">
        <v>601</v>
      </c>
      <c r="K118" s="492"/>
      <c r="L118" s="490"/>
      <c r="M118" s="490"/>
      <c r="N118" s="460"/>
      <c r="O118" s="424"/>
      <c r="P118" s="491"/>
      <c r="Q118" s="391"/>
      <c r="R118" s="344"/>
      <c r="S118" s="40"/>
      <c r="Y118" s="40"/>
      <c r="Z118" s="40"/>
    </row>
    <row r="119" spans="1:34" s="404" customFormat="1" ht="13.9" customHeight="1">
      <c r="A119" s="497">
        <v>25</v>
      </c>
      <c r="B119" s="445">
        <v>44098</v>
      </c>
      <c r="C119" s="513"/>
      <c r="D119" s="514" t="s">
        <v>3871</v>
      </c>
      <c r="E119" s="515" t="s">
        <v>600</v>
      </c>
      <c r="F119" s="516">
        <v>1016</v>
      </c>
      <c r="G119" s="515">
        <v>999</v>
      </c>
      <c r="H119" s="515">
        <v>999</v>
      </c>
      <c r="I119" s="515">
        <v>1040</v>
      </c>
      <c r="J119" s="497" t="s">
        <v>3873</v>
      </c>
      <c r="K119" s="497">
        <f t="shared" ref="K119" si="102">F119-H119</f>
        <v>17</v>
      </c>
      <c r="L119" s="474">
        <f>(H119*N119)*0.035%</f>
        <v>297.20250000000004</v>
      </c>
      <c r="M119" s="474">
        <f t="shared" ref="M119" si="103">(K119*N119)-L119</f>
        <v>14152.797500000001</v>
      </c>
      <c r="N119" s="515">
        <v>850</v>
      </c>
      <c r="O119" s="446" t="s">
        <v>663</v>
      </c>
      <c r="P119" s="539">
        <v>44098</v>
      </c>
      <c r="Q119" s="391"/>
      <c r="R119" s="344"/>
      <c r="S119" s="40"/>
      <c r="Y119" s="40"/>
      <c r="Z119" s="40"/>
    </row>
    <row r="120" spans="1:34" s="404" customFormat="1" ht="13.9" customHeight="1">
      <c r="A120" s="460"/>
      <c r="B120" s="528"/>
      <c r="C120" s="529"/>
      <c r="D120" s="530"/>
      <c r="E120" s="531"/>
      <c r="F120" s="532"/>
      <c r="G120" s="532"/>
      <c r="H120" s="532"/>
      <c r="I120" s="532"/>
      <c r="J120" s="492"/>
      <c r="K120" s="492"/>
      <c r="L120" s="490"/>
      <c r="M120" s="490"/>
      <c r="N120" s="460"/>
      <c r="O120" s="424"/>
      <c r="P120" s="491"/>
      <c r="Q120" s="391"/>
      <c r="R120" s="344"/>
      <c r="S120" s="40"/>
      <c r="Y120" s="40"/>
      <c r="Z120" s="40"/>
    </row>
    <row r="121" spans="1:34" s="404" customFormat="1" ht="13.9" customHeight="1">
      <c r="A121" s="460"/>
      <c r="B121" s="528"/>
      <c r="C121" s="529"/>
      <c r="D121" s="530"/>
      <c r="E121" s="531"/>
      <c r="F121" s="532"/>
      <c r="G121" s="532"/>
      <c r="H121" s="532"/>
      <c r="I121" s="532"/>
      <c r="J121" s="557"/>
      <c r="K121" s="557"/>
      <c r="L121" s="558"/>
      <c r="M121" s="558"/>
      <c r="N121" s="460"/>
      <c r="O121" s="559"/>
      <c r="P121" s="491"/>
      <c r="Q121" s="391"/>
      <c r="R121" s="344"/>
      <c r="S121" s="40"/>
      <c r="Y121" s="40"/>
      <c r="Z121" s="40"/>
    </row>
    <row r="122" spans="1:34" s="9" customFormat="1" ht="13.9" customHeight="1">
      <c r="A122" s="460"/>
      <c r="B122" s="458"/>
      <c r="C122" s="458"/>
      <c r="D122" s="390"/>
      <c r="E122" s="460"/>
      <c r="F122" s="470"/>
      <c r="G122" s="460"/>
      <c r="H122" s="460"/>
      <c r="I122" s="460"/>
      <c r="J122" s="458"/>
      <c r="K122" s="457"/>
      <c r="L122" s="460"/>
      <c r="M122" s="460"/>
      <c r="N122" s="460"/>
      <c r="O122" s="460"/>
      <c r="P122" s="471"/>
      <c r="Q122" s="4"/>
      <c r="R122" s="421"/>
      <c r="S122" s="6"/>
      <c r="Y122" s="6"/>
      <c r="Z122" s="6"/>
    </row>
    <row r="123" spans="1:34" s="9" customFormat="1" ht="14.25">
      <c r="A123" s="414"/>
      <c r="B123" s="415"/>
      <c r="C123" s="415"/>
      <c r="D123" s="416"/>
      <c r="E123" s="414"/>
      <c r="F123" s="417"/>
      <c r="G123" s="414"/>
      <c r="H123" s="414"/>
      <c r="I123" s="414"/>
      <c r="J123" s="418"/>
      <c r="K123" s="418"/>
      <c r="L123" s="419"/>
      <c r="M123" s="418"/>
      <c r="N123" s="418"/>
      <c r="O123" s="420"/>
      <c r="P123" s="4"/>
      <c r="Q123" s="4"/>
      <c r="R123" s="93"/>
      <c r="S123" s="6"/>
      <c r="Y123" s="6"/>
      <c r="Z123" s="6"/>
    </row>
    <row r="124" spans="1:34" s="9" customFormat="1" ht="15">
      <c r="A124" s="378"/>
      <c r="B124" s="379"/>
      <c r="C124" s="379"/>
      <c r="D124" s="380"/>
      <c r="E124" s="378"/>
      <c r="F124" s="386"/>
      <c r="G124" s="378"/>
      <c r="H124" s="378"/>
      <c r="I124" s="378"/>
      <c r="J124" s="379"/>
      <c r="K124" s="79"/>
      <c r="L124" s="378"/>
      <c r="M124" s="378"/>
      <c r="N124" s="378"/>
      <c r="O124" s="387"/>
      <c r="P124" s="4"/>
      <c r="Q124" s="4"/>
      <c r="R124" s="93"/>
      <c r="S124" s="6"/>
      <c r="Y124" s="6"/>
      <c r="Z124" s="6"/>
    </row>
    <row r="125" spans="1:34" s="6" customFormat="1">
      <c r="A125" s="44"/>
      <c r="B125" s="45"/>
      <c r="C125" s="46"/>
      <c r="D125" s="47"/>
      <c r="E125" s="48"/>
      <c r="F125" s="49"/>
      <c r="G125" s="49"/>
      <c r="H125" s="49"/>
      <c r="I125" s="49"/>
      <c r="J125" s="17"/>
      <c r="K125" s="91"/>
      <c r="L125" s="91"/>
      <c r="M125" s="17"/>
      <c r="N125" s="16"/>
      <c r="O125" s="92"/>
      <c r="P125" s="5"/>
      <c r="Q125" s="4"/>
      <c r="R125" s="17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50" t="s">
        <v>616</v>
      </c>
      <c r="B126" s="50"/>
      <c r="C126" s="50"/>
      <c r="D126" s="50"/>
      <c r="E126" s="51"/>
      <c r="F126" s="49"/>
      <c r="G126" s="49"/>
      <c r="H126" s="49"/>
      <c r="I126" s="49"/>
      <c r="J126" s="53"/>
      <c r="K126" s="12"/>
      <c r="L126" s="12"/>
      <c r="M126" s="12"/>
      <c r="N126" s="11"/>
      <c r="O126" s="53"/>
      <c r="P126" s="5"/>
      <c r="Q126" s="4"/>
      <c r="R126" s="17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38.25">
      <c r="A127" s="21" t="s">
        <v>16</v>
      </c>
      <c r="B127" s="21" t="s">
        <v>575</v>
      </c>
      <c r="C127" s="21"/>
      <c r="D127" s="22" t="s">
        <v>588</v>
      </c>
      <c r="E127" s="21" t="s">
        <v>589</v>
      </c>
      <c r="F127" s="21" t="s">
        <v>590</v>
      </c>
      <c r="G127" s="52" t="s">
        <v>609</v>
      </c>
      <c r="H127" s="21" t="s">
        <v>592</v>
      </c>
      <c r="I127" s="21" t="s">
        <v>593</v>
      </c>
      <c r="J127" s="20" t="s">
        <v>594</v>
      </c>
      <c r="K127" s="20" t="s">
        <v>617</v>
      </c>
      <c r="L127" s="63" t="s">
        <v>3631</v>
      </c>
      <c r="M127" s="77" t="s">
        <v>611</v>
      </c>
      <c r="N127" s="21" t="s">
        <v>612</v>
      </c>
      <c r="O127" s="21" t="s">
        <v>597</v>
      </c>
      <c r="P127" s="22" t="s">
        <v>598</v>
      </c>
      <c r="Q127" s="4"/>
      <c r="R127" s="17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40" customFormat="1" ht="14.25">
      <c r="A128" s="469">
        <v>1</v>
      </c>
      <c r="B128" s="486">
        <v>44075</v>
      </c>
      <c r="C128" s="486"/>
      <c r="D128" s="453" t="s">
        <v>3655</v>
      </c>
      <c r="E128" s="454" t="s">
        <v>600</v>
      </c>
      <c r="F128" s="454">
        <v>72</v>
      </c>
      <c r="G128" s="487">
        <v>35</v>
      </c>
      <c r="H128" s="487">
        <v>87</v>
      </c>
      <c r="I128" s="454">
        <v>150</v>
      </c>
      <c r="J128" s="451" t="s">
        <v>3665</v>
      </c>
      <c r="K128" s="451">
        <f t="shared" ref="K128:K129" si="104">H128-F128</f>
        <v>15</v>
      </c>
      <c r="L128" s="451">
        <v>100</v>
      </c>
      <c r="M128" s="451">
        <f t="shared" ref="M128:M129" si="105">(K128*N128)-100</f>
        <v>1025</v>
      </c>
      <c r="N128" s="451">
        <v>75</v>
      </c>
      <c r="O128" s="456" t="s">
        <v>599</v>
      </c>
      <c r="P128" s="461">
        <v>44075</v>
      </c>
      <c r="Q128" s="391"/>
      <c r="R128" s="344" t="s">
        <v>3186</v>
      </c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34" s="40" customFormat="1" ht="14.25">
      <c r="A129" s="469">
        <v>2</v>
      </c>
      <c r="B129" s="486">
        <v>44075</v>
      </c>
      <c r="C129" s="486"/>
      <c r="D129" s="453" t="s">
        <v>3655</v>
      </c>
      <c r="E129" s="454" t="s">
        <v>600</v>
      </c>
      <c r="F129" s="454" t="s">
        <v>3664</v>
      </c>
      <c r="G129" s="487">
        <v>0</v>
      </c>
      <c r="H129" s="487">
        <v>63</v>
      </c>
      <c r="I129" s="454">
        <v>120</v>
      </c>
      <c r="J129" s="451" t="s">
        <v>3666</v>
      </c>
      <c r="K129" s="451">
        <f t="shared" si="104"/>
        <v>15.5</v>
      </c>
      <c r="L129" s="451">
        <v>100</v>
      </c>
      <c r="M129" s="451">
        <f t="shared" si="105"/>
        <v>1062.5</v>
      </c>
      <c r="N129" s="451">
        <v>75</v>
      </c>
      <c r="O129" s="456" t="s">
        <v>599</v>
      </c>
      <c r="P129" s="461">
        <v>44075</v>
      </c>
      <c r="Q129" s="391"/>
      <c r="R129" s="344" t="s">
        <v>3186</v>
      </c>
      <c r="Z129" s="404"/>
      <c r="AA129" s="404"/>
      <c r="AB129" s="404"/>
      <c r="AC129" s="404"/>
      <c r="AD129" s="404"/>
      <c r="AE129" s="404"/>
      <c r="AF129" s="404"/>
      <c r="AG129" s="404"/>
      <c r="AH129" s="404"/>
    </row>
    <row r="130" spans="1:34" s="40" customFormat="1" ht="14.25">
      <c r="A130" s="469">
        <v>3</v>
      </c>
      <c r="B130" s="486">
        <v>44076</v>
      </c>
      <c r="C130" s="486"/>
      <c r="D130" s="453" t="s">
        <v>3686</v>
      </c>
      <c r="E130" s="454" t="s">
        <v>600</v>
      </c>
      <c r="F130" s="454">
        <v>45</v>
      </c>
      <c r="G130" s="487"/>
      <c r="H130" s="487">
        <v>57</v>
      </c>
      <c r="I130" s="454">
        <v>90</v>
      </c>
      <c r="J130" s="451" t="s">
        <v>3669</v>
      </c>
      <c r="K130" s="451">
        <f t="shared" ref="K130:K131" si="106">H130-F130</f>
        <v>12</v>
      </c>
      <c r="L130" s="451">
        <v>100</v>
      </c>
      <c r="M130" s="451">
        <f t="shared" ref="M130:M131" si="107">(K130*N130)-100</f>
        <v>800</v>
      </c>
      <c r="N130" s="451">
        <v>75</v>
      </c>
      <c r="O130" s="456" t="s">
        <v>599</v>
      </c>
      <c r="P130" s="461">
        <v>44076</v>
      </c>
      <c r="Q130" s="391"/>
      <c r="R130" s="344" t="s">
        <v>3186</v>
      </c>
      <c r="Z130" s="404"/>
      <c r="AA130" s="404"/>
      <c r="AB130" s="404"/>
      <c r="AC130" s="404"/>
      <c r="AD130" s="404"/>
      <c r="AE130" s="404"/>
      <c r="AF130" s="404"/>
      <c r="AG130" s="404"/>
      <c r="AH130" s="404"/>
    </row>
    <row r="131" spans="1:34" s="40" customFormat="1" ht="14.25">
      <c r="A131" s="485">
        <v>4</v>
      </c>
      <c r="B131" s="505">
        <v>44076</v>
      </c>
      <c r="C131" s="505"/>
      <c r="D131" s="506" t="s">
        <v>3670</v>
      </c>
      <c r="E131" s="507" t="s">
        <v>600</v>
      </c>
      <c r="F131" s="507">
        <v>37.5</v>
      </c>
      <c r="G131" s="503"/>
      <c r="H131" s="503">
        <v>0</v>
      </c>
      <c r="I131" s="507">
        <v>80</v>
      </c>
      <c r="J131" s="497" t="s">
        <v>3681</v>
      </c>
      <c r="K131" s="497">
        <f t="shared" si="106"/>
        <v>-37.5</v>
      </c>
      <c r="L131" s="497">
        <v>100</v>
      </c>
      <c r="M131" s="497">
        <f t="shared" si="107"/>
        <v>-2912.5</v>
      </c>
      <c r="N131" s="497">
        <v>75</v>
      </c>
      <c r="O131" s="446" t="s">
        <v>663</v>
      </c>
      <c r="P131" s="433">
        <v>44077</v>
      </c>
      <c r="Q131" s="391"/>
      <c r="R131" s="344" t="s">
        <v>3186</v>
      </c>
      <c r="Z131" s="404"/>
      <c r="AA131" s="404"/>
      <c r="AB131" s="404"/>
      <c r="AC131" s="404"/>
      <c r="AD131" s="404"/>
      <c r="AE131" s="404"/>
      <c r="AF131" s="404"/>
      <c r="AG131" s="404"/>
      <c r="AH131" s="404"/>
    </row>
    <row r="132" spans="1:34" s="40" customFormat="1" ht="14.25">
      <c r="A132" s="469">
        <v>5</v>
      </c>
      <c r="B132" s="486">
        <v>44076</v>
      </c>
      <c r="C132" s="486"/>
      <c r="D132" s="453" t="s">
        <v>3671</v>
      </c>
      <c r="E132" s="454" t="s">
        <v>600</v>
      </c>
      <c r="F132" s="454">
        <v>51</v>
      </c>
      <c r="G132" s="487">
        <v>35</v>
      </c>
      <c r="H132" s="487">
        <v>60</v>
      </c>
      <c r="I132" s="454" t="s">
        <v>3672</v>
      </c>
      <c r="J132" s="451" t="s">
        <v>3405</v>
      </c>
      <c r="K132" s="451">
        <f t="shared" ref="K132:K133" si="108">H132-F132</f>
        <v>9</v>
      </c>
      <c r="L132" s="451">
        <v>100</v>
      </c>
      <c r="M132" s="451">
        <f t="shared" ref="M132:M133" si="109">(K132*N132)-100</f>
        <v>2600</v>
      </c>
      <c r="N132" s="451">
        <v>300</v>
      </c>
      <c r="O132" s="456" t="s">
        <v>599</v>
      </c>
      <c r="P132" s="500">
        <v>44077</v>
      </c>
      <c r="Q132" s="391"/>
      <c r="R132" s="344" t="s">
        <v>602</v>
      </c>
      <c r="Z132" s="404"/>
      <c r="AA132" s="404"/>
      <c r="AB132" s="404"/>
      <c r="AC132" s="404"/>
      <c r="AD132" s="404"/>
      <c r="AE132" s="404"/>
      <c r="AF132" s="404"/>
      <c r="AG132" s="404"/>
      <c r="AH132" s="404"/>
    </row>
    <row r="133" spans="1:34" s="40" customFormat="1" ht="14.25">
      <c r="A133" s="469">
        <v>6</v>
      </c>
      <c r="B133" s="486">
        <v>44077</v>
      </c>
      <c r="C133" s="486"/>
      <c r="D133" s="453" t="s">
        <v>3682</v>
      </c>
      <c r="E133" s="454" t="s">
        <v>600</v>
      </c>
      <c r="F133" s="454">
        <v>10.75</v>
      </c>
      <c r="G133" s="487">
        <v>7.5</v>
      </c>
      <c r="H133" s="487">
        <v>12.75</v>
      </c>
      <c r="I133" s="454" t="s">
        <v>3683</v>
      </c>
      <c r="J133" s="451" t="s">
        <v>3684</v>
      </c>
      <c r="K133" s="451">
        <f t="shared" si="108"/>
        <v>2</v>
      </c>
      <c r="L133" s="451">
        <v>100</v>
      </c>
      <c r="M133" s="451">
        <f t="shared" si="109"/>
        <v>3602</v>
      </c>
      <c r="N133" s="451">
        <v>1851</v>
      </c>
      <c r="O133" s="456" t="s">
        <v>599</v>
      </c>
      <c r="P133" s="461">
        <v>44077</v>
      </c>
      <c r="Q133" s="391"/>
      <c r="R133" s="344" t="s">
        <v>602</v>
      </c>
      <c r="Z133" s="404"/>
      <c r="AA133" s="404"/>
      <c r="AB133" s="404"/>
      <c r="AC133" s="404"/>
      <c r="AD133" s="404"/>
      <c r="AE133" s="404"/>
      <c r="AF133" s="404"/>
      <c r="AG133" s="404"/>
      <c r="AH133" s="404"/>
    </row>
    <row r="134" spans="1:34" s="40" customFormat="1" ht="14.25">
      <c r="A134" s="485">
        <v>7</v>
      </c>
      <c r="B134" s="505">
        <v>44077</v>
      </c>
      <c r="C134" s="505"/>
      <c r="D134" s="506" t="s">
        <v>3682</v>
      </c>
      <c r="E134" s="507" t="s">
        <v>600</v>
      </c>
      <c r="F134" s="507">
        <v>10.8</v>
      </c>
      <c r="G134" s="503">
        <v>7.5</v>
      </c>
      <c r="H134" s="503">
        <v>7.5</v>
      </c>
      <c r="I134" s="507" t="s">
        <v>3683</v>
      </c>
      <c r="J134" s="497" t="s">
        <v>3690</v>
      </c>
      <c r="K134" s="497">
        <f t="shared" ref="K134:K135" si="110">H134-F134</f>
        <v>-3.3000000000000007</v>
      </c>
      <c r="L134" s="497">
        <v>100</v>
      </c>
      <c r="M134" s="497">
        <f t="shared" ref="M134:M135" si="111">(K134*N134)-100</f>
        <v>-6208.3000000000011</v>
      </c>
      <c r="N134" s="497">
        <v>1851</v>
      </c>
      <c r="O134" s="446" t="s">
        <v>663</v>
      </c>
      <c r="P134" s="433">
        <v>44078</v>
      </c>
      <c r="Q134" s="391"/>
      <c r="R134" s="344" t="s">
        <v>602</v>
      </c>
      <c r="Z134" s="404"/>
      <c r="AA134" s="404"/>
      <c r="AB134" s="404"/>
      <c r="AC134" s="404"/>
      <c r="AD134" s="404"/>
      <c r="AE134" s="404"/>
      <c r="AF134" s="404"/>
      <c r="AG134" s="404"/>
      <c r="AH134" s="404"/>
    </row>
    <row r="135" spans="1:34" s="40" customFormat="1" ht="14.25">
      <c r="A135" s="469">
        <v>8</v>
      </c>
      <c r="B135" s="486">
        <v>44078</v>
      </c>
      <c r="C135" s="486"/>
      <c r="D135" s="453" t="s">
        <v>3689</v>
      </c>
      <c r="E135" s="454" t="s">
        <v>600</v>
      </c>
      <c r="F135" s="454">
        <v>20.5</v>
      </c>
      <c r="G135" s="487">
        <v>15.5</v>
      </c>
      <c r="H135" s="487">
        <v>22.4</v>
      </c>
      <c r="I135" s="454">
        <v>30</v>
      </c>
      <c r="J135" s="451" t="s">
        <v>3691</v>
      </c>
      <c r="K135" s="451">
        <f t="shared" si="110"/>
        <v>1.8999999999999986</v>
      </c>
      <c r="L135" s="451">
        <v>100</v>
      </c>
      <c r="M135" s="451">
        <f t="shared" si="111"/>
        <v>2179.9999999999982</v>
      </c>
      <c r="N135" s="451">
        <v>1200</v>
      </c>
      <c r="O135" s="456" t="s">
        <v>599</v>
      </c>
      <c r="P135" s="461">
        <v>44078</v>
      </c>
      <c r="Q135" s="391"/>
      <c r="R135" s="344" t="s">
        <v>3186</v>
      </c>
      <c r="Z135" s="404"/>
      <c r="AA135" s="404"/>
      <c r="AB135" s="404"/>
      <c r="AC135" s="404"/>
      <c r="AD135" s="404"/>
      <c r="AE135" s="404"/>
      <c r="AF135" s="404"/>
      <c r="AG135" s="404"/>
      <c r="AH135" s="404"/>
    </row>
    <row r="136" spans="1:34" s="40" customFormat="1" ht="14.25">
      <c r="A136" s="469">
        <v>9</v>
      </c>
      <c r="B136" s="486">
        <v>44078</v>
      </c>
      <c r="C136" s="486"/>
      <c r="D136" s="453" t="s">
        <v>3671</v>
      </c>
      <c r="E136" s="454" t="s">
        <v>600</v>
      </c>
      <c r="F136" s="454">
        <v>55</v>
      </c>
      <c r="G136" s="487">
        <v>37</v>
      </c>
      <c r="H136" s="487">
        <v>62</v>
      </c>
      <c r="I136" s="454" t="s">
        <v>3672</v>
      </c>
      <c r="J136" s="451" t="s">
        <v>3637</v>
      </c>
      <c r="K136" s="451">
        <f t="shared" ref="K136:K137" si="112">H136-F136</f>
        <v>7</v>
      </c>
      <c r="L136" s="451">
        <v>100</v>
      </c>
      <c r="M136" s="451">
        <f t="shared" ref="M136:M137" si="113">(K136*N136)-100</f>
        <v>2000</v>
      </c>
      <c r="N136" s="451">
        <v>300</v>
      </c>
      <c r="O136" s="456" t="s">
        <v>599</v>
      </c>
      <c r="P136" s="461">
        <v>44078</v>
      </c>
      <c r="Q136" s="391"/>
      <c r="R136" s="344" t="s">
        <v>602</v>
      </c>
      <c r="Z136" s="404"/>
      <c r="AA136" s="404"/>
      <c r="AB136" s="404"/>
      <c r="AC136" s="404"/>
      <c r="AD136" s="404"/>
      <c r="AE136" s="404"/>
      <c r="AF136" s="404"/>
      <c r="AG136" s="404"/>
      <c r="AH136" s="404"/>
    </row>
    <row r="137" spans="1:34" s="40" customFormat="1" ht="14.25">
      <c r="A137" s="485">
        <v>10</v>
      </c>
      <c r="B137" s="505">
        <v>44078</v>
      </c>
      <c r="C137" s="505"/>
      <c r="D137" s="506" t="s">
        <v>3692</v>
      </c>
      <c r="E137" s="507" t="s">
        <v>600</v>
      </c>
      <c r="F137" s="507">
        <v>142.5</v>
      </c>
      <c r="G137" s="503">
        <v>95</v>
      </c>
      <c r="H137" s="503">
        <v>95</v>
      </c>
      <c r="I137" s="507" t="s">
        <v>3693</v>
      </c>
      <c r="J137" s="497" t="s">
        <v>3717</v>
      </c>
      <c r="K137" s="497">
        <f t="shared" si="112"/>
        <v>-47.5</v>
      </c>
      <c r="L137" s="497">
        <v>100</v>
      </c>
      <c r="M137" s="497">
        <f t="shared" si="113"/>
        <v>-4850</v>
      </c>
      <c r="N137" s="497">
        <v>100</v>
      </c>
      <c r="O137" s="446" t="s">
        <v>663</v>
      </c>
      <c r="P137" s="433">
        <v>44078</v>
      </c>
      <c r="Q137" s="391"/>
      <c r="R137" s="344" t="s">
        <v>602</v>
      </c>
      <c r="Z137" s="404"/>
      <c r="AA137" s="404"/>
      <c r="AB137" s="404"/>
      <c r="AC137" s="404"/>
      <c r="AD137" s="404"/>
      <c r="AE137" s="404"/>
      <c r="AF137" s="404"/>
      <c r="AG137" s="404"/>
      <c r="AH137" s="404"/>
    </row>
    <row r="138" spans="1:34" s="40" customFormat="1" ht="14.25">
      <c r="A138" s="469">
        <v>11</v>
      </c>
      <c r="B138" s="486">
        <v>44078</v>
      </c>
      <c r="C138" s="486"/>
      <c r="D138" s="453" t="s">
        <v>3694</v>
      </c>
      <c r="E138" s="454" t="s">
        <v>600</v>
      </c>
      <c r="F138" s="454">
        <v>46</v>
      </c>
      <c r="G138" s="487">
        <v>15</v>
      </c>
      <c r="H138" s="487">
        <v>61.5</v>
      </c>
      <c r="I138" s="454" t="s">
        <v>3695</v>
      </c>
      <c r="J138" s="451" t="s">
        <v>3696</v>
      </c>
      <c r="K138" s="451">
        <f t="shared" ref="K138" si="114">H138-F138</f>
        <v>15.5</v>
      </c>
      <c r="L138" s="451">
        <v>100</v>
      </c>
      <c r="M138" s="451">
        <f t="shared" ref="M138" si="115">(K138*N138)-100</f>
        <v>1062.5</v>
      </c>
      <c r="N138" s="451">
        <v>75</v>
      </c>
      <c r="O138" s="456" t="s">
        <v>599</v>
      </c>
      <c r="P138" s="461">
        <v>44078</v>
      </c>
      <c r="Q138" s="391"/>
      <c r="R138" s="344" t="s">
        <v>602</v>
      </c>
      <c r="Z138" s="404"/>
      <c r="AA138" s="404"/>
      <c r="AB138" s="404"/>
      <c r="AC138" s="404"/>
      <c r="AD138" s="404"/>
      <c r="AE138" s="404"/>
      <c r="AF138" s="404"/>
      <c r="AG138" s="404"/>
      <c r="AH138" s="404"/>
    </row>
    <row r="139" spans="1:34" s="40" customFormat="1" ht="14.25">
      <c r="A139" s="469">
        <v>12</v>
      </c>
      <c r="B139" s="486">
        <v>44081</v>
      </c>
      <c r="C139" s="466"/>
      <c r="D139" s="453" t="s">
        <v>3694</v>
      </c>
      <c r="E139" s="454" t="s">
        <v>600</v>
      </c>
      <c r="F139" s="454">
        <v>61.5</v>
      </c>
      <c r="G139" s="487">
        <v>25</v>
      </c>
      <c r="H139" s="487">
        <v>81</v>
      </c>
      <c r="I139" s="454" t="s">
        <v>3702</v>
      </c>
      <c r="J139" s="451" t="s">
        <v>3703</v>
      </c>
      <c r="K139" s="451">
        <f t="shared" ref="K139:K140" si="116">H139-F139</f>
        <v>19.5</v>
      </c>
      <c r="L139" s="451">
        <v>100</v>
      </c>
      <c r="M139" s="451">
        <f t="shared" ref="M139:M140" si="117">(K139*N139)-100</f>
        <v>1362.5</v>
      </c>
      <c r="N139" s="451">
        <v>75</v>
      </c>
      <c r="O139" s="456" t="s">
        <v>599</v>
      </c>
      <c r="P139" s="461">
        <v>44081</v>
      </c>
      <c r="Q139" s="391"/>
      <c r="R139" s="344" t="s">
        <v>602</v>
      </c>
      <c r="Z139" s="404"/>
      <c r="AA139" s="404"/>
      <c r="AB139" s="404"/>
      <c r="AC139" s="404"/>
      <c r="AD139" s="404"/>
      <c r="AE139" s="404"/>
      <c r="AF139" s="404"/>
      <c r="AG139" s="404"/>
      <c r="AH139" s="404"/>
    </row>
    <row r="140" spans="1:34" s="40" customFormat="1" ht="14.25">
      <c r="A140" s="485">
        <v>13</v>
      </c>
      <c r="B140" s="505">
        <v>44081</v>
      </c>
      <c r="C140" s="505"/>
      <c r="D140" s="506" t="s">
        <v>3694</v>
      </c>
      <c r="E140" s="507" t="s">
        <v>600</v>
      </c>
      <c r="F140" s="507">
        <v>60</v>
      </c>
      <c r="G140" s="503">
        <v>25</v>
      </c>
      <c r="H140" s="503">
        <v>30</v>
      </c>
      <c r="I140" s="507" t="s">
        <v>3702</v>
      </c>
      <c r="J140" s="497" t="s">
        <v>3706</v>
      </c>
      <c r="K140" s="497">
        <f t="shared" si="116"/>
        <v>-30</v>
      </c>
      <c r="L140" s="497">
        <v>100</v>
      </c>
      <c r="M140" s="497">
        <f t="shared" si="117"/>
        <v>-2350</v>
      </c>
      <c r="N140" s="497">
        <v>75</v>
      </c>
      <c r="O140" s="446" t="s">
        <v>663</v>
      </c>
      <c r="P140" s="433">
        <v>44082</v>
      </c>
      <c r="Q140" s="391"/>
      <c r="R140" s="344" t="s">
        <v>602</v>
      </c>
      <c r="Z140" s="404"/>
      <c r="AA140" s="404"/>
      <c r="AB140" s="404"/>
      <c r="AC140" s="404"/>
      <c r="AD140" s="404"/>
      <c r="AE140" s="404"/>
      <c r="AF140" s="404"/>
      <c r="AG140" s="404"/>
      <c r="AH140" s="404"/>
    </row>
    <row r="141" spans="1:34" s="40" customFormat="1" ht="14.25">
      <c r="A141" s="469">
        <v>14</v>
      </c>
      <c r="B141" s="486">
        <v>44082</v>
      </c>
      <c r="C141" s="466"/>
      <c r="D141" s="453" t="s">
        <v>3707</v>
      </c>
      <c r="E141" s="454" t="s">
        <v>600</v>
      </c>
      <c r="F141" s="454">
        <v>58</v>
      </c>
      <c r="G141" s="487">
        <v>18</v>
      </c>
      <c r="H141" s="487">
        <v>75</v>
      </c>
      <c r="I141" s="454" t="s">
        <v>3702</v>
      </c>
      <c r="J141" s="451" t="s">
        <v>3708</v>
      </c>
      <c r="K141" s="451">
        <f t="shared" ref="K141:K142" si="118">H141-F141</f>
        <v>17</v>
      </c>
      <c r="L141" s="451">
        <v>100</v>
      </c>
      <c r="M141" s="451">
        <f t="shared" ref="M141:M142" si="119">(K141*N141)-100</f>
        <v>1175</v>
      </c>
      <c r="N141" s="451">
        <v>75</v>
      </c>
      <c r="O141" s="456" t="s">
        <v>599</v>
      </c>
      <c r="P141" s="461">
        <v>44082</v>
      </c>
      <c r="Q141" s="391"/>
      <c r="R141" s="344" t="s">
        <v>602</v>
      </c>
      <c r="Z141" s="404"/>
      <c r="AA141" s="404"/>
      <c r="AB141" s="404"/>
      <c r="AC141" s="404"/>
      <c r="AD141" s="404"/>
      <c r="AE141" s="404"/>
      <c r="AF141" s="404"/>
      <c r="AG141" s="404"/>
      <c r="AH141" s="404"/>
    </row>
    <row r="142" spans="1:34" s="40" customFormat="1" ht="14.25">
      <c r="A142" s="469">
        <v>15</v>
      </c>
      <c r="B142" s="486">
        <v>44083</v>
      </c>
      <c r="C142" s="486"/>
      <c r="D142" s="453" t="s">
        <v>3711</v>
      </c>
      <c r="E142" s="454" t="s">
        <v>600</v>
      </c>
      <c r="F142" s="454">
        <v>39</v>
      </c>
      <c r="G142" s="487">
        <v>23</v>
      </c>
      <c r="H142" s="487">
        <v>48</v>
      </c>
      <c r="I142" s="454">
        <v>70</v>
      </c>
      <c r="J142" s="451" t="s">
        <v>3405</v>
      </c>
      <c r="K142" s="451">
        <f t="shared" si="118"/>
        <v>9</v>
      </c>
      <c r="L142" s="451">
        <v>100</v>
      </c>
      <c r="M142" s="451">
        <f t="shared" si="119"/>
        <v>2600</v>
      </c>
      <c r="N142" s="451">
        <v>300</v>
      </c>
      <c r="O142" s="456" t="s">
        <v>599</v>
      </c>
      <c r="P142" s="500">
        <v>44085</v>
      </c>
      <c r="Q142" s="391"/>
      <c r="R142" s="344" t="s">
        <v>3186</v>
      </c>
      <c r="Z142" s="404"/>
      <c r="AA142" s="404"/>
      <c r="AB142" s="404"/>
      <c r="AC142" s="404"/>
      <c r="AD142" s="404"/>
      <c r="AE142" s="404"/>
      <c r="AF142" s="404"/>
      <c r="AG142" s="404"/>
      <c r="AH142" s="404"/>
    </row>
    <row r="143" spans="1:34" s="40" customFormat="1" ht="14.25">
      <c r="A143" s="485">
        <v>16</v>
      </c>
      <c r="B143" s="505">
        <v>44083</v>
      </c>
      <c r="C143" s="505"/>
      <c r="D143" s="506" t="s">
        <v>3713</v>
      </c>
      <c r="E143" s="507" t="s">
        <v>600</v>
      </c>
      <c r="F143" s="507">
        <v>60</v>
      </c>
      <c r="G143" s="503">
        <v>18</v>
      </c>
      <c r="H143" s="503">
        <v>18</v>
      </c>
      <c r="I143" s="507" t="s">
        <v>3714</v>
      </c>
      <c r="J143" s="497" t="s">
        <v>3725</v>
      </c>
      <c r="K143" s="497">
        <f t="shared" ref="K143" si="120">H143-F143</f>
        <v>-42</v>
      </c>
      <c r="L143" s="497">
        <v>100</v>
      </c>
      <c r="M143" s="497">
        <f t="shared" ref="M143" si="121">(K143*N143)-100</f>
        <v>-3250</v>
      </c>
      <c r="N143" s="497">
        <v>75</v>
      </c>
      <c r="O143" s="446" t="s">
        <v>663</v>
      </c>
      <c r="P143" s="433">
        <v>44085</v>
      </c>
      <c r="Q143" s="391"/>
      <c r="R143" s="344" t="s">
        <v>602</v>
      </c>
      <c r="Z143" s="404"/>
      <c r="AA143" s="404"/>
      <c r="AB143" s="404"/>
      <c r="AC143" s="404"/>
      <c r="AD143" s="404"/>
      <c r="AE143" s="404"/>
      <c r="AF143" s="404"/>
      <c r="AG143" s="404"/>
      <c r="AH143" s="404"/>
    </row>
    <row r="144" spans="1:34" s="40" customFormat="1" ht="14.25">
      <c r="A144" s="469">
        <v>17</v>
      </c>
      <c r="B144" s="486">
        <v>44085</v>
      </c>
      <c r="C144" s="466"/>
      <c r="D144" s="453" t="s">
        <v>3724</v>
      </c>
      <c r="E144" s="454" t="s">
        <v>600</v>
      </c>
      <c r="F144" s="454">
        <v>60</v>
      </c>
      <c r="G144" s="487">
        <v>18</v>
      </c>
      <c r="H144" s="487">
        <v>76</v>
      </c>
      <c r="I144" s="454" t="s">
        <v>3714</v>
      </c>
      <c r="J144" s="451" t="s">
        <v>3744</v>
      </c>
      <c r="K144" s="451">
        <f t="shared" ref="K144" si="122">H144-F144</f>
        <v>16</v>
      </c>
      <c r="L144" s="451">
        <v>100</v>
      </c>
      <c r="M144" s="451">
        <f t="shared" ref="M144" si="123">(K144*N144)-100</f>
        <v>1100</v>
      </c>
      <c r="N144" s="451">
        <v>75</v>
      </c>
      <c r="O144" s="456" t="s">
        <v>599</v>
      </c>
      <c r="P144" s="461">
        <v>44085</v>
      </c>
      <c r="Q144" s="391"/>
      <c r="R144" s="344" t="s">
        <v>602</v>
      </c>
      <c r="Z144" s="404"/>
      <c r="AA144" s="404"/>
      <c r="AB144" s="404"/>
      <c r="AC144" s="404"/>
      <c r="AD144" s="404"/>
      <c r="AE144" s="404"/>
      <c r="AF144" s="404"/>
      <c r="AG144" s="404"/>
      <c r="AH144" s="404"/>
    </row>
    <row r="145" spans="1:34" s="40" customFormat="1" ht="14.25">
      <c r="A145" s="451">
        <v>18</v>
      </c>
      <c r="B145" s="486">
        <v>44085</v>
      </c>
      <c r="C145" s="466"/>
      <c r="D145" s="453" t="s">
        <v>3724</v>
      </c>
      <c r="E145" s="454" t="s">
        <v>600</v>
      </c>
      <c r="F145" s="454">
        <v>59</v>
      </c>
      <c r="G145" s="487">
        <v>18</v>
      </c>
      <c r="H145" s="487">
        <v>71.5</v>
      </c>
      <c r="I145" s="454" t="s">
        <v>3714</v>
      </c>
      <c r="J145" s="451" t="s">
        <v>3730</v>
      </c>
      <c r="K145" s="451">
        <f t="shared" ref="K145:K146" si="124">H145-F145</f>
        <v>12.5</v>
      </c>
      <c r="L145" s="451">
        <v>100</v>
      </c>
      <c r="M145" s="451">
        <f t="shared" ref="M145:M146" si="125">(K145*N145)-100</f>
        <v>837.5</v>
      </c>
      <c r="N145" s="451">
        <v>75</v>
      </c>
      <c r="O145" s="456" t="s">
        <v>599</v>
      </c>
      <c r="P145" s="500">
        <v>44088</v>
      </c>
      <c r="Q145" s="391"/>
      <c r="R145" s="344" t="s">
        <v>602</v>
      </c>
      <c r="Z145" s="404"/>
      <c r="AA145" s="404"/>
      <c r="AB145" s="404"/>
      <c r="AC145" s="404"/>
      <c r="AD145" s="404"/>
      <c r="AE145" s="404"/>
      <c r="AF145" s="404"/>
      <c r="AG145" s="404"/>
      <c r="AH145" s="404"/>
    </row>
    <row r="146" spans="1:34" s="40" customFormat="1" ht="14.25">
      <c r="A146" s="485">
        <v>19</v>
      </c>
      <c r="B146" s="505">
        <v>44090</v>
      </c>
      <c r="C146" s="505"/>
      <c r="D146" s="506" t="s">
        <v>3752</v>
      </c>
      <c r="E146" s="507" t="s">
        <v>600</v>
      </c>
      <c r="F146" s="507">
        <v>42.5</v>
      </c>
      <c r="G146" s="503">
        <v>15</v>
      </c>
      <c r="H146" s="503">
        <v>15</v>
      </c>
      <c r="I146" s="507">
        <v>100</v>
      </c>
      <c r="J146" s="497" t="s">
        <v>3753</v>
      </c>
      <c r="K146" s="497">
        <f t="shared" si="124"/>
        <v>-27.5</v>
      </c>
      <c r="L146" s="497">
        <v>100</v>
      </c>
      <c r="M146" s="497">
        <f t="shared" si="125"/>
        <v>-2162.5</v>
      </c>
      <c r="N146" s="497">
        <v>75</v>
      </c>
      <c r="O146" s="446" t="s">
        <v>663</v>
      </c>
      <c r="P146" s="539">
        <v>44090</v>
      </c>
      <c r="Q146" s="391"/>
      <c r="R146" s="344" t="s">
        <v>3186</v>
      </c>
      <c r="Z146" s="404"/>
      <c r="AA146" s="404"/>
      <c r="AB146" s="404"/>
      <c r="AC146" s="404"/>
      <c r="AD146" s="404"/>
      <c r="AE146" s="404"/>
      <c r="AF146" s="404"/>
      <c r="AG146" s="404"/>
      <c r="AH146" s="404"/>
    </row>
    <row r="147" spans="1:34" s="40" customFormat="1" ht="14.25">
      <c r="A147" s="485">
        <v>20</v>
      </c>
      <c r="B147" s="505">
        <v>44090</v>
      </c>
      <c r="C147" s="505"/>
      <c r="D147" s="506" t="s">
        <v>3758</v>
      </c>
      <c r="E147" s="507" t="s">
        <v>600</v>
      </c>
      <c r="F147" s="507">
        <v>2.9</v>
      </c>
      <c r="G147" s="503">
        <v>1.4</v>
      </c>
      <c r="H147" s="503">
        <v>1.7</v>
      </c>
      <c r="I147" s="541" t="s">
        <v>3760</v>
      </c>
      <c r="J147" s="497" t="s">
        <v>3759</v>
      </c>
      <c r="K147" s="497">
        <f t="shared" ref="K147:K148" si="126">H147-F147</f>
        <v>-1.2</v>
      </c>
      <c r="L147" s="497">
        <v>100</v>
      </c>
      <c r="M147" s="497">
        <f t="shared" ref="M147:M148" si="127">(K147*N147)-100</f>
        <v>-4060</v>
      </c>
      <c r="N147" s="497">
        <v>3300</v>
      </c>
      <c r="O147" s="446" t="s">
        <v>663</v>
      </c>
      <c r="P147" s="539">
        <v>44090</v>
      </c>
      <c r="Q147" s="391"/>
      <c r="R147" s="344" t="s">
        <v>602</v>
      </c>
      <c r="Z147" s="404"/>
      <c r="AA147" s="404"/>
      <c r="AB147" s="404"/>
      <c r="AC147" s="404"/>
      <c r="AD147" s="404"/>
      <c r="AE147" s="404"/>
      <c r="AF147" s="404"/>
      <c r="AG147" s="404"/>
      <c r="AH147" s="404"/>
    </row>
    <row r="148" spans="1:34" s="40" customFormat="1" ht="14.25">
      <c r="A148" s="451">
        <v>21</v>
      </c>
      <c r="B148" s="486">
        <v>44092</v>
      </c>
      <c r="C148" s="466"/>
      <c r="D148" s="453" t="s">
        <v>3784</v>
      </c>
      <c r="E148" s="454" t="s">
        <v>600</v>
      </c>
      <c r="F148" s="454">
        <v>56</v>
      </c>
      <c r="G148" s="487"/>
      <c r="H148" s="487">
        <v>70.5</v>
      </c>
      <c r="I148" s="454" t="s">
        <v>3714</v>
      </c>
      <c r="J148" s="451" t="s">
        <v>3818</v>
      </c>
      <c r="K148" s="451">
        <f t="shared" si="126"/>
        <v>14.5</v>
      </c>
      <c r="L148" s="451">
        <v>100</v>
      </c>
      <c r="M148" s="451">
        <f t="shared" si="127"/>
        <v>987.5</v>
      </c>
      <c r="N148" s="451">
        <v>75</v>
      </c>
      <c r="O148" s="456" t="s">
        <v>599</v>
      </c>
      <c r="P148" s="500">
        <v>44095</v>
      </c>
      <c r="Q148" s="391"/>
      <c r="R148" s="344" t="s">
        <v>602</v>
      </c>
      <c r="Z148" s="404"/>
      <c r="AA148" s="404"/>
      <c r="AB148" s="404"/>
      <c r="AC148" s="404"/>
      <c r="AD148" s="404"/>
      <c r="AE148" s="404"/>
      <c r="AF148" s="404"/>
      <c r="AG148" s="404"/>
      <c r="AH148" s="404"/>
    </row>
    <row r="149" spans="1:34" s="40" customFormat="1" ht="14.25">
      <c r="A149" s="451">
        <v>22</v>
      </c>
      <c r="B149" s="486">
        <v>44096</v>
      </c>
      <c r="C149" s="466"/>
      <c r="D149" s="453" t="s">
        <v>3823</v>
      </c>
      <c r="E149" s="454" t="s">
        <v>600</v>
      </c>
      <c r="F149" s="454">
        <v>36.5</v>
      </c>
      <c r="G149" s="487"/>
      <c r="H149" s="487">
        <v>55.5</v>
      </c>
      <c r="I149" s="454">
        <v>80</v>
      </c>
      <c r="J149" s="451" t="s">
        <v>3824</v>
      </c>
      <c r="K149" s="451">
        <f t="shared" ref="K149" si="128">H149-F149</f>
        <v>19</v>
      </c>
      <c r="L149" s="451">
        <v>100</v>
      </c>
      <c r="M149" s="451">
        <f t="shared" ref="M149" si="129">(K149*N149)-100</f>
        <v>1325</v>
      </c>
      <c r="N149" s="451">
        <v>75</v>
      </c>
      <c r="O149" s="456" t="s">
        <v>599</v>
      </c>
      <c r="P149" s="461">
        <v>44096</v>
      </c>
      <c r="Q149" s="391"/>
      <c r="R149" s="344" t="s">
        <v>3186</v>
      </c>
      <c r="Z149" s="404"/>
      <c r="AA149" s="404"/>
      <c r="AB149" s="404"/>
      <c r="AC149" s="404"/>
      <c r="AD149" s="404"/>
      <c r="AE149" s="404"/>
      <c r="AF149" s="404"/>
      <c r="AG149" s="404"/>
      <c r="AH149" s="404"/>
    </row>
    <row r="150" spans="1:34" s="40" customFormat="1" ht="14.25">
      <c r="A150" s="451">
        <v>23</v>
      </c>
      <c r="B150" s="486">
        <v>44096</v>
      </c>
      <c r="C150" s="466"/>
      <c r="D150" s="453" t="s">
        <v>3825</v>
      </c>
      <c r="E150" s="454" t="s">
        <v>600</v>
      </c>
      <c r="F150" s="454">
        <v>44.5</v>
      </c>
      <c r="G150" s="487"/>
      <c r="H150" s="487">
        <v>57</v>
      </c>
      <c r="I150" s="454">
        <v>80</v>
      </c>
      <c r="J150" s="451" t="s">
        <v>3730</v>
      </c>
      <c r="K150" s="451">
        <f t="shared" ref="K150:K151" si="130">H150-F150</f>
        <v>12.5</v>
      </c>
      <c r="L150" s="451">
        <v>100</v>
      </c>
      <c r="M150" s="451">
        <f t="shared" ref="M150:M151" si="131">(K150*N150)-100</f>
        <v>837.5</v>
      </c>
      <c r="N150" s="451">
        <v>75</v>
      </c>
      <c r="O150" s="456" t="s">
        <v>599</v>
      </c>
      <c r="P150" s="461">
        <v>44096</v>
      </c>
      <c r="Q150" s="391"/>
      <c r="R150" s="344" t="s">
        <v>3186</v>
      </c>
      <c r="Z150" s="404"/>
      <c r="AA150" s="404"/>
      <c r="AB150" s="404"/>
      <c r="AC150" s="404"/>
      <c r="AD150" s="404"/>
      <c r="AE150" s="404"/>
      <c r="AF150" s="404"/>
      <c r="AG150" s="404"/>
      <c r="AH150" s="404"/>
    </row>
    <row r="151" spans="1:34" s="40" customFormat="1" ht="14.25">
      <c r="A151" s="451">
        <v>24</v>
      </c>
      <c r="B151" s="486">
        <v>44096</v>
      </c>
      <c r="C151" s="466"/>
      <c r="D151" s="453" t="s">
        <v>3826</v>
      </c>
      <c r="E151" s="454" t="s">
        <v>600</v>
      </c>
      <c r="F151" s="454">
        <v>48.5</v>
      </c>
      <c r="G151" s="487"/>
      <c r="H151" s="487">
        <v>62</v>
      </c>
      <c r="I151" s="454">
        <v>95</v>
      </c>
      <c r="J151" s="451" t="s">
        <v>3772</v>
      </c>
      <c r="K151" s="451">
        <f t="shared" si="130"/>
        <v>13.5</v>
      </c>
      <c r="L151" s="451">
        <v>100</v>
      </c>
      <c r="M151" s="451">
        <f t="shared" si="131"/>
        <v>912.5</v>
      </c>
      <c r="N151" s="451">
        <v>75</v>
      </c>
      <c r="O151" s="456" t="s">
        <v>599</v>
      </c>
      <c r="P151" s="461">
        <v>44096</v>
      </c>
      <c r="Q151" s="391"/>
      <c r="R151" s="344" t="s">
        <v>3186</v>
      </c>
      <c r="Z151" s="404"/>
      <c r="AA151" s="404"/>
      <c r="AB151" s="404"/>
      <c r="AC151" s="404"/>
      <c r="AD151" s="404"/>
      <c r="AE151" s="404"/>
      <c r="AF151" s="404"/>
      <c r="AG151" s="404"/>
      <c r="AH151" s="404"/>
    </row>
    <row r="152" spans="1:34" s="40" customFormat="1" ht="14.25">
      <c r="A152" s="451">
        <v>25</v>
      </c>
      <c r="B152" s="486">
        <v>44096</v>
      </c>
      <c r="C152" s="466"/>
      <c r="D152" s="453" t="s">
        <v>3827</v>
      </c>
      <c r="E152" s="454" t="s">
        <v>600</v>
      </c>
      <c r="F152" s="454">
        <v>205</v>
      </c>
      <c r="G152" s="487"/>
      <c r="H152" s="487">
        <v>252.5</v>
      </c>
      <c r="I152" s="454">
        <v>450</v>
      </c>
      <c r="J152" s="451" t="s">
        <v>730</v>
      </c>
      <c r="K152" s="451">
        <f t="shared" ref="K152" si="132">H152-F152</f>
        <v>47.5</v>
      </c>
      <c r="L152" s="451">
        <v>100</v>
      </c>
      <c r="M152" s="451">
        <f t="shared" ref="M152" si="133">(K152*N152)-100</f>
        <v>850</v>
      </c>
      <c r="N152" s="451">
        <v>20</v>
      </c>
      <c r="O152" s="456" t="s">
        <v>599</v>
      </c>
      <c r="P152" s="461">
        <v>44096</v>
      </c>
      <c r="Q152" s="391"/>
      <c r="R152" s="344" t="s">
        <v>602</v>
      </c>
      <c r="Z152" s="404"/>
      <c r="AA152" s="404"/>
      <c r="AB152" s="404"/>
      <c r="AC152" s="404"/>
      <c r="AD152" s="404"/>
      <c r="AE152" s="404"/>
      <c r="AF152" s="404"/>
      <c r="AG152" s="404"/>
      <c r="AH152" s="404"/>
    </row>
    <row r="153" spans="1:34" s="40" customFormat="1" ht="14.25">
      <c r="A153" s="451">
        <v>26</v>
      </c>
      <c r="B153" s="486">
        <v>44096</v>
      </c>
      <c r="C153" s="466"/>
      <c r="D153" s="453" t="s">
        <v>3827</v>
      </c>
      <c r="E153" s="454" t="s">
        <v>600</v>
      </c>
      <c r="F153" s="454">
        <v>205</v>
      </c>
      <c r="G153" s="487"/>
      <c r="H153" s="487">
        <v>252.5</v>
      </c>
      <c r="I153" s="454">
        <v>450</v>
      </c>
      <c r="J153" s="451" t="s">
        <v>730</v>
      </c>
      <c r="K153" s="451">
        <f t="shared" ref="K153:K157" si="134">H153-F153</f>
        <v>47.5</v>
      </c>
      <c r="L153" s="451">
        <v>100</v>
      </c>
      <c r="M153" s="451">
        <f t="shared" ref="M153:M157" si="135">(K153*N153)-100</f>
        <v>850</v>
      </c>
      <c r="N153" s="451">
        <v>20</v>
      </c>
      <c r="O153" s="456" t="s">
        <v>599</v>
      </c>
      <c r="P153" s="461">
        <v>44096</v>
      </c>
      <c r="Q153" s="391"/>
      <c r="R153" s="344" t="s">
        <v>602</v>
      </c>
      <c r="Z153" s="404"/>
      <c r="AA153" s="404"/>
      <c r="AB153" s="404"/>
      <c r="AC153" s="404"/>
      <c r="AD153" s="404"/>
      <c r="AE153" s="404"/>
      <c r="AF153" s="404"/>
      <c r="AG153" s="404"/>
      <c r="AH153" s="404"/>
    </row>
    <row r="154" spans="1:34" s="40" customFormat="1" ht="14.25">
      <c r="A154" s="451">
        <v>27</v>
      </c>
      <c r="B154" s="486">
        <v>44097</v>
      </c>
      <c r="C154" s="466"/>
      <c r="D154" s="453" t="s">
        <v>3839</v>
      </c>
      <c r="E154" s="454" t="s">
        <v>600</v>
      </c>
      <c r="F154" s="454">
        <v>46</v>
      </c>
      <c r="G154" s="487"/>
      <c r="H154" s="487">
        <v>59.5</v>
      </c>
      <c r="I154" s="454">
        <v>80</v>
      </c>
      <c r="J154" s="451" t="s">
        <v>3772</v>
      </c>
      <c r="K154" s="451">
        <f t="shared" si="134"/>
        <v>13.5</v>
      </c>
      <c r="L154" s="451">
        <v>100</v>
      </c>
      <c r="M154" s="451">
        <f t="shared" si="135"/>
        <v>912.5</v>
      </c>
      <c r="N154" s="451">
        <v>75</v>
      </c>
      <c r="O154" s="456" t="s">
        <v>599</v>
      </c>
      <c r="P154" s="461">
        <v>44097</v>
      </c>
      <c r="Q154" s="391"/>
      <c r="R154" s="344"/>
      <c r="Z154" s="404"/>
      <c r="AA154" s="404"/>
      <c r="AB154" s="404"/>
      <c r="AC154" s="404"/>
      <c r="AD154" s="404"/>
      <c r="AE154" s="404"/>
      <c r="AF154" s="404"/>
      <c r="AG154" s="404"/>
      <c r="AH154" s="404"/>
    </row>
    <row r="155" spans="1:34" s="40" customFormat="1" ht="14.25">
      <c r="A155" s="451">
        <v>28</v>
      </c>
      <c r="B155" s="486">
        <v>44097</v>
      </c>
      <c r="C155" s="466"/>
      <c r="D155" s="453" t="s">
        <v>3841</v>
      </c>
      <c r="E155" s="454" t="s">
        <v>600</v>
      </c>
      <c r="F155" s="454">
        <v>45.5</v>
      </c>
      <c r="G155" s="487"/>
      <c r="H155" s="487">
        <v>65</v>
      </c>
      <c r="I155" s="454">
        <v>80</v>
      </c>
      <c r="J155" s="451" t="s">
        <v>3703</v>
      </c>
      <c r="K155" s="451">
        <f t="shared" si="134"/>
        <v>19.5</v>
      </c>
      <c r="L155" s="451">
        <v>100</v>
      </c>
      <c r="M155" s="451">
        <f t="shared" si="135"/>
        <v>1362.5</v>
      </c>
      <c r="N155" s="451">
        <v>75</v>
      </c>
      <c r="O155" s="456" t="s">
        <v>599</v>
      </c>
      <c r="P155" s="461">
        <v>44097</v>
      </c>
      <c r="Q155" s="391"/>
      <c r="R155" s="344"/>
      <c r="Z155" s="404"/>
      <c r="AA155" s="404"/>
      <c r="AB155" s="404"/>
      <c r="AC155" s="404"/>
      <c r="AD155" s="404"/>
      <c r="AE155" s="404"/>
      <c r="AF155" s="404"/>
      <c r="AG155" s="404"/>
      <c r="AH155" s="404"/>
    </row>
    <row r="156" spans="1:34" s="40" customFormat="1" ht="14.25">
      <c r="A156" s="451">
        <v>29</v>
      </c>
      <c r="B156" s="486">
        <v>44097</v>
      </c>
      <c r="C156" s="466"/>
      <c r="D156" s="453" t="s">
        <v>3827</v>
      </c>
      <c r="E156" s="454" t="s">
        <v>600</v>
      </c>
      <c r="F156" s="454">
        <v>180</v>
      </c>
      <c r="G156" s="487"/>
      <c r="H156" s="487">
        <v>227.5</v>
      </c>
      <c r="I156" s="454" t="s">
        <v>3840</v>
      </c>
      <c r="J156" s="451" t="s">
        <v>730</v>
      </c>
      <c r="K156" s="451">
        <f t="shared" si="134"/>
        <v>47.5</v>
      </c>
      <c r="L156" s="451">
        <v>100</v>
      </c>
      <c r="M156" s="451">
        <f t="shared" si="135"/>
        <v>850</v>
      </c>
      <c r="N156" s="451">
        <v>20</v>
      </c>
      <c r="O156" s="456" t="s">
        <v>599</v>
      </c>
      <c r="P156" s="461">
        <v>44097</v>
      </c>
      <c r="Q156" s="391"/>
      <c r="R156" s="344"/>
      <c r="Z156" s="404"/>
      <c r="AA156" s="404"/>
      <c r="AB156" s="404"/>
      <c r="AC156" s="404"/>
      <c r="AD156" s="404"/>
      <c r="AE156" s="404"/>
      <c r="AF156" s="404"/>
      <c r="AG156" s="404"/>
      <c r="AH156" s="404"/>
    </row>
    <row r="157" spans="1:34" s="40" customFormat="1" ht="14.25">
      <c r="A157" s="485">
        <v>30</v>
      </c>
      <c r="B157" s="505">
        <v>44097</v>
      </c>
      <c r="C157" s="505"/>
      <c r="D157" s="506" t="s">
        <v>3842</v>
      </c>
      <c r="E157" s="507" t="s">
        <v>600</v>
      </c>
      <c r="F157" s="507">
        <v>39</v>
      </c>
      <c r="G157" s="503"/>
      <c r="H157" s="503">
        <v>0</v>
      </c>
      <c r="I157" s="503">
        <v>80</v>
      </c>
      <c r="J157" s="497" t="s">
        <v>3877</v>
      </c>
      <c r="K157" s="497">
        <f t="shared" si="134"/>
        <v>-39</v>
      </c>
      <c r="L157" s="497">
        <v>100</v>
      </c>
      <c r="M157" s="497">
        <f t="shared" si="135"/>
        <v>-3025</v>
      </c>
      <c r="N157" s="497">
        <v>75</v>
      </c>
      <c r="O157" s="446" t="s">
        <v>663</v>
      </c>
      <c r="P157" s="433">
        <v>44098</v>
      </c>
      <c r="Q157" s="391"/>
      <c r="R157" s="344"/>
      <c r="Z157" s="404"/>
      <c r="AA157" s="404"/>
      <c r="AB157" s="404"/>
      <c r="AC157" s="404"/>
      <c r="AD157" s="404"/>
      <c r="AE157" s="404"/>
      <c r="AF157" s="404"/>
      <c r="AG157" s="404"/>
      <c r="AH157" s="404"/>
    </row>
    <row r="158" spans="1:34" s="40" customFormat="1" ht="14.25">
      <c r="A158" s="485">
        <v>31</v>
      </c>
      <c r="B158" s="505">
        <v>44097</v>
      </c>
      <c r="C158" s="505"/>
      <c r="D158" s="506" t="s">
        <v>3843</v>
      </c>
      <c r="E158" s="507" t="s">
        <v>600</v>
      </c>
      <c r="F158" s="507">
        <v>170</v>
      </c>
      <c r="G158" s="503"/>
      <c r="H158" s="503">
        <v>0</v>
      </c>
      <c r="I158" s="503">
        <v>400</v>
      </c>
      <c r="J158" s="497" t="s">
        <v>3878</v>
      </c>
      <c r="K158" s="497">
        <f t="shared" ref="K158" si="136">H158-F158</f>
        <v>-170</v>
      </c>
      <c r="L158" s="497">
        <v>100</v>
      </c>
      <c r="M158" s="497">
        <f t="shared" ref="M158" si="137">(K158*N158)-100</f>
        <v>-3500</v>
      </c>
      <c r="N158" s="497">
        <v>20</v>
      </c>
      <c r="O158" s="446" t="s">
        <v>663</v>
      </c>
      <c r="P158" s="433">
        <v>44098</v>
      </c>
      <c r="Q158" s="391"/>
      <c r="R158" s="344"/>
      <c r="Z158" s="404"/>
      <c r="AA158" s="404"/>
      <c r="AB158" s="404"/>
      <c r="AC158" s="404"/>
      <c r="AD158" s="404"/>
      <c r="AE158" s="404"/>
      <c r="AF158" s="404"/>
      <c r="AG158" s="404"/>
      <c r="AH158" s="404"/>
    </row>
    <row r="159" spans="1:34" s="40" customFormat="1" ht="14.25">
      <c r="A159" s="498">
        <v>32</v>
      </c>
      <c r="B159" s="466">
        <v>44098</v>
      </c>
      <c r="C159" s="466"/>
      <c r="D159" s="467" t="s">
        <v>3875</v>
      </c>
      <c r="E159" s="468" t="s">
        <v>600</v>
      </c>
      <c r="F159" s="468" t="s">
        <v>3876</v>
      </c>
      <c r="G159" s="431"/>
      <c r="H159" s="431">
        <v>18</v>
      </c>
      <c r="I159" s="468" t="s">
        <v>3702</v>
      </c>
      <c r="J159" s="377" t="s">
        <v>601</v>
      </c>
      <c r="K159" s="377"/>
      <c r="L159" s="377"/>
      <c r="M159" s="377"/>
      <c r="N159" s="377"/>
      <c r="O159" s="377"/>
      <c r="P159" s="377"/>
      <c r="Q159" s="391"/>
      <c r="R159" s="344"/>
      <c r="Z159" s="404"/>
      <c r="AA159" s="404"/>
      <c r="AB159" s="404"/>
      <c r="AC159" s="404"/>
      <c r="AD159" s="404"/>
      <c r="AE159" s="404"/>
      <c r="AF159" s="404"/>
      <c r="AG159" s="404"/>
      <c r="AH159" s="404"/>
    </row>
    <row r="160" spans="1:34" s="40" customFormat="1" ht="14.25">
      <c r="A160" s="498"/>
      <c r="B160" s="466"/>
      <c r="C160" s="466"/>
      <c r="D160" s="467"/>
      <c r="E160" s="468"/>
      <c r="F160" s="468"/>
      <c r="G160" s="431"/>
      <c r="H160" s="431"/>
      <c r="I160" s="468"/>
      <c r="J160" s="377"/>
      <c r="K160" s="377"/>
      <c r="L160" s="377"/>
      <c r="M160" s="377"/>
      <c r="N160" s="377"/>
      <c r="O160" s="377"/>
      <c r="P160" s="377"/>
      <c r="Q160" s="391"/>
      <c r="R160" s="344"/>
      <c r="Z160" s="404"/>
      <c r="AA160" s="404"/>
      <c r="AB160" s="404"/>
      <c r="AC160" s="404"/>
      <c r="AD160" s="404"/>
      <c r="AE160" s="404"/>
      <c r="AF160" s="404"/>
      <c r="AG160" s="404"/>
      <c r="AH160" s="404"/>
    </row>
    <row r="161" spans="1:34" s="40" customFormat="1" ht="14.25">
      <c r="A161" s="36"/>
      <c r="B161" s="533"/>
      <c r="C161" s="533"/>
      <c r="D161" s="534"/>
      <c r="E161" s="535"/>
      <c r="F161" s="535"/>
      <c r="G161" s="536"/>
      <c r="H161" s="536"/>
      <c r="I161" s="535"/>
      <c r="J161" s="496"/>
      <c r="K161" s="496"/>
      <c r="L161" s="496"/>
      <c r="M161" s="496"/>
      <c r="N161" s="496"/>
      <c r="O161" s="537"/>
      <c r="P161" s="496"/>
      <c r="Q161" s="391"/>
      <c r="R161" s="344"/>
      <c r="Z161" s="404"/>
      <c r="AA161" s="404"/>
      <c r="AB161" s="404"/>
      <c r="AC161" s="404"/>
      <c r="AD161" s="404"/>
      <c r="AE161" s="404"/>
      <c r="AF161" s="404"/>
      <c r="AG161" s="404"/>
      <c r="AH161" s="404"/>
    </row>
    <row r="162" spans="1:34" s="40" customFormat="1" ht="14.25">
      <c r="A162" s="378"/>
      <c r="B162" s="379"/>
      <c r="C162" s="379"/>
      <c r="D162" s="380"/>
      <c r="E162" s="378"/>
      <c r="F162" s="405"/>
      <c r="G162" s="378"/>
      <c r="H162" s="378"/>
      <c r="I162" s="378"/>
      <c r="J162" s="379"/>
      <c r="K162" s="406"/>
      <c r="L162" s="378"/>
      <c r="M162" s="378"/>
      <c r="N162" s="378"/>
      <c r="O162" s="407"/>
      <c r="P162" s="391"/>
      <c r="Q162" s="391"/>
      <c r="R162" s="344"/>
      <c r="Z162" s="404"/>
      <c r="AA162" s="404"/>
      <c r="AB162" s="404"/>
      <c r="AC162" s="404"/>
      <c r="AD162" s="404"/>
      <c r="AE162" s="404"/>
      <c r="AF162" s="404"/>
      <c r="AG162" s="404"/>
      <c r="AH162" s="404"/>
    </row>
    <row r="163" spans="1:34" ht="15">
      <c r="A163" s="100" t="s">
        <v>618</v>
      </c>
      <c r="B163" s="101"/>
      <c r="C163" s="101"/>
      <c r="D163" s="102"/>
      <c r="E163" s="34"/>
      <c r="F163" s="32"/>
      <c r="G163" s="32"/>
      <c r="H163" s="73"/>
      <c r="I163" s="120"/>
      <c r="J163" s="121"/>
      <c r="K163" s="17"/>
      <c r="L163" s="17"/>
      <c r="M163" s="17"/>
      <c r="N163" s="11"/>
      <c r="O163" s="53"/>
      <c r="Q163" s="9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34" ht="38.25">
      <c r="A164" s="20" t="s">
        <v>16</v>
      </c>
      <c r="B164" s="21" t="s">
        <v>575</v>
      </c>
      <c r="C164" s="21"/>
      <c r="D164" s="22" t="s">
        <v>588</v>
      </c>
      <c r="E164" s="21" t="s">
        <v>589</v>
      </c>
      <c r="F164" s="21" t="s">
        <v>590</v>
      </c>
      <c r="G164" s="21" t="s">
        <v>591</v>
      </c>
      <c r="H164" s="21" t="s">
        <v>592</v>
      </c>
      <c r="I164" s="21" t="s">
        <v>593</v>
      </c>
      <c r="J164" s="20" t="s">
        <v>594</v>
      </c>
      <c r="K164" s="62" t="s">
        <v>610</v>
      </c>
      <c r="L164" s="480" t="s">
        <v>3631</v>
      </c>
      <c r="M164" s="63" t="s">
        <v>3630</v>
      </c>
      <c r="N164" s="21" t="s">
        <v>597</v>
      </c>
      <c r="O164" s="78" t="s">
        <v>598</v>
      </c>
      <c r="P164" s="98"/>
      <c r="Q164" s="11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34" ht="14.25">
      <c r="A165" s="485">
        <v>1</v>
      </c>
      <c r="B165" s="505">
        <v>44071</v>
      </c>
      <c r="C165" s="505"/>
      <c r="D165" s="506" t="s">
        <v>330</v>
      </c>
      <c r="E165" s="507" t="s">
        <v>600</v>
      </c>
      <c r="F165" s="507">
        <v>267</v>
      </c>
      <c r="G165" s="503">
        <v>245</v>
      </c>
      <c r="H165" s="503">
        <v>243</v>
      </c>
      <c r="I165" s="507" t="s">
        <v>3644</v>
      </c>
      <c r="J165" s="497" t="s">
        <v>3712</v>
      </c>
      <c r="K165" s="497">
        <f t="shared" ref="K165" si="138">H165-F165</f>
        <v>-24</v>
      </c>
      <c r="L165" s="474">
        <f>(F165*-0.8)/100</f>
        <v>-2.1360000000000001</v>
      </c>
      <c r="M165" s="432">
        <f t="shared" ref="M165" si="139">(K165+L165)/F165</f>
        <v>-9.7887640449438193E-2</v>
      </c>
      <c r="N165" s="446" t="s">
        <v>663</v>
      </c>
      <c r="O165" s="433">
        <v>44083</v>
      </c>
      <c r="P165" s="98"/>
      <c r="Q165" s="11"/>
      <c r="R165" s="17" t="s">
        <v>602</v>
      </c>
      <c r="S165" s="16"/>
      <c r="T165" s="16"/>
      <c r="U165" s="16"/>
      <c r="V165" s="16"/>
      <c r="W165" s="16"/>
      <c r="X165" s="16"/>
      <c r="Y165" s="16"/>
      <c r="Z165" s="16"/>
    </row>
    <row r="166" spans="1:34" s="8" customFormat="1">
      <c r="A166" s="392"/>
      <c r="B166" s="393"/>
      <c r="C166" s="394"/>
      <c r="D166" s="395"/>
      <c r="E166" s="396"/>
      <c r="F166" s="396"/>
      <c r="G166" s="397"/>
      <c r="H166" s="397"/>
      <c r="I166" s="396"/>
      <c r="J166" s="398"/>
      <c r="K166" s="399"/>
      <c r="L166" s="400"/>
      <c r="M166" s="401"/>
      <c r="N166" s="402"/>
      <c r="O166" s="403"/>
      <c r="P166" s="124"/>
      <c r="Q166"/>
      <c r="R166" s="95"/>
      <c r="T166" s="57"/>
      <c r="U166" s="57"/>
      <c r="V166" s="57"/>
      <c r="W166" s="57"/>
      <c r="X166" s="57"/>
      <c r="Y166" s="57"/>
      <c r="Z166" s="57"/>
    </row>
    <row r="167" spans="1:34">
      <c r="A167" s="23" t="s">
        <v>603</v>
      </c>
      <c r="B167" s="23"/>
      <c r="C167" s="23"/>
      <c r="D167" s="23"/>
      <c r="E167" s="5"/>
      <c r="F167" s="30" t="s">
        <v>605</v>
      </c>
      <c r="G167" s="82"/>
      <c r="H167" s="82"/>
      <c r="I167" s="38"/>
      <c r="J167" s="85"/>
      <c r="K167" s="83"/>
      <c r="L167" s="84"/>
      <c r="M167" s="85"/>
      <c r="N167" s="86"/>
      <c r="O167" s="125"/>
      <c r="P167" s="11"/>
      <c r="Q167" s="16"/>
      <c r="R167" s="97"/>
      <c r="S167" s="16"/>
      <c r="T167" s="16"/>
      <c r="U167" s="16"/>
      <c r="V167" s="16"/>
      <c r="W167" s="16"/>
      <c r="X167" s="16"/>
      <c r="Y167" s="16"/>
    </row>
    <row r="168" spans="1:34">
      <c r="A168" s="29" t="s">
        <v>604</v>
      </c>
      <c r="B168" s="23"/>
      <c r="C168" s="23"/>
      <c r="D168" s="23"/>
      <c r="E168" s="32"/>
      <c r="F168" s="30" t="s">
        <v>607</v>
      </c>
      <c r="G168" s="12"/>
      <c r="H168" s="12"/>
      <c r="I168" s="12"/>
      <c r="J168" s="53"/>
      <c r="K168" s="12"/>
      <c r="L168" s="12"/>
      <c r="M168" s="12"/>
      <c r="N168" s="11"/>
      <c r="O168" s="53"/>
      <c r="Q168" s="7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34">
      <c r="A169" s="29"/>
      <c r="B169" s="23"/>
      <c r="C169" s="23"/>
      <c r="D169" s="23"/>
      <c r="E169" s="32"/>
      <c r="F169" s="30"/>
      <c r="G169" s="12"/>
      <c r="H169" s="12"/>
      <c r="I169" s="12"/>
      <c r="J169" s="53"/>
      <c r="K169" s="12"/>
      <c r="L169" s="12"/>
      <c r="M169" s="12"/>
      <c r="N169" s="11"/>
      <c r="O169" s="53"/>
      <c r="Q169" s="7"/>
      <c r="R169" s="82"/>
      <c r="S169" s="16"/>
      <c r="T169" s="16"/>
      <c r="U169" s="16"/>
      <c r="V169" s="16"/>
      <c r="W169" s="16"/>
      <c r="X169" s="16"/>
      <c r="Y169" s="16"/>
      <c r="Z169" s="16"/>
    </row>
    <row r="170" spans="1:34" ht="15">
      <c r="A170" s="11"/>
      <c r="B170" s="33" t="s">
        <v>3773</v>
      </c>
      <c r="C170" s="33"/>
      <c r="D170" s="33"/>
      <c r="E170" s="33"/>
      <c r="F170" s="34"/>
      <c r="G170" s="32"/>
      <c r="H170" s="32"/>
      <c r="I170" s="73"/>
      <c r="J170" s="74"/>
      <c r="K170" s="75"/>
      <c r="L170" s="479"/>
      <c r="M170" s="12"/>
      <c r="N170" s="11"/>
      <c r="O170" s="53"/>
      <c r="Q170" s="7"/>
      <c r="R170" s="82"/>
      <c r="S170" s="16"/>
      <c r="T170" s="16"/>
      <c r="U170" s="16"/>
      <c r="V170" s="16"/>
      <c r="W170" s="16"/>
      <c r="X170" s="16"/>
      <c r="Y170" s="16"/>
      <c r="Z170" s="16"/>
    </row>
    <row r="171" spans="1:34" ht="38.25">
      <c r="A171" s="20" t="s">
        <v>16</v>
      </c>
      <c r="B171" s="21" t="s">
        <v>575</v>
      </c>
      <c r="C171" s="21"/>
      <c r="D171" s="22" t="s">
        <v>588</v>
      </c>
      <c r="E171" s="21" t="s">
        <v>589</v>
      </c>
      <c r="F171" s="21" t="s">
        <v>590</v>
      </c>
      <c r="G171" s="21" t="s">
        <v>609</v>
      </c>
      <c r="H171" s="21" t="s">
        <v>592</v>
      </c>
      <c r="I171" s="21" t="s">
        <v>593</v>
      </c>
      <c r="J171" s="76" t="s">
        <v>594</v>
      </c>
      <c r="K171" s="62" t="s">
        <v>610</v>
      </c>
      <c r="L171" s="77" t="s">
        <v>611</v>
      </c>
      <c r="M171" s="21" t="s">
        <v>612</v>
      </c>
      <c r="N171" s="480" t="s">
        <v>3631</v>
      </c>
      <c r="O171" s="63" t="s">
        <v>3630</v>
      </c>
      <c r="P171" s="21" t="s">
        <v>597</v>
      </c>
      <c r="Q171" s="78" t="s">
        <v>598</v>
      </c>
      <c r="R171" s="82"/>
      <c r="S171" s="16"/>
      <c r="T171" s="16"/>
      <c r="U171" s="16"/>
      <c r="V171" s="16"/>
      <c r="W171" s="16"/>
      <c r="X171" s="16"/>
      <c r="Y171" s="16"/>
      <c r="Z171" s="16"/>
    </row>
    <row r="172" spans="1:34" ht="14.25">
      <c r="A172" s="481">
        <v>1</v>
      </c>
      <c r="B172" s="452">
        <v>44092</v>
      </c>
      <c r="C172" s="482"/>
      <c r="D172" s="499" t="s">
        <v>3778</v>
      </c>
      <c r="E172" s="483" t="s">
        <v>3627</v>
      </c>
      <c r="F172" s="451">
        <v>5967.5</v>
      </c>
      <c r="G172" s="454">
        <v>6040</v>
      </c>
      <c r="H172" s="483">
        <v>5915</v>
      </c>
      <c r="I172" s="484">
        <v>5850</v>
      </c>
      <c r="J172" s="451" t="s">
        <v>3780</v>
      </c>
      <c r="K172" s="451">
        <f>+F172-H172</f>
        <v>52.5</v>
      </c>
      <c r="L172" s="472">
        <f>(125*52.5)-N172</f>
        <v>6301.421875</v>
      </c>
      <c r="M172" s="488">
        <v>125</v>
      </c>
      <c r="N172" s="472">
        <f>(F172*M172)*0.035%</f>
        <v>261.07812500000006</v>
      </c>
      <c r="O172" s="455"/>
      <c r="P172" s="456" t="s">
        <v>599</v>
      </c>
      <c r="Q172" s="461">
        <v>44092</v>
      </c>
      <c r="R172" s="17" t="s">
        <v>602</v>
      </c>
      <c r="S172" s="16"/>
      <c r="T172" s="16"/>
      <c r="U172" s="16"/>
      <c r="V172" s="16"/>
      <c r="W172" s="16"/>
      <c r="X172" s="16"/>
      <c r="Y172" s="16"/>
      <c r="Z172" s="16"/>
    </row>
    <row r="173" spans="1:34" ht="14.25">
      <c r="A173" s="542">
        <v>2</v>
      </c>
      <c r="B173" s="543">
        <v>44092</v>
      </c>
      <c r="C173" s="544"/>
      <c r="D173" s="545" t="s">
        <v>93</v>
      </c>
      <c r="E173" s="546" t="s">
        <v>3627</v>
      </c>
      <c r="F173" s="547">
        <v>161.1</v>
      </c>
      <c r="G173" s="548">
        <v>165</v>
      </c>
      <c r="H173" s="546">
        <v>165</v>
      </c>
      <c r="I173" s="549" t="s">
        <v>3660</v>
      </c>
      <c r="J173" s="550" t="s">
        <v>3781</v>
      </c>
      <c r="K173" s="550">
        <f>F173-H173</f>
        <v>-3.9000000000000057</v>
      </c>
      <c r="L173" s="550"/>
      <c r="M173" s="550"/>
      <c r="N173" s="551">
        <f>(H173*-0.07)/100</f>
        <v>-0.11550000000000001</v>
      </c>
      <c r="O173" s="552">
        <f>(K173+N173)/F173</f>
        <v>-2.4925512104283089E-2</v>
      </c>
      <c r="P173" s="553" t="s">
        <v>663</v>
      </c>
      <c r="Q173" s="433">
        <v>44092</v>
      </c>
      <c r="R173" s="142" t="s">
        <v>602</v>
      </c>
      <c r="S173" s="16"/>
      <c r="T173" s="16"/>
      <c r="U173" s="16"/>
      <c r="V173" s="16"/>
      <c r="W173" s="16"/>
      <c r="X173" s="16"/>
      <c r="Y173" s="16"/>
      <c r="Z173" s="16"/>
    </row>
    <row r="174" spans="1:34" ht="14.25">
      <c r="A174" s="481">
        <v>3</v>
      </c>
      <c r="B174" s="452">
        <v>44095</v>
      </c>
      <c r="C174" s="482"/>
      <c r="D174" s="499" t="s">
        <v>47</v>
      </c>
      <c r="E174" s="483" t="s">
        <v>600</v>
      </c>
      <c r="F174" s="451">
        <v>1823</v>
      </c>
      <c r="G174" s="454">
        <v>1790</v>
      </c>
      <c r="H174" s="483">
        <v>1847.5</v>
      </c>
      <c r="I174" s="484" t="s">
        <v>3786</v>
      </c>
      <c r="J174" s="451" t="s">
        <v>3789</v>
      </c>
      <c r="K174" s="451">
        <f>H174-F174</f>
        <v>24.5</v>
      </c>
      <c r="L174" s="472"/>
      <c r="M174" s="488"/>
      <c r="N174" s="472">
        <f>(H174*-0.07)/100</f>
        <v>-1.2932500000000002</v>
      </c>
      <c r="O174" s="455">
        <f>(K174+N174)/F174</f>
        <v>1.2729978058145913E-2</v>
      </c>
      <c r="P174" s="456" t="s">
        <v>599</v>
      </c>
      <c r="Q174" s="461">
        <v>44095</v>
      </c>
      <c r="R174" s="560" t="s">
        <v>602</v>
      </c>
      <c r="S174" s="16"/>
      <c r="T174" s="16"/>
      <c r="U174" s="16"/>
      <c r="V174" s="16"/>
      <c r="W174" s="16"/>
      <c r="X174" s="16"/>
      <c r="Y174" s="16"/>
      <c r="Z174" s="16"/>
    </row>
    <row r="175" spans="1:34" ht="14.25">
      <c r="A175" s="481">
        <v>4</v>
      </c>
      <c r="B175" s="452">
        <v>44095</v>
      </c>
      <c r="C175" s="482"/>
      <c r="D175" s="499" t="s">
        <v>3787</v>
      </c>
      <c r="E175" s="483" t="s">
        <v>3627</v>
      </c>
      <c r="F175" s="451">
        <v>1730.5</v>
      </c>
      <c r="G175" s="454">
        <v>1755</v>
      </c>
      <c r="H175" s="483">
        <v>1726</v>
      </c>
      <c r="I175" s="484" t="s">
        <v>3788</v>
      </c>
      <c r="J175" s="451" t="s">
        <v>3790</v>
      </c>
      <c r="K175" s="451">
        <f>+F175-H175</f>
        <v>4.5</v>
      </c>
      <c r="L175" s="472">
        <f>(M175*K175)-N175</f>
        <v>1168.2974999999999</v>
      </c>
      <c r="M175" s="488">
        <v>300</v>
      </c>
      <c r="N175" s="472">
        <f>(F175*M175)*0.035%</f>
        <v>181.70250000000001</v>
      </c>
      <c r="O175" s="455"/>
      <c r="P175" s="456" t="s">
        <v>599</v>
      </c>
      <c r="Q175" s="461">
        <v>44095</v>
      </c>
      <c r="R175" s="560" t="s">
        <v>602</v>
      </c>
      <c r="S175" s="16"/>
      <c r="T175" s="16"/>
      <c r="U175" s="16"/>
      <c r="V175" s="16"/>
      <c r="W175" s="16"/>
      <c r="X175" s="16"/>
      <c r="Y175" s="16"/>
      <c r="Z175" s="16"/>
    </row>
    <row r="176" spans="1:34" ht="14.25">
      <c r="A176" s="481">
        <v>5</v>
      </c>
      <c r="B176" s="452">
        <v>44095</v>
      </c>
      <c r="C176" s="482"/>
      <c r="D176" s="499" t="s">
        <v>62</v>
      </c>
      <c r="E176" s="483" t="s">
        <v>3627</v>
      </c>
      <c r="F176" s="451">
        <v>44.6</v>
      </c>
      <c r="G176" s="454">
        <v>45.2</v>
      </c>
      <c r="H176" s="483">
        <v>43.75</v>
      </c>
      <c r="I176" s="484" t="s">
        <v>3793</v>
      </c>
      <c r="J176" s="451" t="s">
        <v>3796</v>
      </c>
      <c r="K176" s="451">
        <f>F176-H176</f>
        <v>0.85000000000000142</v>
      </c>
      <c r="L176" s="472"/>
      <c r="M176" s="488"/>
      <c r="N176" s="472">
        <f>(H176*-0.07)/100</f>
        <v>-3.0625000000000003E-2</v>
      </c>
      <c r="O176" s="455">
        <f>(K176+N176)/F176</f>
        <v>1.8371636771300479E-2</v>
      </c>
      <c r="P176" s="456" t="s">
        <v>599</v>
      </c>
      <c r="Q176" s="461">
        <v>44095</v>
      </c>
      <c r="R176" s="560" t="s">
        <v>602</v>
      </c>
      <c r="S176" s="16"/>
      <c r="T176" s="16"/>
      <c r="U176" s="16"/>
      <c r="V176" s="16"/>
      <c r="W176" s="16"/>
      <c r="X176" s="16"/>
      <c r="Y176" s="16"/>
      <c r="Z176" s="16"/>
    </row>
    <row r="177" spans="1:29" ht="14.25">
      <c r="A177" s="501">
        <v>6</v>
      </c>
      <c r="B177" s="445">
        <v>44095</v>
      </c>
      <c r="C177" s="448"/>
      <c r="D177" s="502" t="s">
        <v>3794</v>
      </c>
      <c r="E177" s="450" t="s">
        <v>600</v>
      </c>
      <c r="F177" s="554">
        <v>490.5</v>
      </c>
      <c r="G177" s="503">
        <v>482</v>
      </c>
      <c r="H177" s="450">
        <v>484.5</v>
      </c>
      <c r="I177" s="504" t="s">
        <v>3795</v>
      </c>
      <c r="J177" s="497" t="s">
        <v>3812</v>
      </c>
      <c r="K177" s="550">
        <f>+H177-F177</f>
        <v>-6</v>
      </c>
      <c r="L177" s="474">
        <f>(M177*K177)-N177</f>
        <v>-11109.014999999999</v>
      </c>
      <c r="M177" s="515">
        <v>1800</v>
      </c>
      <c r="N177" s="474">
        <f>(F177*M177)*0.035%</f>
        <v>309.01500000000004</v>
      </c>
      <c r="O177" s="432"/>
      <c r="P177" s="553" t="s">
        <v>663</v>
      </c>
      <c r="Q177" s="539">
        <v>44095</v>
      </c>
      <c r="R177" s="560" t="s">
        <v>602</v>
      </c>
      <c r="S177" s="16"/>
      <c r="T177" s="16"/>
      <c r="U177" s="16"/>
      <c r="V177" s="16"/>
      <c r="W177" s="16"/>
      <c r="X177" s="16"/>
      <c r="Y177" s="16"/>
      <c r="Z177" s="16"/>
    </row>
    <row r="178" spans="1:29" ht="14.25">
      <c r="A178" s="501">
        <v>7</v>
      </c>
      <c r="B178" s="445">
        <v>44095</v>
      </c>
      <c r="C178" s="448"/>
      <c r="D178" s="502" t="s">
        <v>145</v>
      </c>
      <c r="E178" s="450" t="s">
        <v>600</v>
      </c>
      <c r="F178" s="554">
        <v>936.5</v>
      </c>
      <c r="G178" s="503">
        <v>920</v>
      </c>
      <c r="H178" s="450">
        <v>920</v>
      </c>
      <c r="I178" s="504">
        <v>970</v>
      </c>
      <c r="J178" s="550" t="s">
        <v>3811</v>
      </c>
      <c r="K178" s="550">
        <f>H178-F178</f>
        <v>-16.5</v>
      </c>
      <c r="L178" s="550"/>
      <c r="M178" s="550"/>
      <c r="N178" s="551">
        <f>(H178*-0.07)/100</f>
        <v>-0.64400000000000002</v>
      </c>
      <c r="O178" s="552">
        <f>(K178+N178)/F178</f>
        <v>-1.8306460224239186E-2</v>
      </c>
      <c r="P178" s="553" t="s">
        <v>663</v>
      </c>
      <c r="Q178" s="539">
        <v>44095</v>
      </c>
      <c r="R178" s="560" t="s">
        <v>3186</v>
      </c>
      <c r="S178" s="16"/>
      <c r="T178" s="16"/>
      <c r="U178" s="16"/>
      <c r="V178" s="16"/>
      <c r="W178" s="16"/>
      <c r="X178" s="16"/>
      <c r="Y178" s="16"/>
      <c r="Z178" s="16"/>
    </row>
    <row r="179" spans="1:29" ht="14.25">
      <c r="A179" s="564">
        <v>8</v>
      </c>
      <c r="B179" s="517">
        <v>44096</v>
      </c>
      <c r="C179" s="518"/>
      <c r="D179" s="519" t="s">
        <v>47</v>
      </c>
      <c r="E179" s="520" t="s">
        <v>600</v>
      </c>
      <c r="F179" s="523">
        <v>1790</v>
      </c>
      <c r="G179" s="566">
        <v>1760</v>
      </c>
      <c r="H179" s="520">
        <v>1788</v>
      </c>
      <c r="I179" s="522" t="s">
        <v>3820</v>
      </c>
      <c r="J179" s="523" t="s">
        <v>3821</v>
      </c>
      <c r="K179" s="523">
        <f>H179-F179</f>
        <v>-2</v>
      </c>
      <c r="L179" s="524"/>
      <c r="M179" s="565"/>
      <c r="N179" s="524">
        <f>(H179*-0.07)/100</f>
        <v>-1.2516</v>
      </c>
      <c r="O179" s="525">
        <f>(K179+N179)/F179</f>
        <v>-1.8165363128491618E-3</v>
      </c>
      <c r="P179" s="526" t="s">
        <v>708</v>
      </c>
      <c r="Q179" s="568">
        <v>44096</v>
      </c>
      <c r="R179" s="563" t="s">
        <v>602</v>
      </c>
      <c r="S179" s="537"/>
      <c r="T179" s="16"/>
      <c r="U179" s="562"/>
      <c r="V179" s="562"/>
      <c r="W179" s="562"/>
      <c r="X179" s="562"/>
      <c r="Y179" s="562"/>
      <c r="Z179" s="562"/>
      <c r="AA179" s="404"/>
      <c r="AB179" s="404"/>
      <c r="AC179" s="404"/>
    </row>
    <row r="180" spans="1:29" ht="14.25">
      <c r="A180" s="501">
        <v>9</v>
      </c>
      <c r="B180" s="445">
        <v>44096</v>
      </c>
      <c r="C180" s="448"/>
      <c r="D180" s="502" t="s">
        <v>81</v>
      </c>
      <c r="E180" s="450" t="s">
        <v>600</v>
      </c>
      <c r="F180" s="554">
        <v>637</v>
      </c>
      <c r="G180" s="503">
        <v>625</v>
      </c>
      <c r="H180" s="450">
        <v>625</v>
      </c>
      <c r="I180" s="504">
        <v>660</v>
      </c>
      <c r="J180" s="550" t="s">
        <v>3822</v>
      </c>
      <c r="K180" s="550">
        <f>H180-F180</f>
        <v>-12</v>
      </c>
      <c r="L180" s="550"/>
      <c r="M180" s="550"/>
      <c r="N180" s="551">
        <f>(H180*-0.07)/100</f>
        <v>-0.43750000000000006</v>
      </c>
      <c r="O180" s="552">
        <f>(K180+N180)/F180</f>
        <v>-1.9525117739403453E-2</v>
      </c>
      <c r="P180" s="553" t="s">
        <v>663</v>
      </c>
      <c r="Q180" s="539">
        <v>44096</v>
      </c>
      <c r="R180" s="563" t="s">
        <v>3186</v>
      </c>
      <c r="S180" s="537"/>
      <c r="T180" s="16"/>
      <c r="U180" s="562"/>
      <c r="V180" s="562"/>
      <c r="W180" s="562"/>
      <c r="X180" s="562"/>
      <c r="Y180" s="562"/>
      <c r="Z180" s="562"/>
      <c r="AA180" s="404"/>
      <c r="AB180" s="404"/>
      <c r="AC180" s="404"/>
    </row>
    <row r="181" spans="1:29" ht="14.25">
      <c r="A181" s="501">
        <v>10</v>
      </c>
      <c r="B181" s="445">
        <v>44096</v>
      </c>
      <c r="C181" s="448"/>
      <c r="D181" s="502" t="s">
        <v>342</v>
      </c>
      <c r="E181" s="450" t="s">
        <v>600</v>
      </c>
      <c r="F181" s="554">
        <v>149.5</v>
      </c>
      <c r="G181" s="503">
        <v>147</v>
      </c>
      <c r="H181" s="450">
        <v>147</v>
      </c>
      <c r="I181" s="504">
        <v>155</v>
      </c>
      <c r="J181" s="550" t="s">
        <v>3835</v>
      </c>
      <c r="K181" s="550">
        <f>H181-F181</f>
        <v>-2.5</v>
      </c>
      <c r="L181" s="550"/>
      <c r="M181" s="550"/>
      <c r="N181" s="551">
        <f>(H181*-0.07)/100</f>
        <v>-0.10290000000000001</v>
      </c>
      <c r="O181" s="552">
        <f>(K181+N181)/F181</f>
        <v>-1.7410702341137122E-2</v>
      </c>
      <c r="P181" s="553" t="s">
        <v>663</v>
      </c>
      <c r="Q181" s="539">
        <v>44096</v>
      </c>
      <c r="R181" s="563" t="s">
        <v>602</v>
      </c>
      <c r="S181" s="537"/>
      <c r="T181" s="16"/>
      <c r="U181" s="562"/>
      <c r="V181" s="562"/>
      <c r="W181" s="562"/>
      <c r="X181" s="562"/>
      <c r="Y181" s="562"/>
      <c r="Z181" s="562"/>
      <c r="AA181" s="404"/>
      <c r="AB181" s="404"/>
      <c r="AC181" s="404"/>
    </row>
    <row r="182" spans="1:29" ht="14.25">
      <c r="A182" s="481">
        <v>11</v>
      </c>
      <c r="B182" s="452">
        <v>44097</v>
      </c>
      <c r="C182" s="482"/>
      <c r="D182" s="499" t="s">
        <v>3838</v>
      </c>
      <c r="E182" s="483" t="s">
        <v>600</v>
      </c>
      <c r="F182" s="569">
        <v>1039</v>
      </c>
      <c r="G182" s="487">
        <v>1015</v>
      </c>
      <c r="H182" s="483">
        <v>1049</v>
      </c>
      <c r="I182" s="484">
        <v>1070</v>
      </c>
      <c r="J182" s="451" t="s">
        <v>3733</v>
      </c>
      <c r="K182" s="570">
        <f>+H182-F182</f>
        <v>10</v>
      </c>
      <c r="L182" s="472">
        <f>(M182*K182)-N182</f>
        <v>5299.9925000000003</v>
      </c>
      <c r="M182" s="488">
        <v>550</v>
      </c>
      <c r="N182" s="472">
        <f>(F182*M182)*0.035%</f>
        <v>200.00750000000002</v>
      </c>
      <c r="O182" s="455"/>
      <c r="P182" s="456" t="s">
        <v>599</v>
      </c>
      <c r="Q182" s="461">
        <v>44097</v>
      </c>
      <c r="R182" s="563"/>
      <c r="S182" s="537"/>
      <c r="T182" s="16"/>
      <c r="U182" s="562"/>
      <c r="V182" s="562"/>
      <c r="W182" s="562"/>
      <c r="X182" s="562"/>
      <c r="Y182" s="562"/>
      <c r="Z182" s="562"/>
      <c r="AA182" s="404"/>
      <c r="AB182" s="404"/>
      <c r="AC182" s="404"/>
    </row>
    <row r="183" spans="1:29" ht="14.25">
      <c r="A183" s="481">
        <v>12</v>
      </c>
      <c r="B183" s="452">
        <v>44097</v>
      </c>
      <c r="C183" s="482"/>
      <c r="D183" s="499" t="s">
        <v>47</v>
      </c>
      <c r="E183" s="483" t="s">
        <v>600</v>
      </c>
      <c r="F183" s="451">
        <v>1778</v>
      </c>
      <c r="G183" s="454">
        <v>1760</v>
      </c>
      <c r="H183" s="483">
        <v>1792.5</v>
      </c>
      <c r="I183" s="484">
        <v>1850</v>
      </c>
      <c r="J183" s="451" t="s">
        <v>3818</v>
      </c>
      <c r="K183" s="451">
        <f>H183-F183</f>
        <v>14.5</v>
      </c>
      <c r="L183" s="472"/>
      <c r="M183" s="488"/>
      <c r="N183" s="472">
        <f>(H183*-0.07)/100</f>
        <v>-1.25475</v>
      </c>
      <c r="O183" s="455">
        <f>(K183+N183)/F183</f>
        <v>7.4495219347581552E-3</v>
      </c>
      <c r="P183" s="456" t="s">
        <v>599</v>
      </c>
      <c r="Q183" s="461">
        <v>44097</v>
      </c>
      <c r="R183" s="563"/>
      <c r="S183" s="537"/>
      <c r="T183" s="16"/>
      <c r="U183" s="562"/>
      <c r="V183" s="562"/>
      <c r="W183" s="562"/>
      <c r="X183" s="562"/>
      <c r="Y183" s="562"/>
      <c r="Z183" s="562"/>
      <c r="AA183" s="404"/>
      <c r="AB183" s="404"/>
      <c r="AC183" s="404"/>
    </row>
    <row r="184" spans="1:29" ht="14.25">
      <c r="A184" s="501">
        <v>13</v>
      </c>
      <c r="B184" s="445">
        <v>44097</v>
      </c>
      <c r="C184" s="448"/>
      <c r="D184" s="502" t="s">
        <v>170</v>
      </c>
      <c r="E184" s="450" t="s">
        <v>600</v>
      </c>
      <c r="F184" s="554">
        <v>2265</v>
      </c>
      <c r="G184" s="503">
        <v>2230</v>
      </c>
      <c r="H184" s="450">
        <v>2230</v>
      </c>
      <c r="I184" s="504">
        <v>2320</v>
      </c>
      <c r="J184" s="550" t="s">
        <v>3716</v>
      </c>
      <c r="K184" s="550">
        <f>H184-F184</f>
        <v>-35</v>
      </c>
      <c r="L184" s="550"/>
      <c r="M184" s="550"/>
      <c r="N184" s="551">
        <f>(H184*-0.07)/100</f>
        <v>-1.5610000000000002</v>
      </c>
      <c r="O184" s="552">
        <f>(K184+N184)/F184</f>
        <v>-1.6141721854304635E-2</v>
      </c>
      <c r="P184" s="553" t="s">
        <v>663</v>
      </c>
      <c r="Q184" s="539">
        <v>44097</v>
      </c>
      <c r="R184" s="563"/>
      <c r="S184" s="537"/>
      <c r="T184" s="16"/>
      <c r="U184" s="562"/>
      <c r="V184" s="562"/>
      <c r="W184" s="562"/>
      <c r="X184" s="562"/>
      <c r="Y184" s="562"/>
      <c r="Z184" s="562"/>
      <c r="AA184" s="404"/>
      <c r="AB184" s="404"/>
      <c r="AC184" s="404"/>
    </row>
    <row r="185" spans="1:29" ht="14.25">
      <c r="A185" s="501">
        <v>14</v>
      </c>
      <c r="B185" s="445">
        <v>44098</v>
      </c>
      <c r="C185" s="448"/>
      <c r="D185" s="502" t="s">
        <v>122</v>
      </c>
      <c r="E185" s="450" t="s">
        <v>600</v>
      </c>
      <c r="F185" s="554">
        <v>397.5</v>
      </c>
      <c r="G185" s="503">
        <v>391</v>
      </c>
      <c r="H185" s="450">
        <v>391.5</v>
      </c>
      <c r="I185" s="504" t="s">
        <v>3721</v>
      </c>
      <c r="J185" s="550" t="s">
        <v>3868</v>
      </c>
      <c r="K185" s="550">
        <f>H185-F185</f>
        <v>-6</v>
      </c>
      <c r="L185" s="550"/>
      <c r="M185" s="550"/>
      <c r="N185" s="551">
        <f>(H185*-0.07)/100</f>
        <v>-0.27405000000000002</v>
      </c>
      <c r="O185" s="552">
        <f>(K185+N185)/F185</f>
        <v>-1.578377358490566E-2</v>
      </c>
      <c r="P185" s="553" t="s">
        <v>663</v>
      </c>
      <c r="Q185" s="539">
        <v>44098</v>
      </c>
      <c r="R185" s="563"/>
      <c r="S185" s="537"/>
      <c r="T185" s="16"/>
      <c r="U185" s="562"/>
      <c r="V185" s="562"/>
      <c r="W185" s="562"/>
      <c r="X185" s="562"/>
      <c r="Y185" s="562"/>
      <c r="Z185" s="562"/>
      <c r="AA185" s="404"/>
      <c r="AB185" s="404"/>
      <c r="AC185" s="404"/>
    </row>
    <row r="186" spans="1:29" ht="14.25">
      <c r="A186" s="501">
        <v>15</v>
      </c>
      <c r="B186" s="445">
        <v>44098</v>
      </c>
      <c r="C186" s="448"/>
      <c r="D186" s="502" t="s">
        <v>81</v>
      </c>
      <c r="E186" s="450" t="s">
        <v>600</v>
      </c>
      <c r="F186" s="554">
        <v>633.5</v>
      </c>
      <c r="G186" s="503">
        <v>618</v>
      </c>
      <c r="H186" s="450">
        <v>619.5</v>
      </c>
      <c r="I186" s="504">
        <v>670</v>
      </c>
      <c r="J186" s="550" t="s">
        <v>3728</v>
      </c>
      <c r="K186" s="550">
        <f>H186-F186</f>
        <v>-14</v>
      </c>
      <c r="L186" s="550"/>
      <c r="M186" s="550"/>
      <c r="N186" s="551">
        <f>(H186*-0.07)/100</f>
        <v>-0.43365000000000004</v>
      </c>
      <c r="O186" s="552">
        <f>(K186+N186)/F186</f>
        <v>-2.2783977900552487E-2</v>
      </c>
      <c r="P186" s="553" t="s">
        <v>663</v>
      </c>
      <c r="Q186" s="539">
        <v>44098</v>
      </c>
      <c r="R186" s="563"/>
      <c r="S186" s="537"/>
      <c r="T186" s="16"/>
      <c r="U186" s="562"/>
      <c r="V186" s="562"/>
      <c r="W186" s="562"/>
      <c r="X186" s="562"/>
      <c r="Y186" s="562"/>
      <c r="Z186" s="562"/>
      <c r="AA186" s="404"/>
      <c r="AB186" s="404"/>
      <c r="AC186" s="404"/>
    </row>
    <row r="187" spans="1:29" ht="14.25">
      <c r="A187" s="383"/>
      <c r="B187" s="408"/>
      <c r="C187" s="422"/>
      <c r="D187" s="459"/>
      <c r="E187" s="423"/>
      <c r="F187" s="555"/>
      <c r="G187" s="431"/>
      <c r="H187" s="423"/>
      <c r="I187" s="411"/>
      <c r="J187" s="377"/>
      <c r="K187" s="377"/>
      <c r="L187" s="377"/>
      <c r="M187" s="377"/>
      <c r="N187" s="556"/>
      <c r="O187" s="538"/>
      <c r="P187" s="425"/>
      <c r="Q187" s="561"/>
      <c r="R187" s="142"/>
      <c r="S187" s="16"/>
      <c r="T187" s="16"/>
      <c r="U187" s="16"/>
      <c r="V187" s="16"/>
      <c r="W187" s="16"/>
      <c r="X187" s="16"/>
      <c r="Y187" s="16"/>
      <c r="Z187" s="16"/>
    </row>
    <row r="188" spans="1:29" ht="14.25">
      <c r="A188" s="383"/>
      <c r="B188" s="408"/>
      <c r="C188" s="422"/>
      <c r="D188" s="459"/>
      <c r="E188" s="423"/>
      <c r="F188" s="555"/>
      <c r="G188" s="431"/>
      <c r="H188" s="423"/>
      <c r="I188" s="411"/>
      <c r="J188" s="377"/>
      <c r="K188" s="377"/>
      <c r="L188" s="377"/>
      <c r="M188" s="377"/>
      <c r="N188" s="556"/>
      <c r="O188" s="538"/>
      <c r="P188" s="425"/>
      <c r="Q188" s="561"/>
      <c r="R188" s="142"/>
      <c r="S188" s="16"/>
      <c r="T188" s="16"/>
      <c r="U188" s="16"/>
      <c r="V188" s="16"/>
      <c r="W188" s="16"/>
      <c r="X188" s="16"/>
      <c r="Y188" s="16"/>
      <c r="Z188" s="16"/>
    </row>
    <row r="189" spans="1:29">
      <c r="A189" s="29"/>
      <c r="B189" s="23"/>
      <c r="C189" s="23"/>
      <c r="D189" s="23"/>
      <c r="E189" s="32"/>
      <c r="F189" s="30"/>
      <c r="G189" s="12"/>
      <c r="H189" s="12"/>
      <c r="I189" s="12"/>
      <c r="J189" s="53"/>
      <c r="K189" s="12"/>
      <c r="L189" s="12"/>
      <c r="M189" s="12"/>
      <c r="N189" s="11"/>
      <c r="O189" s="53"/>
      <c r="P189" s="7"/>
      <c r="Q189" s="11"/>
      <c r="R189" s="142"/>
      <c r="S189" s="16"/>
      <c r="T189" s="16"/>
      <c r="U189" s="16"/>
      <c r="V189" s="16"/>
      <c r="W189" s="16"/>
      <c r="X189" s="16"/>
      <c r="Y189" s="16"/>
      <c r="Z189" s="16"/>
    </row>
    <row r="190" spans="1:29">
      <c r="A190" s="29"/>
      <c r="B190" s="23"/>
      <c r="C190" s="23"/>
      <c r="D190" s="23"/>
      <c r="E190" s="32"/>
      <c r="F190" s="30"/>
      <c r="G190" s="41"/>
      <c r="H190" s="42"/>
      <c r="I190" s="82"/>
      <c r="J190" s="17"/>
      <c r="K190" s="83"/>
      <c r="L190" s="84"/>
      <c r="M190" s="85"/>
      <c r="N190" s="86"/>
      <c r="O190" s="87"/>
      <c r="P190" s="11"/>
      <c r="Q190" s="16"/>
      <c r="R190" s="142"/>
      <c r="S190" s="16"/>
      <c r="T190" s="16"/>
      <c r="U190" s="16"/>
      <c r="V190" s="16"/>
      <c r="W190" s="16"/>
      <c r="X190" s="16"/>
      <c r="Y190" s="16"/>
      <c r="Z190" s="16"/>
    </row>
    <row r="191" spans="1:29">
      <c r="A191" s="37"/>
      <c r="B191" s="45"/>
      <c r="C191" s="103"/>
      <c r="D191" s="6"/>
      <c r="E191" s="38"/>
      <c r="F191" s="82"/>
      <c r="G191" s="41"/>
      <c r="H191" s="42"/>
      <c r="I191" s="82"/>
      <c r="J191" s="17"/>
      <c r="K191" s="83"/>
      <c r="L191" s="84"/>
      <c r="M191" s="85"/>
      <c r="N191" s="86"/>
      <c r="O191" s="87"/>
      <c r="P191" s="11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9" ht="15">
      <c r="A192" s="5"/>
      <c r="B192" s="104" t="s">
        <v>619</v>
      </c>
      <c r="C192" s="104"/>
      <c r="D192" s="104"/>
      <c r="E192" s="104"/>
      <c r="F192" s="17"/>
      <c r="G192" s="17"/>
      <c r="H192" s="105"/>
      <c r="I192" s="17"/>
      <c r="J192" s="74"/>
      <c r="K192" s="75"/>
      <c r="L192" s="17"/>
      <c r="M192" s="17"/>
      <c r="N192" s="16"/>
      <c r="O192" s="99"/>
      <c r="P192" s="11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 ht="38.25">
      <c r="A193" s="20" t="s">
        <v>16</v>
      </c>
      <c r="B193" s="21" t="s">
        <v>575</v>
      </c>
      <c r="C193" s="21"/>
      <c r="D193" s="22" t="s">
        <v>588</v>
      </c>
      <c r="E193" s="21" t="s">
        <v>589</v>
      </c>
      <c r="F193" s="21" t="s">
        <v>590</v>
      </c>
      <c r="G193" s="21" t="s">
        <v>620</v>
      </c>
      <c r="H193" s="21" t="s">
        <v>621</v>
      </c>
      <c r="I193" s="21" t="s">
        <v>593</v>
      </c>
      <c r="J193" s="61" t="s">
        <v>594</v>
      </c>
      <c r="K193" s="21" t="s">
        <v>595</v>
      </c>
      <c r="L193" s="21" t="s">
        <v>596</v>
      </c>
      <c r="M193" s="21" t="s">
        <v>597</v>
      </c>
      <c r="N193" s="22" t="s">
        <v>598</v>
      </c>
      <c r="O193" s="99"/>
      <c r="P193" s="11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1</v>
      </c>
      <c r="B194" s="106">
        <v>41579</v>
      </c>
      <c r="C194" s="106"/>
      <c r="D194" s="107" t="s">
        <v>622</v>
      </c>
      <c r="E194" s="108" t="s">
        <v>623</v>
      </c>
      <c r="F194" s="109">
        <v>82</v>
      </c>
      <c r="G194" s="108" t="s">
        <v>624</v>
      </c>
      <c r="H194" s="108">
        <v>100</v>
      </c>
      <c r="I194" s="126">
        <v>100</v>
      </c>
      <c r="J194" s="127" t="s">
        <v>625</v>
      </c>
      <c r="K194" s="128">
        <f t="shared" ref="K194:K225" si="140">H194-F194</f>
        <v>18</v>
      </c>
      <c r="L194" s="129">
        <f t="shared" ref="L194:L225" si="141">K194/F194</f>
        <v>0.21951219512195122</v>
      </c>
      <c r="M194" s="130" t="s">
        <v>599</v>
      </c>
      <c r="N194" s="131">
        <v>42657</v>
      </c>
      <c r="O194" s="53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2</v>
      </c>
      <c r="B195" s="106">
        <v>41794</v>
      </c>
      <c r="C195" s="106"/>
      <c r="D195" s="107" t="s">
        <v>626</v>
      </c>
      <c r="E195" s="108" t="s">
        <v>600</v>
      </c>
      <c r="F195" s="109">
        <v>257</v>
      </c>
      <c r="G195" s="108" t="s">
        <v>624</v>
      </c>
      <c r="H195" s="108">
        <v>300</v>
      </c>
      <c r="I195" s="126">
        <v>300</v>
      </c>
      <c r="J195" s="127" t="s">
        <v>625</v>
      </c>
      <c r="K195" s="128">
        <f t="shared" si="140"/>
        <v>43</v>
      </c>
      <c r="L195" s="129">
        <f t="shared" si="141"/>
        <v>0.16731517509727625</v>
      </c>
      <c r="M195" s="130" t="s">
        <v>599</v>
      </c>
      <c r="N195" s="131">
        <v>41822</v>
      </c>
      <c r="O195" s="53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3</v>
      </c>
      <c r="B196" s="106">
        <v>41828</v>
      </c>
      <c r="C196" s="106"/>
      <c r="D196" s="107" t="s">
        <v>627</v>
      </c>
      <c r="E196" s="108" t="s">
        <v>600</v>
      </c>
      <c r="F196" s="109">
        <v>393</v>
      </c>
      <c r="G196" s="108" t="s">
        <v>624</v>
      </c>
      <c r="H196" s="108">
        <v>468</v>
      </c>
      <c r="I196" s="126">
        <v>468</v>
      </c>
      <c r="J196" s="127" t="s">
        <v>625</v>
      </c>
      <c r="K196" s="128">
        <f t="shared" si="140"/>
        <v>75</v>
      </c>
      <c r="L196" s="129">
        <f t="shared" si="141"/>
        <v>0.19083969465648856</v>
      </c>
      <c r="M196" s="130" t="s">
        <v>599</v>
      </c>
      <c r="N196" s="131">
        <v>41863</v>
      </c>
      <c r="O196" s="53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4</v>
      </c>
      <c r="B197" s="106">
        <v>41857</v>
      </c>
      <c r="C197" s="106"/>
      <c r="D197" s="107" t="s">
        <v>628</v>
      </c>
      <c r="E197" s="108" t="s">
        <v>600</v>
      </c>
      <c r="F197" s="109">
        <v>205</v>
      </c>
      <c r="G197" s="108" t="s">
        <v>624</v>
      </c>
      <c r="H197" s="108">
        <v>275</v>
      </c>
      <c r="I197" s="126">
        <v>250</v>
      </c>
      <c r="J197" s="127" t="s">
        <v>625</v>
      </c>
      <c r="K197" s="128">
        <f t="shared" si="140"/>
        <v>70</v>
      </c>
      <c r="L197" s="129">
        <f t="shared" si="141"/>
        <v>0.34146341463414637</v>
      </c>
      <c r="M197" s="130" t="s">
        <v>599</v>
      </c>
      <c r="N197" s="131">
        <v>41962</v>
      </c>
      <c r="O197" s="53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5</v>
      </c>
      <c r="B198" s="106">
        <v>41886</v>
      </c>
      <c r="C198" s="106"/>
      <c r="D198" s="107" t="s">
        <v>629</v>
      </c>
      <c r="E198" s="108" t="s">
        <v>600</v>
      </c>
      <c r="F198" s="109">
        <v>162</v>
      </c>
      <c r="G198" s="108" t="s">
        <v>624</v>
      </c>
      <c r="H198" s="108">
        <v>190</v>
      </c>
      <c r="I198" s="126">
        <v>190</v>
      </c>
      <c r="J198" s="127" t="s">
        <v>625</v>
      </c>
      <c r="K198" s="128">
        <f t="shared" si="140"/>
        <v>28</v>
      </c>
      <c r="L198" s="129">
        <f t="shared" si="141"/>
        <v>0.1728395061728395</v>
      </c>
      <c r="M198" s="130" t="s">
        <v>599</v>
      </c>
      <c r="N198" s="131">
        <v>42006</v>
      </c>
      <c r="O198" s="53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</v>
      </c>
      <c r="B199" s="106">
        <v>41886</v>
      </c>
      <c r="C199" s="106"/>
      <c r="D199" s="107" t="s">
        <v>630</v>
      </c>
      <c r="E199" s="108" t="s">
        <v>600</v>
      </c>
      <c r="F199" s="109">
        <v>75</v>
      </c>
      <c r="G199" s="108" t="s">
        <v>624</v>
      </c>
      <c r="H199" s="108">
        <v>91.5</v>
      </c>
      <c r="I199" s="126" t="s">
        <v>631</v>
      </c>
      <c r="J199" s="127" t="s">
        <v>632</v>
      </c>
      <c r="K199" s="128">
        <f t="shared" si="140"/>
        <v>16.5</v>
      </c>
      <c r="L199" s="129">
        <f t="shared" si="141"/>
        <v>0.22</v>
      </c>
      <c r="M199" s="130" t="s">
        <v>599</v>
      </c>
      <c r="N199" s="131">
        <v>41954</v>
      </c>
      <c r="O199" s="5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7</v>
      </c>
      <c r="B200" s="106">
        <v>41913</v>
      </c>
      <c r="C200" s="106"/>
      <c r="D200" s="107" t="s">
        <v>633</v>
      </c>
      <c r="E200" s="108" t="s">
        <v>600</v>
      </c>
      <c r="F200" s="109">
        <v>850</v>
      </c>
      <c r="G200" s="108" t="s">
        <v>624</v>
      </c>
      <c r="H200" s="108">
        <v>982.5</v>
      </c>
      <c r="I200" s="126">
        <v>1050</v>
      </c>
      <c r="J200" s="127" t="s">
        <v>634</v>
      </c>
      <c r="K200" s="128">
        <f t="shared" si="140"/>
        <v>132.5</v>
      </c>
      <c r="L200" s="129">
        <f t="shared" si="141"/>
        <v>0.15588235294117647</v>
      </c>
      <c r="M200" s="130" t="s">
        <v>599</v>
      </c>
      <c r="N200" s="131">
        <v>42039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</v>
      </c>
      <c r="B201" s="106">
        <v>41913</v>
      </c>
      <c r="C201" s="106"/>
      <c r="D201" s="107" t="s">
        <v>635</v>
      </c>
      <c r="E201" s="108" t="s">
        <v>600</v>
      </c>
      <c r="F201" s="109">
        <v>475</v>
      </c>
      <c r="G201" s="108" t="s">
        <v>624</v>
      </c>
      <c r="H201" s="108">
        <v>515</v>
      </c>
      <c r="I201" s="126">
        <v>600</v>
      </c>
      <c r="J201" s="127" t="s">
        <v>636</v>
      </c>
      <c r="K201" s="128">
        <f t="shared" si="140"/>
        <v>40</v>
      </c>
      <c r="L201" s="129">
        <f t="shared" si="141"/>
        <v>8.4210526315789472E-2</v>
      </c>
      <c r="M201" s="130" t="s">
        <v>599</v>
      </c>
      <c r="N201" s="131">
        <v>41939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9</v>
      </c>
      <c r="B202" s="106">
        <v>41913</v>
      </c>
      <c r="C202" s="106"/>
      <c r="D202" s="107" t="s">
        <v>637</v>
      </c>
      <c r="E202" s="108" t="s">
        <v>600</v>
      </c>
      <c r="F202" s="109">
        <v>86</v>
      </c>
      <c r="G202" s="108" t="s">
        <v>624</v>
      </c>
      <c r="H202" s="108">
        <v>99</v>
      </c>
      <c r="I202" s="126">
        <v>140</v>
      </c>
      <c r="J202" s="127" t="s">
        <v>638</v>
      </c>
      <c r="K202" s="128">
        <f t="shared" si="140"/>
        <v>13</v>
      </c>
      <c r="L202" s="129">
        <f t="shared" si="141"/>
        <v>0.15116279069767441</v>
      </c>
      <c r="M202" s="130" t="s">
        <v>599</v>
      </c>
      <c r="N202" s="131">
        <v>41939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10</v>
      </c>
      <c r="B203" s="106">
        <v>41926</v>
      </c>
      <c r="C203" s="106"/>
      <c r="D203" s="107" t="s">
        <v>639</v>
      </c>
      <c r="E203" s="108" t="s">
        <v>600</v>
      </c>
      <c r="F203" s="109">
        <v>496.6</v>
      </c>
      <c r="G203" s="108" t="s">
        <v>624</v>
      </c>
      <c r="H203" s="108">
        <v>621</v>
      </c>
      <c r="I203" s="126">
        <v>580</v>
      </c>
      <c r="J203" s="127" t="s">
        <v>625</v>
      </c>
      <c r="K203" s="128">
        <f t="shared" si="140"/>
        <v>124.39999999999998</v>
      </c>
      <c r="L203" s="129">
        <f t="shared" si="141"/>
        <v>0.25050342327829234</v>
      </c>
      <c r="M203" s="130" t="s">
        <v>599</v>
      </c>
      <c r="N203" s="131">
        <v>42605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11</v>
      </c>
      <c r="B204" s="106">
        <v>41926</v>
      </c>
      <c r="C204" s="106"/>
      <c r="D204" s="107" t="s">
        <v>640</v>
      </c>
      <c r="E204" s="108" t="s">
        <v>600</v>
      </c>
      <c r="F204" s="109">
        <v>2481.9</v>
      </c>
      <c r="G204" s="108" t="s">
        <v>624</v>
      </c>
      <c r="H204" s="108">
        <v>2840</v>
      </c>
      <c r="I204" s="126">
        <v>2870</v>
      </c>
      <c r="J204" s="127" t="s">
        <v>641</v>
      </c>
      <c r="K204" s="128">
        <f t="shared" si="140"/>
        <v>358.09999999999991</v>
      </c>
      <c r="L204" s="129">
        <f t="shared" si="141"/>
        <v>0.14428462065353154</v>
      </c>
      <c r="M204" s="130" t="s">
        <v>599</v>
      </c>
      <c r="N204" s="131">
        <v>42017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12</v>
      </c>
      <c r="B205" s="106">
        <v>41928</v>
      </c>
      <c r="C205" s="106"/>
      <c r="D205" s="107" t="s">
        <v>642</v>
      </c>
      <c r="E205" s="108" t="s">
        <v>600</v>
      </c>
      <c r="F205" s="109">
        <v>84.5</v>
      </c>
      <c r="G205" s="108" t="s">
        <v>624</v>
      </c>
      <c r="H205" s="108">
        <v>93</v>
      </c>
      <c r="I205" s="126">
        <v>110</v>
      </c>
      <c r="J205" s="127" t="s">
        <v>643</v>
      </c>
      <c r="K205" s="128">
        <f t="shared" si="140"/>
        <v>8.5</v>
      </c>
      <c r="L205" s="129">
        <f t="shared" si="141"/>
        <v>0.10059171597633136</v>
      </c>
      <c r="M205" s="130" t="s">
        <v>599</v>
      </c>
      <c r="N205" s="131">
        <v>41939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13</v>
      </c>
      <c r="B206" s="106">
        <v>41928</v>
      </c>
      <c r="C206" s="106"/>
      <c r="D206" s="107" t="s">
        <v>644</v>
      </c>
      <c r="E206" s="108" t="s">
        <v>600</v>
      </c>
      <c r="F206" s="109">
        <v>401</v>
      </c>
      <c r="G206" s="108" t="s">
        <v>624</v>
      </c>
      <c r="H206" s="108">
        <v>428</v>
      </c>
      <c r="I206" s="126">
        <v>450</v>
      </c>
      <c r="J206" s="127" t="s">
        <v>645</v>
      </c>
      <c r="K206" s="128">
        <f t="shared" si="140"/>
        <v>27</v>
      </c>
      <c r="L206" s="129">
        <f t="shared" si="141"/>
        <v>6.7331670822942641E-2</v>
      </c>
      <c r="M206" s="130" t="s">
        <v>599</v>
      </c>
      <c r="N206" s="131">
        <v>42020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14</v>
      </c>
      <c r="B207" s="106">
        <v>41928</v>
      </c>
      <c r="C207" s="106"/>
      <c r="D207" s="107" t="s">
        <v>646</v>
      </c>
      <c r="E207" s="108" t="s">
        <v>600</v>
      </c>
      <c r="F207" s="109">
        <v>101</v>
      </c>
      <c r="G207" s="108" t="s">
        <v>624</v>
      </c>
      <c r="H207" s="108">
        <v>112</v>
      </c>
      <c r="I207" s="126">
        <v>120</v>
      </c>
      <c r="J207" s="127" t="s">
        <v>647</v>
      </c>
      <c r="K207" s="128">
        <f t="shared" si="140"/>
        <v>11</v>
      </c>
      <c r="L207" s="129">
        <f t="shared" si="141"/>
        <v>0.10891089108910891</v>
      </c>
      <c r="M207" s="130" t="s">
        <v>599</v>
      </c>
      <c r="N207" s="131">
        <v>41939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15</v>
      </c>
      <c r="B208" s="106">
        <v>41954</v>
      </c>
      <c r="C208" s="106"/>
      <c r="D208" s="107" t="s">
        <v>648</v>
      </c>
      <c r="E208" s="108" t="s">
        <v>600</v>
      </c>
      <c r="F208" s="109">
        <v>59</v>
      </c>
      <c r="G208" s="108" t="s">
        <v>624</v>
      </c>
      <c r="H208" s="108">
        <v>76</v>
      </c>
      <c r="I208" s="126">
        <v>76</v>
      </c>
      <c r="J208" s="127" t="s">
        <v>625</v>
      </c>
      <c r="K208" s="128">
        <f t="shared" si="140"/>
        <v>17</v>
      </c>
      <c r="L208" s="129">
        <f t="shared" si="141"/>
        <v>0.28813559322033899</v>
      </c>
      <c r="M208" s="130" t="s">
        <v>599</v>
      </c>
      <c r="N208" s="131">
        <v>43032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16</v>
      </c>
      <c r="B209" s="106">
        <v>41954</v>
      </c>
      <c r="C209" s="106"/>
      <c r="D209" s="107" t="s">
        <v>637</v>
      </c>
      <c r="E209" s="108" t="s">
        <v>600</v>
      </c>
      <c r="F209" s="109">
        <v>99</v>
      </c>
      <c r="G209" s="108" t="s">
        <v>624</v>
      </c>
      <c r="H209" s="108">
        <v>120</v>
      </c>
      <c r="I209" s="126">
        <v>120</v>
      </c>
      <c r="J209" s="127" t="s">
        <v>649</v>
      </c>
      <c r="K209" s="128">
        <f t="shared" si="140"/>
        <v>21</v>
      </c>
      <c r="L209" s="129">
        <f t="shared" si="141"/>
        <v>0.21212121212121213</v>
      </c>
      <c r="M209" s="130" t="s">
        <v>599</v>
      </c>
      <c r="N209" s="131">
        <v>41960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17</v>
      </c>
      <c r="B210" s="106">
        <v>41956</v>
      </c>
      <c r="C210" s="106"/>
      <c r="D210" s="107" t="s">
        <v>650</v>
      </c>
      <c r="E210" s="108" t="s">
        <v>600</v>
      </c>
      <c r="F210" s="109">
        <v>22</v>
      </c>
      <c r="G210" s="108" t="s">
        <v>624</v>
      </c>
      <c r="H210" s="108">
        <v>33.549999999999997</v>
      </c>
      <c r="I210" s="126">
        <v>32</v>
      </c>
      <c r="J210" s="127" t="s">
        <v>651</v>
      </c>
      <c r="K210" s="128">
        <f t="shared" si="140"/>
        <v>11.549999999999997</v>
      </c>
      <c r="L210" s="129">
        <f t="shared" si="141"/>
        <v>0.52499999999999991</v>
      </c>
      <c r="M210" s="130" t="s">
        <v>599</v>
      </c>
      <c r="N210" s="131">
        <v>42188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18</v>
      </c>
      <c r="B211" s="106">
        <v>41976</v>
      </c>
      <c r="C211" s="106"/>
      <c r="D211" s="107" t="s">
        <v>652</v>
      </c>
      <c r="E211" s="108" t="s">
        <v>600</v>
      </c>
      <c r="F211" s="109">
        <v>440</v>
      </c>
      <c r="G211" s="108" t="s">
        <v>624</v>
      </c>
      <c r="H211" s="108">
        <v>520</v>
      </c>
      <c r="I211" s="126">
        <v>520</v>
      </c>
      <c r="J211" s="127" t="s">
        <v>653</v>
      </c>
      <c r="K211" s="128">
        <f t="shared" si="140"/>
        <v>80</v>
      </c>
      <c r="L211" s="129">
        <f t="shared" si="141"/>
        <v>0.18181818181818182</v>
      </c>
      <c r="M211" s="130" t="s">
        <v>599</v>
      </c>
      <c r="N211" s="131">
        <v>42208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19</v>
      </c>
      <c r="B212" s="106">
        <v>41976</v>
      </c>
      <c r="C212" s="106"/>
      <c r="D212" s="107" t="s">
        <v>654</v>
      </c>
      <c r="E212" s="108" t="s">
        <v>600</v>
      </c>
      <c r="F212" s="109">
        <v>360</v>
      </c>
      <c r="G212" s="108" t="s">
        <v>624</v>
      </c>
      <c r="H212" s="108">
        <v>427</v>
      </c>
      <c r="I212" s="126">
        <v>425</v>
      </c>
      <c r="J212" s="127" t="s">
        <v>655</v>
      </c>
      <c r="K212" s="128">
        <f t="shared" si="140"/>
        <v>67</v>
      </c>
      <c r="L212" s="129">
        <f t="shared" si="141"/>
        <v>0.18611111111111112</v>
      </c>
      <c r="M212" s="130" t="s">
        <v>599</v>
      </c>
      <c r="N212" s="131">
        <v>42058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20</v>
      </c>
      <c r="B213" s="106">
        <v>42012</v>
      </c>
      <c r="C213" s="106"/>
      <c r="D213" s="107" t="s">
        <v>656</v>
      </c>
      <c r="E213" s="108" t="s">
        <v>600</v>
      </c>
      <c r="F213" s="109">
        <v>360</v>
      </c>
      <c r="G213" s="108" t="s">
        <v>624</v>
      </c>
      <c r="H213" s="108">
        <v>455</v>
      </c>
      <c r="I213" s="126">
        <v>420</v>
      </c>
      <c r="J213" s="127" t="s">
        <v>657</v>
      </c>
      <c r="K213" s="128">
        <f t="shared" si="140"/>
        <v>95</v>
      </c>
      <c r="L213" s="129">
        <f t="shared" si="141"/>
        <v>0.2638888888888889</v>
      </c>
      <c r="M213" s="130" t="s">
        <v>599</v>
      </c>
      <c r="N213" s="131">
        <v>42024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21</v>
      </c>
      <c r="B214" s="106">
        <v>42012</v>
      </c>
      <c r="C214" s="106"/>
      <c r="D214" s="107" t="s">
        <v>658</v>
      </c>
      <c r="E214" s="108" t="s">
        <v>600</v>
      </c>
      <c r="F214" s="109">
        <v>130</v>
      </c>
      <c r="G214" s="108"/>
      <c r="H214" s="108">
        <v>175.5</v>
      </c>
      <c r="I214" s="126">
        <v>165</v>
      </c>
      <c r="J214" s="127" t="s">
        <v>659</v>
      </c>
      <c r="K214" s="128">
        <f t="shared" si="140"/>
        <v>45.5</v>
      </c>
      <c r="L214" s="129">
        <f t="shared" si="141"/>
        <v>0.35</v>
      </c>
      <c r="M214" s="130" t="s">
        <v>599</v>
      </c>
      <c r="N214" s="131">
        <v>43088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22</v>
      </c>
      <c r="B215" s="106">
        <v>42040</v>
      </c>
      <c r="C215" s="106"/>
      <c r="D215" s="107" t="s">
        <v>390</v>
      </c>
      <c r="E215" s="108" t="s">
        <v>623</v>
      </c>
      <c r="F215" s="109">
        <v>98</v>
      </c>
      <c r="G215" s="108"/>
      <c r="H215" s="108">
        <v>120</v>
      </c>
      <c r="I215" s="126">
        <v>120</v>
      </c>
      <c r="J215" s="127" t="s">
        <v>625</v>
      </c>
      <c r="K215" s="128">
        <f t="shared" si="140"/>
        <v>22</v>
      </c>
      <c r="L215" s="129">
        <f t="shared" si="141"/>
        <v>0.22448979591836735</v>
      </c>
      <c r="M215" s="130" t="s">
        <v>599</v>
      </c>
      <c r="N215" s="131">
        <v>42753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23</v>
      </c>
      <c r="B216" s="106">
        <v>42040</v>
      </c>
      <c r="C216" s="106"/>
      <c r="D216" s="107" t="s">
        <v>660</v>
      </c>
      <c r="E216" s="108" t="s">
        <v>623</v>
      </c>
      <c r="F216" s="109">
        <v>196</v>
      </c>
      <c r="G216" s="108"/>
      <c r="H216" s="108">
        <v>262</v>
      </c>
      <c r="I216" s="126">
        <v>255</v>
      </c>
      <c r="J216" s="127" t="s">
        <v>625</v>
      </c>
      <c r="K216" s="128">
        <f t="shared" si="140"/>
        <v>66</v>
      </c>
      <c r="L216" s="129">
        <f t="shared" si="141"/>
        <v>0.33673469387755101</v>
      </c>
      <c r="M216" s="130" t="s">
        <v>599</v>
      </c>
      <c r="N216" s="131">
        <v>42599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24</v>
      </c>
      <c r="B217" s="110">
        <v>42067</v>
      </c>
      <c r="C217" s="110"/>
      <c r="D217" s="111" t="s">
        <v>389</v>
      </c>
      <c r="E217" s="112" t="s">
        <v>623</v>
      </c>
      <c r="F217" s="113">
        <v>235</v>
      </c>
      <c r="G217" s="113"/>
      <c r="H217" s="114">
        <v>77</v>
      </c>
      <c r="I217" s="132" t="s">
        <v>661</v>
      </c>
      <c r="J217" s="133" t="s">
        <v>662</v>
      </c>
      <c r="K217" s="134">
        <f t="shared" si="140"/>
        <v>-158</v>
      </c>
      <c r="L217" s="135">
        <f t="shared" si="141"/>
        <v>-0.67234042553191486</v>
      </c>
      <c r="M217" s="136" t="s">
        <v>663</v>
      </c>
      <c r="N217" s="137">
        <v>43522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25</v>
      </c>
      <c r="B218" s="106">
        <v>42067</v>
      </c>
      <c r="C218" s="106"/>
      <c r="D218" s="107" t="s">
        <v>481</v>
      </c>
      <c r="E218" s="108" t="s">
        <v>623</v>
      </c>
      <c r="F218" s="109">
        <v>185</v>
      </c>
      <c r="G218" s="108"/>
      <c r="H218" s="108">
        <v>224</v>
      </c>
      <c r="I218" s="126" t="s">
        <v>664</v>
      </c>
      <c r="J218" s="127" t="s">
        <v>625</v>
      </c>
      <c r="K218" s="128">
        <f t="shared" si="140"/>
        <v>39</v>
      </c>
      <c r="L218" s="129">
        <f t="shared" si="141"/>
        <v>0.21081081081081082</v>
      </c>
      <c r="M218" s="130" t="s">
        <v>599</v>
      </c>
      <c r="N218" s="131">
        <v>42647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4">
        <v>26</v>
      </c>
      <c r="B219" s="115">
        <v>42090</v>
      </c>
      <c r="C219" s="115"/>
      <c r="D219" s="116" t="s">
        <v>665</v>
      </c>
      <c r="E219" s="117" t="s">
        <v>623</v>
      </c>
      <c r="F219" s="118">
        <v>49.5</v>
      </c>
      <c r="G219" s="119"/>
      <c r="H219" s="119">
        <v>15.85</v>
      </c>
      <c r="I219" s="119">
        <v>67</v>
      </c>
      <c r="J219" s="138" t="s">
        <v>666</v>
      </c>
      <c r="K219" s="119">
        <f t="shared" si="140"/>
        <v>-33.65</v>
      </c>
      <c r="L219" s="139">
        <f t="shared" si="141"/>
        <v>-0.67979797979797973</v>
      </c>
      <c r="M219" s="136" t="s">
        <v>663</v>
      </c>
      <c r="N219" s="140">
        <v>43627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27</v>
      </c>
      <c r="B220" s="106">
        <v>42093</v>
      </c>
      <c r="C220" s="106"/>
      <c r="D220" s="107" t="s">
        <v>667</v>
      </c>
      <c r="E220" s="108" t="s">
        <v>623</v>
      </c>
      <c r="F220" s="109">
        <v>183.5</v>
      </c>
      <c r="G220" s="108"/>
      <c r="H220" s="108">
        <v>219</v>
      </c>
      <c r="I220" s="126">
        <v>218</v>
      </c>
      <c r="J220" s="127" t="s">
        <v>668</v>
      </c>
      <c r="K220" s="128">
        <f t="shared" si="140"/>
        <v>35.5</v>
      </c>
      <c r="L220" s="129">
        <f t="shared" si="141"/>
        <v>0.19346049046321526</v>
      </c>
      <c r="M220" s="130" t="s">
        <v>599</v>
      </c>
      <c r="N220" s="131">
        <v>42103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28</v>
      </c>
      <c r="B221" s="106">
        <v>42114</v>
      </c>
      <c r="C221" s="106"/>
      <c r="D221" s="107" t="s">
        <v>669</v>
      </c>
      <c r="E221" s="108" t="s">
        <v>623</v>
      </c>
      <c r="F221" s="109">
        <f>(227+237)/2</f>
        <v>232</v>
      </c>
      <c r="G221" s="108"/>
      <c r="H221" s="108">
        <v>298</v>
      </c>
      <c r="I221" s="126">
        <v>298</v>
      </c>
      <c r="J221" s="127" t="s">
        <v>625</v>
      </c>
      <c r="K221" s="128">
        <f t="shared" si="140"/>
        <v>66</v>
      </c>
      <c r="L221" s="129">
        <f t="shared" si="141"/>
        <v>0.28448275862068967</v>
      </c>
      <c r="M221" s="130" t="s">
        <v>599</v>
      </c>
      <c r="N221" s="131">
        <v>42823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29</v>
      </c>
      <c r="B222" s="106">
        <v>42128</v>
      </c>
      <c r="C222" s="106"/>
      <c r="D222" s="107" t="s">
        <v>670</v>
      </c>
      <c r="E222" s="108" t="s">
        <v>600</v>
      </c>
      <c r="F222" s="109">
        <v>385</v>
      </c>
      <c r="G222" s="108"/>
      <c r="H222" s="108">
        <f>212.5+331</f>
        <v>543.5</v>
      </c>
      <c r="I222" s="126">
        <v>510</v>
      </c>
      <c r="J222" s="127" t="s">
        <v>671</v>
      </c>
      <c r="K222" s="128">
        <f t="shared" si="140"/>
        <v>158.5</v>
      </c>
      <c r="L222" s="129">
        <f t="shared" si="141"/>
        <v>0.41168831168831171</v>
      </c>
      <c r="M222" s="130" t="s">
        <v>599</v>
      </c>
      <c r="N222" s="131">
        <v>42235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30</v>
      </c>
      <c r="B223" s="106">
        <v>42128</v>
      </c>
      <c r="C223" s="106"/>
      <c r="D223" s="107" t="s">
        <v>672</v>
      </c>
      <c r="E223" s="108" t="s">
        <v>600</v>
      </c>
      <c r="F223" s="109">
        <v>115.5</v>
      </c>
      <c r="G223" s="108"/>
      <c r="H223" s="108">
        <v>146</v>
      </c>
      <c r="I223" s="126">
        <v>142</v>
      </c>
      <c r="J223" s="127" t="s">
        <v>673</v>
      </c>
      <c r="K223" s="128">
        <f t="shared" si="140"/>
        <v>30.5</v>
      </c>
      <c r="L223" s="129">
        <f t="shared" si="141"/>
        <v>0.26406926406926406</v>
      </c>
      <c r="M223" s="130" t="s">
        <v>599</v>
      </c>
      <c r="N223" s="131">
        <v>42202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31</v>
      </c>
      <c r="B224" s="106">
        <v>42151</v>
      </c>
      <c r="C224" s="106"/>
      <c r="D224" s="107" t="s">
        <v>674</v>
      </c>
      <c r="E224" s="108" t="s">
        <v>600</v>
      </c>
      <c r="F224" s="109">
        <v>237.5</v>
      </c>
      <c r="G224" s="108"/>
      <c r="H224" s="108">
        <v>279.5</v>
      </c>
      <c r="I224" s="126">
        <v>278</v>
      </c>
      <c r="J224" s="127" t="s">
        <v>625</v>
      </c>
      <c r="K224" s="128">
        <f t="shared" si="140"/>
        <v>42</v>
      </c>
      <c r="L224" s="129">
        <f t="shared" si="141"/>
        <v>0.17684210526315788</v>
      </c>
      <c r="M224" s="130" t="s">
        <v>599</v>
      </c>
      <c r="N224" s="131">
        <v>42222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32</v>
      </c>
      <c r="B225" s="106">
        <v>42174</v>
      </c>
      <c r="C225" s="106"/>
      <c r="D225" s="107" t="s">
        <v>644</v>
      </c>
      <c r="E225" s="108" t="s">
        <v>623</v>
      </c>
      <c r="F225" s="109">
        <v>340</v>
      </c>
      <c r="G225" s="108"/>
      <c r="H225" s="108">
        <v>448</v>
      </c>
      <c r="I225" s="126">
        <v>448</v>
      </c>
      <c r="J225" s="127" t="s">
        <v>625</v>
      </c>
      <c r="K225" s="128">
        <f t="shared" si="140"/>
        <v>108</v>
      </c>
      <c r="L225" s="129">
        <f t="shared" si="141"/>
        <v>0.31764705882352939</v>
      </c>
      <c r="M225" s="130" t="s">
        <v>599</v>
      </c>
      <c r="N225" s="131">
        <v>43018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33</v>
      </c>
      <c r="B226" s="106">
        <v>42191</v>
      </c>
      <c r="C226" s="106"/>
      <c r="D226" s="107" t="s">
        <v>675</v>
      </c>
      <c r="E226" s="108" t="s">
        <v>623</v>
      </c>
      <c r="F226" s="109">
        <v>390</v>
      </c>
      <c r="G226" s="108"/>
      <c r="H226" s="108">
        <v>460</v>
      </c>
      <c r="I226" s="126">
        <v>460</v>
      </c>
      <c r="J226" s="127" t="s">
        <v>625</v>
      </c>
      <c r="K226" s="128">
        <f t="shared" ref="K226:K246" si="142">H226-F226</f>
        <v>70</v>
      </c>
      <c r="L226" s="129">
        <f t="shared" ref="L226:L246" si="143">K226/F226</f>
        <v>0.17948717948717949</v>
      </c>
      <c r="M226" s="130" t="s">
        <v>599</v>
      </c>
      <c r="N226" s="131">
        <v>42478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34</v>
      </c>
      <c r="B227" s="110">
        <v>42195</v>
      </c>
      <c r="C227" s="110"/>
      <c r="D227" s="111" t="s">
        <v>676</v>
      </c>
      <c r="E227" s="112" t="s">
        <v>623</v>
      </c>
      <c r="F227" s="113">
        <v>122.5</v>
      </c>
      <c r="G227" s="113"/>
      <c r="H227" s="114">
        <v>61</v>
      </c>
      <c r="I227" s="132">
        <v>172</v>
      </c>
      <c r="J227" s="133" t="s">
        <v>677</v>
      </c>
      <c r="K227" s="134">
        <f t="shared" si="142"/>
        <v>-61.5</v>
      </c>
      <c r="L227" s="135">
        <f t="shared" si="143"/>
        <v>-0.50204081632653064</v>
      </c>
      <c r="M227" s="136" t="s">
        <v>663</v>
      </c>
      <c r="N227" s="137">
        <v>43333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35</v>
      </c>
      <c r="B228" s="106">
        <v>42219</v>
      </c>
      <c r="C228" s="106"/>
      <c r="D228" s="107" t="s">
        <v>678</v>
      </c>
      <c r="E228" s="108" t="s">
        <v>623</v>
      </c>
      <c r="F228" s="109">
        <v>297.5</v>
      </c>
      <c r="G228" s="108"/>
      <c r="H228" s="108">
        <v>350</v>
      </c>
      <c r="I228" s="126">
        <v>360</v>
      </c>
      <c r="J228" s="127" t="s">
        <v>679</v>
      </c>
      <c r="K228" s="128">
        <f t="shared" si="142"/>
        <v>52.5</v>
      </c>
      <c r="L228" s="129">
        <f t="shared" si="143"/>
        <v>0.17647058823529413</v>
      </c>
      <c r="M228" s="130" t="s">
        <v>599</v>
      </c>
      <c r="N228" s="131">
        <v>42232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36</v>
      </c>
      <c r="B229" s="106">
        <v>42219</v>
      </c>
      <c r="C229" s="106"/>
      <c r="D229" s="107" t="s">
        <v>680</v>
      </c>
      <c r="E229" s="108" t="s">
        <v>623</v>
      </c>
      <c r="F229" s="109">
        <v>115.5</v>
      </c>
      <c r="G229" s="108"/>
      <c r="H229" s="108">
        <v>149</v>
      </c>
      <c r="I229" s="126">
        <v>140</v>
      </c>
      <c r="J229" s="141" t="s">
        <v>681</v>
      </c>
      <c r="K229" s="128">
        <f t="shared" si="142"/>
        <v>33.5</v>
      </c>
      <c r="L229" s="129">
        <f t="shared" si="143"/>
        <v>0.29004329004329005</v>
      </c>
      <c r="M229" s="130" t="s">
        <v>599</v>
      </c>
      <c r="N229" s="131">
        <v>42740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37</v>
      </c>
      <c r="B230" s="106">
        <v>42251</v>
      </c>
      <c r="C230" s="106"/>
      <c r="D230" s="107" t="s">
        <v>674</v>
      </c>
      <c r="E230" s="108" t="s">
        <v>623</v>
      </c>
      <c r="F230" s="109">
        <v>226</v>
      </c>
      <c r="G230" s="108"/>
      <c r="H230" s="108">
        <v>292</v>
      </c>
      <c r="I230" s="126">
        <v>292</v>
      </c>
      <c r="J230" s="127" t="s">
        <v>682</v>
      </c>
      <c r="K230" s="128">
        <f t="shared" si="142"/>
        <v>66</v>
      </c>
      <c r="L230" s="129">
        <f t="shared" si="143"/>
        <v>0.29203539823008851</v>
      </c>
      <c r="M230" s="130" t="s">
        <v>599</v>
      </c>
      <c r="N230" s="131">
        <v>42286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38</v>
      </c>
      <c r="B231" s="106">
        <v>42254</v>
      </c>
      <c r="C231" s="106"/>
      <c r="D231" s="107" t="s">
        <v>669</v>
      </c>
      <c r="E231" s="108" t="s">
        <v>623</v>
      </c>
      <c r="F231" s="109">
        <v>232.5</v>
      </c>
      <c r="G231" s="108"/>
      <c r="H231" s="108">
        <v>312.5</v>
      </c>
      <c r="I231" s="126">
        <v>310</v>
      </c>
      <c r="J231" s="127" t="s">
        <v>625</v>
      </c>
      <c r="K231" s="128">
        <f t="shared" si="142"/>
        <v>80</v>
      </c>
      <c r="L231" s="129">
        <f t="shared" si="143"/>
        <v>0.34408602150537637</v>
      </c>
      <c r="M231" s="130" t="s">
        <v>599</v>
      </c>
      <c r="N231" s="131">
        <v>42823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39</v>
      </c>
      <c r="B232" s="106">
        <v>42268</v>
      </c>
      <c r="C232" s="106"/>
      <c r="D232" s="107" t="s">
        <v>683</v>
      </c>
      <c r="E232" s="108" t="s">
        <v>623</v>
      </c>
      <c r="F232" s="109">
        <v>196.5</v>
      </c>
      <c r="G232" s="108"/>
      <c r="H232" s="108">
        <v>238</v>
      </c>
      <c r="I232" s="126">
        <v>238</v>
      </c>
      <c r="J232" s="127" t="s">
        <v>682</v>
      </c>
      <c r="K232" s="128">
        <f t="shared" si="142"/>
        <v>41.5</v>
      </c>
      <c r="L232" s="129">
        <f t="shared" si="143"/>
        <v>0.21119592875318066</v>
      </c>
      <c r="M232" s="130" t="s">
        <v>599</v>
      </c>
      <c r="N232" s="131">
        <v>42291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40</v>
      </c>
      <c r="B233" s="106">
        <v>42271</v>
      </c>
      <c r="C233" s="106"/>
      <c r="D233" s="107" t="s">
        <v>622</v>
      </c>
      <c r="E233" s="108" t="s">
        <v>623</v>
      </c>
      <c r="F233" s="109">
        <v>65</v>
      </c>
      <c r="G233" s="108"/>
      <c r="H233" s="108">
        <v>82</v>
      </c>
      <c r="I233" s="126">
        <v>82</v>
      </c>
      <c r="J233" s="127" t="s">
        <v>682</v>
      </c>
      <c r="K233" s="128">
        <f t="shared" si="142"/>
        <v>17</v>
      </c>
      <c r="L233" s="129">
        <f t="shared" si="143"/>
        <v>0.26153846153846155</v>
      </c>
      <c r="M233" s="130" t="s">
        <v>599</v>
      </c>
      <c r="N233" s="131">
        <v>42578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41</v>
      </c>
      <c r="B234" s="106">
        <v>42291</v>
      </c>
      <c r="C234" s="106"/>
      <c r="D234" s="107" t="s">
        <v>684</v>
      </c>
      <c r="E234" s="108" t="s">
        <v>623</v>
      </c>
      <c r="F234" s="109">
        <v>144</v>
      </c>
      <c r="G234" s="108"/>
      <c r="H234" s="108">
        <v>182.5</v>
      </c>
      <c r="I234" s="126">
        <v>181</v>
      </c>
      <c r="J234" s="127" t="s">
        <v>682</v>
      </c>
      <c r="K234" s="128">
        <f t="shared" si="142"/>
        <v>38.5</v>
      </c>
      <c r="L234" s="129">
        <f t="shared" si="143"/>
        <v>0.2673611111111111</v>
      </c>
      <c r="M234" s="130" t="s">
        <v>599</v>
      </c>
      <c r="N234" s="131">
        <v>42817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42</v>
      </c>
      <c r="B235" s="106">
        <v>42291</v>
      </c>
      <c r="C235" s="106"/>
      <c r="D235" s="107" t="s">
        <v>685</v>
      </c>
      <c r="E235" s="108" t="s">
        <v>623</v>
      </c>
      <c r="F235" s="109">
        <v>264</v>
      </c>
      <c r="G235" s="108"/>
      <c r="H235" s="108">
        <v>311</v>
      </c>
      <c r="I235" s="126">
        <v>311</v>
      </c>
      <c r="J235" s="127" t="s">
        <v>682</v>
      </c>
      <c r="K235" s="128">
        <f t="shared" si="142"/>
        <v>47</v>
      </c>
      <c r="L235" s="129">
        <f t="shared" si="143"/>
        <v>0.17803030303030304</v>
      </c>
      <c r="M235" s="130" t="s">
        <v>599</v>
      </c>
      <c r="N235" s="131">
        <v>42604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43</v>
      </c>
      <c r="B236" s="106">
        <v>42318</v>
      </c>
      <c r="C236" s="106"/>
      <c r="D236" s="107" t="s">
        <v>686</v>
      </c>
      <c r="E236" s="108" t="s">
        <v>600</v>
      </c>
      <c r="F236" s="109">
        <v>549.5</v>
      </c>
      <c r="G236" s="108"/>
      <c r="H236" s="108">
        <v>630</v>
      </c>
      <c r="I236" s="126">
        <v>630</v>
      </c>
      <c r="J236" s="127" t="s">
        <v>682</v>
      </c>
      <c r="K236" s="128">
        <f t="shared" si="142"/>
        <v>80.5</v>
      </c>
      <c r="L236" s="129">
        <f t="shared" si="143"/>
        <v>0.1464968152866242</v>
      </c>
      <c r="M236" s="130" t="s">
        <v>599</v>
      </c>
      <c r="N236" s="131">
        <v>42419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44</v>
      </c>
      <c r="B237" s="106">
        <v>42342</v>
      </c>
      <c r="C237" s="106"/>
      <c r="D237" s="107" t="s">
        <v>687</v>
      </c>
      <c r="E237" s="108" t="s">
        <v>623</v>
      </c>
      <c r="F237" s="109">
        <v>1027.5</v>
      </c>
      <c r="G237" s="108"/>
      <c r="H237" s="108">
        <v>1315</v>
      </c>
      <c r="I237" s="126">
        <v>1250</v>
      </c>
      <c r="J237" s="127" t="s">
        <v>682</v>
      </c>
      <c r="K237" s="128">
        <f t="shared" si="142"/>
        <v>287.5</v>
      </c>
      <c r="L237" s="129">
        <f t="shared" si="143"/>
        <v>0.27980535279805352</v>
      </c>
      <c r="M237" s="130" t="s">
        <v>599</v>
      </c>
      <c r="N237" s="131">
        <v>43244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45</v>
      </c>
      <c r="B238" s="106">
        <v>42367</v>
      </c>
      <c r="C238" s="106"/>
      <c r="D238" s="107" t="s">
        <v>688</v>
      </c>
      <c r="E238" s="108" t="s">
        <v>623</v>
      </c>
      <c r="F238" s="109">
        <v>465</v>
      </c>
      <c r="G238" s="108"/>
      <c r="H238" s="108">
        <v>540</v>
      </c>
      <c r="I238" s="126">
        <v>540</v>
      </c>
      <c r="J238" s="127" t="s">
        <v>682</v>
      </c>
      <c r="K238" s="128">
        <f t="shared" si="142"/>
        <v>75</v>
      </c>
      <c r="L238" s="129">
        <f t="shared" si="143"/>
        <v>0.16129032258064516</v>
      </c>
      <c r="M238" s="130" t="s">
        <v>599</v>
      </c>
      <c r="N238" s="131">
        <v>42530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46</v>
      </c>
      <c r="B239" s="106">
        <v>42380</v>
      </c>
      <c r="C239" s="106"/>
      <c r="D239" s="107" t="s">
        <v>390</v>
      </c>
      <c r="E239" s="108" t="s">
        <v>600</v>
      </c>
      <c r="F239" s="109">
        <v>81</v>
      </c>
      <c r="G239" s="108"/>
      <c r="H239" s="108">
        <v>110</v>
      </c>
      <c r="I239" s="126">
        <v>110</v>
      </c>
      <c r="J239" s="127" t="s">
        <v>682</v>
      </c>
      <c r="K239" s="128">
        <f t="shared" si="142"/>
        <v>29</v>
      </c>
      <c r="L239" s="129">
        <f t="shared" si="143"/>
        <v>0.35802469135802467</v>
      </c>
      <c r="M239" s="130" t="s">
        <v>599</v>
      </c>
      <c r="N239" s="131">
        <v>42745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47</v>
      </c>
      <c r="B240" s="106">
        <v>42382</v>
      </c>
      <c r="C240" s="106"/>
      <c r="D240" s="107" t="s">
        <v>689</v>
      </c>
      <c r="E240" s="108" t="s">
        <v>600</v>
      </c>
      <c r="F240" s="109">
        <v>417.5</v>
      </c>
      <c r="G240" s="108"/>
      <c r="H240" s="108">
        <v>547</v>
      </c>
      <c r="I240" s="126">
        <v>535</v>
      </c>
      <c r="J240" s="127" t="s">
        <v>682</v>
      </c>
      <c r="K240" s="128">
        <f t="shared" si="142"/>
        <v>129.5</v>
      </c>
      <c r="L240" s="129">
        <f t="shared" si="143"/>
        <v>0.31017964071856285</v>
      </c>
      <c r="M240" s="130" t="s">
        <v>599</v>
      </c>
      <c r="N240" s="131">
        <v>42578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48</v>
      </c>
      <c r="B241" s="106">
        <v>42408</v>
      </c>
      <c r="C241" s="106"/>
      <c r="D241" s="107" t="s">
        <v>690</v>
      </c>
      <c r="E241" s="108" t="s">
        <v>623</v>
      </c>
      <c r="F241" s="109">
        <v>650</v>
      </c>
      <c r="G241" s="108"/>
      <c r="H241" s="108">
        <v>800</v>
      </c>
      <c r="I241" s="126">
        <v>800</v>
      </c>
      <c r="J241" s="127" t="s">
        <v>682</v>
      </c>
      <c r="K241" s="128">
        <f t="shared" si="142"/>
        <v>150</v>
      </c>
      <c r="L241" s="129">
        <f t="shared" si="143"/>
        <v>0.23076923076923078</v>
      </c>
      <c r="M241" s="130" t="s">
        <v>599</v>
      </c>
      <c r="N241" s="131">
        <v>43154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49</v>
      </c>
      <c r="B242" s="106">
        <v>42433</v>
      </c>
      <c r="C242" s="106"/>
      <c r="D242" s="107" t="s">
        <v>197</v>
      </c>
      <c r="E242" s="108" t="s">
        <v>623</v>
      </c>
      <c r="F242" s="109">
        <v>437.5</v>
      </c>
      <c r="G242" s="108"/>
      <c r="H242" s="108">
        <v>504.5</v>
      </c>
      <c r="I242" s="126">
        <v>522</v>
      </c>
      <c r="J242" s="127" t="s">
        <v>691</v>
      </c>
      <c r="K242" s="128">
        <f t="shared" si="142"/>
        <v>67</v>
      </c>
      <c r="L242" s="129">
        <f t="shared" si="143"/>
        <v>0.15314285714285714</v>
      </c>
      <c r="M242" s="130" t="s">
        <v>599</v>
      </c>
      <c r="N242" s="131">
        <v>42480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50</v>
      </c>
      <c r="B243" s="106">
        <v>42438</v>
      </c>
      <c r="C243" s="106"/>
      <c r="D243" s="107" t="s">
        <v>692</v>
      </c>
      <c r="E243" s="108" t="s">
        <v>623</v>
      </c>
      <c r="F243" s="109">
        <v>189.5</v>
      </c>
      <c r="G243" s="108"/>
      <c r="H243" s="108">
        <v>218</v>
      </c>
      <c r="I243" s="126">
        <v>218</v>
      </c>
      <c r="J243" s="127" t="s">
        <v>682</v>
      </c>
      <c r="K243" s="128">
        <f t="shared" si="142"/>
        <v>28.5</v>
      </c>
      <c r="L243" s="129">
        <f t="shared" si="143"/>
        <v>0.15039577836411611</v>
      </c>
      <c r="M243" s="130" t="s">
        <v>599</v>
      </c>
      <c r="N243" s="131">
        <v>43034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4">
        <v>51</v>
      </c>
      <c r="B244" s="115">
        <v>42471</v>
      </c>
      <c r="C244" s="115"/>
      <c r="D244" s="116" t="s">
        <v>693</v>
      </c>
      <c r="E244" s="117" t="s">
        <v>623</v>
      </c>
      <c r="F244" s="118">
        <v>36.5</v>
      </c>
      <c r="G244" s="119"/>
      <c r="H244" s="119">
        <v>15.85</v>
      </c>
      <c r="I244" s="119">
        <v>60</v>
      </c>
      <c r="J244" s="138" t="s">
        <v>694</v>
      </c>
      <c r="K244" s="134">
        <f t="shared" si="142"/>
        <v>-20.65</v>
      </c>
      <c r="L244" s="168">
        <f t="shared" si="143"/>
        <v>-0.5657534246575342</v>
      </c>
      <c r="M244" s="136" t="s">
        <v>663</v>
      </c>
      <c r="N244" s="169">
        <v>43627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52</v>
      </c>
      <c r="B245" s="106">
        <v>42472</v>
      </c>
      <c r="C245" s="106"/>
      <c r="D245" s="107" t="s">
        <v>695</v>
      </c>
      <c r="E245" s="108" t="s">
        <v>623</v>
      </c>
      <c r="F245" s="109">
        <v>93</v>
      </c>
      <c r="G245" s="108"/>
      <c r="H245" s="108">
        <v>149</v>
      </c>
      <c r="I245" s="126">
        <v>140</v>
      </c>
      <c r="J245" s="141" t="s">
        <v>696</v>
      </c>
      <c r="K245" s="128">
        <f t="shared" si="142"/>
        <v>56</v>
      </c>
      <c r="L245" s="129">
        <f t="shared" si="143"/>
        <v>0.60215053763440862</v>
      </c>
      <c r="M245" s="130" t="s">
        <v>599</v>
      </c>
      <c r="N245" s="131">
        <v>42740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53</v>
      </c>
      <c r="B246" s="106">
        <v>42472</v>
      </c>
      <c r="C246" s="106"/>
      <c r="D246" s="107" t="s">
        <v>697</v>
      </c>
      <c r="E246" s="108" t="s">
        <v>623</v>
      </c>
      <c r="F246" s="109">
        <v>130</v>
      </c>
      <c r="G246" s="108"/>
      <c r="H246" s="108">
        <v>150</v>
      </c>
      <c r="I246" s="126" t="s">
        <v>698</v>
      </c>
      <c r="J246" s="127" t="s">
        <v>682</v>
      </c>
      <c r="K246" s="128">
        <f t="shared" si="142"/>
        <v>20</v>
      </c>
      <c r="L246" s="129">
        <f t="shared" si="143"/>
        <v>0.15384615384615385</v>
      </c>
      <c r="M246" s="130" t="s">
        <v>599</v>
      </c>
      <c r="N246" s="131">
        <v>42564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54</v>
      </c>
      <c r="B247" s="106">
        <v>42473</v>
      </c>
      <c r="C247" s="106"/>
      <c r="D247" s="107" t="s">
        <v>354</v>
      </c>
      <c r="E247" s="108" t="s">
        <v>623</v>
      </c>
      <c r="F247" s="109">
        <v>196</v>
      </c>
      <c r="G247" s="108"/>
      <c r="H247" s="108">
        <v>299</v>
      </c>
      <c r="I247" s="126">
        <v>299</v>
      </c>
      <c r="J247" s="127" t="s">
        <v>682</v>
      </c>
      <c r="K247" s="128">
        <v>103</v>
      </c>
      <c r="L247" s="129">
        <v>0.52551020408163296</v>
      </c>
      <c r="M247" s="130" t="s">
        <v>599</v>
      </c>
      <c r="N247" s="131">
        <v>42620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55</v>
      </c>
      <c r="B248" s="106">
        <v>42473</v>
      </c>
      <c r="C248" s="106"/>
      <c r="D248" s="107" t="s">
        <v>756</v>
      </c>
      <c r="E248" s="108" t="s">
        <v>623</v>
      </c>
      <c r="F248" s="109">
        <v>88</v>
      </c>
      <c r="G248" s="108"/>
      <c r="H248" s="108">
        <v>103</v>
      </c>
      <c r="I248" s="126">
        <v>103</v>
      </c>
      <c r="J248" s="127" t="s">
        <v>682</v>
      </c>
      <c r="K248" s="128">
        <v>15</v>
      </c>
      <c r="L248" s="129">
        <v>0.170454545454545</v>
      </c>
      <c r="M248" s="130" t="s">
        <v>599</v>
      </c>
      <c r="N248" s="131">
        <v>42530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56</v>
      </c>
      <c r="B249" s="106">
        <v>42492</v>
      </c>
      <c r="C249" s="106"/>
      <c r="D249" s="107" t="s">
        <v>699</v>
      </c>
      <c r="E249" s="108" t="s">
        <v>623</v>
      </c>
      <c r="F249" s="109">
        <v>127.5</v>
      </c>
      <c r="G249" s="108"/>
      <c r="H249" s="108">
        <v>148</v>
      </c>
      <c r="I249" s="126" t="s">
        <v>700</v>
      </c>
      <c r="J249" s="127" t="s">
        <v>682</v>
      </c>
      <c r="K249" s="128">
        <f>H249-F249</f>
        <v>20.5</v>
      </c>
      <c r="L249" s="129">
        <f>K249/F249</f>
        <v>0.16078431372549021</v>
      </c>
      <c r="M249" s="130" t="s">
        <v>599</v>
      </c>
      <c r="N249" s="131">
        <v>42564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57</v>
      </c>
      <c r="B250" s="106">
        <v>42493</v>
      </c>
      <c r="C250" s="106"/>
      <c r="D250" s="107" t="s">
        <v>701</v>
      </c>
      <c r="E250" s="108" t="s">
        <v>623</v>
      </c>
      <c r="F250" s="109">
        <v>675</v>
      </c>
      <c r="G250" s="108"/>
      <c r="H250" s="108">
        <v>815</v>
      </c>
      <c r="I250" s="126" t="s">
        <v>702</v>
      </c>
      <c r="J250" s="127" t="s">
        <v>682</v>
      </c>
      <c r="K250" s="128">
        <f>H250-F250</f>
        <v>140</v>
      </c>
      <c r="L250" s="129">
        <f>K250/F250</f>
        <v>0.2074074074074074</v>
      </c>
      <c r="M250" s="130" t="s">
        <v>599</v>
      </c>
      <c r="N250" s="131">
        <v>43154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58</v>
      </c>
      <c r="B251" s="110">
        <v>42522</v>
      </c>
      <c r="C251" s="110"/>
      <c r="D251" s="111" t="s">
        <v>757</v>
      </c>
      <c r="E251" s="112" t="s">
        <v>623</v>
      </c>
      <c r="F251" s="113">
        <v>500</v>
      </c>
      <c r="G251" s="113"/>
      <c r="H251" s="114">
        <v>232.5</v>
      </c>
      <c r="I251" s="132" t="s">
        <v>758</v>
      </c>
      <c r="J251" s="133" t="s">
        <v>759</v>
      </c>
      <c r="K251" s="134">
        <f>H251-F251</f>
        <v>-267.5</v>
      </c>
      <c r="L251" s="135">
        <f>K251/F251</f>
        <v>-0.53500000000000003</v>
      </c>
      <c r="M251" s="136" t="s">
        <v>663</v>
      </c>
      <c r="N251" s="137">
        <v>43735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59</v>
      </c>
      <c r="B252" s="106">
        <v>42527</v>
      </c>
      <c r="C252" s="106"/>
      <c r="D252" s="107" t="s">
        <v>703</v>
      </c>
      <c r="E252" s="108" t="s">
        <v>623</v>
      </c>
      <c r="F252" s="109">
        <v>110</v>
      </c>
      <c r="G252" s="108"/>
      <c r="H252" s="108">
        <v>126.5</v>
      </c>
      <c r="I252" s="126">
        <v>125</v>
      </c>
      <c r="J252" s="127" t="s">
        <v>632</v>
      </c>
      <c r="K252" s="128">
        <f>H252-F252</f>
        <v>16.5</v>
      </c>
      <c r="L252" s="129">
        <f>K252/F252</f>
        <v>0.15</v>
      </c>
      <c r="M252" s="130" t="s">
        <v>599</v>
      </c>
      <c r="N252" s="131">
        <v>42552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60</v>
      </c>
      <c r="B253" s="106">
        <v>42538</v>
      </c>
      <c r="C253" s="106"/>
      <c r="D253" s="107" t="s">
        <v>704</v>
      </c>
      <c r="E253" s="108" t="s">
        <v>623</v>
      </c>
      <c r="F253" s="109">
        <v>44</v>
      </c>
      <c r="G253" s="108"/>
      <c r="H253" s="108">
        <v>69.5</v>
      </c>
      <c r="I253" s="126">
        <v>69.5</v>
      </c>
      <c r="J253" s="127" t="s">
        <v>705</v>
      </c>
      <c r="K253" s="128">
        <f>H253-F253</f>
        <v>25.5</v>
      </c>
      <c r="L253" s="129">
        <f>K253/F253</f>
        <v>0.57954545454545459</v>
      </c>
      <c r="M253" s="130" t="s">
        <v>599</v>
      </c>
      <c r="N253" s="131">
        <v>42977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61</v>
      </c>
      <c r="B254" s="106">
        <v>42549</v>
      </c>
      <c r="C254" s="106"/>
      <c r="D254" s="148" t="s">
        <v>760</v>
      </c>
      <c r="E254" s="108" t="s">
        <v>623</v>
      </c>
      <c r="F254" s="109">
        <v>262.5</v>
      </c>
      <c r="G254" s="108"/>
      <c r="H254" s="108">
        <v>340</v>
      </c>
      <c r="I254" s="126">
        <v>333</v>
      </c>
      <c r="J254" s="127" t="s">
        <v>761</v>
      </c>
      <c r="K254" s="128">
        <v>77.5</v>
      </c>
      <c r="L254" s="129">
        <v>0.29523809523809502</v>
      </c>
      <c r="M254" s="130" t="s">
        <v>599</v>
      </c>
      <c r="N254" s="131">
        <v>43017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62</v>
      </c>
      <c r="B255" s="106">
        <v>42549</v>
      </c>
      <c r="C255" s="106"/>
      <c r="D255" s="148" t="s">
        <v>762</v>
      </c>
      <c r="E255" s="108" t="s">
        <v>623</v>
      </c>
      <c r="F255" s="109">
        <v>840</v>
      </c>
      <c r="G255" s="108"/>
      <c r="H255" s="108">
        <v>1230</v>
      </c>
      <c r="I255" s="126">
        <v>1230</v>
      </c>
      <c r="J255" s="127" t="s">
        <v>682</v>
      </c>
      <c r="K255" s="128">
        <v>390</v>
      </c>
      <c r="L255" s="129">
        <v>0.46428571428571402</v>
      </c>
      <c r="M255" s="130" t="s">
        <v>599</v>
      </c>
      <c r="N255" s="131">
        <v>42649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5">
        <v>63</v>
      </c>
      <c r="B256" s="143">
        <v>42556</v>
      </c>
      <c r="C256" s="143"/>
      <c r="D256" s="144" t="s">
        <v>706</v>
      </c>
      <c r="E256" s="145" t="s">
        <v>623</v>
      </c>
      <c r="F256" s="146">
        <v>395</v>
      </c>
      <c r="G256" s="147"/>
      <c r="H256" s="147">
        <f>(468.5+342.5)/2</f>
        <v>405.5</v>
      </c>
      <c r="I256" s="147">
        <v>510</v>
      </c>
      <c r="J256" s="170" t="s">
        <v>707</v>
      </c>
      <c r="K256" s="171">
        <f t="shared" ref="K256:K262" si="144">H256-F256</f>
        <v>10.5</v>
      </c>
      <c r="L256" s="172">
        <f t="shared" ref="L256:L262" si="145">K256/F256</f>
        <v>2.6582278481012658E-2</v>
      </c>
      <c r="M256" s="173" t="s">
        <v>708</v>
      </c>
      <c r="N256" s="174">
        <v>43606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64</v>
      </c>
      <c r="B257" s="110">
        <v>42584</v>
      </c>
      <c r="C257" s="110"/>
      <c r="D257" s="111" t="s">
        <v>709</v>
      </c>
      <c r="E257" s="112" t="s">
        <v>600</v>
      </c>
      <c r="F257" s="113">
        <f>169.5-12.8</f>
        <v>156.69999999999999</v>
      </c>
      <c r="G257" s="113"/>
      <c r="H257" s="114">
        <v>77</v>
      </c>
      <c r="I257" s="132" t="s">
        <v>710</v>
      </c>
      <c r="J257" s="384" t="s">
        <v>3401</v>
      </c>
      <c r="K257" s="134">
        <f t="shared" si="144"/>
        <v>-79.699999999999989</v>
      </c>
      <c r="L257" s="135">
        <f t="shared" si="145"/>
        <v>-0.50861518825781749</v>
      </c>
      <c r="M257" s="136" t="s">
        <v>663</v>
      </c>
      <c r="N257" s="137">
        <v>43522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65</v>
      </c>
      <c r="B258" s="110">
        <v>42586</v>
      </c>
      <c r="C258" s="110"/>
      <c r="D258" s="111" t="s">
        <v>711</v>
      </c>
      <c r="E258" s="112" t="s">
        <v>623</v>
      </c>
      <c r="F258" s="113">
        <v>400</v>
      </c>
      <c r="G258" s="113"/>
      <c r="H258" s="114">
        <v>305</v>
      </c>
      <c r="I258" s="132">
        <v>475</v>
      </c>
      <c r="J258" s="133" t="s">
        <v>712</v>
      </c>
      <c r="K258" s="134">
        <f t="shared" si="144"/>
        <v>-95</v>
      </c>
      <c r="L258" s="135">
        <f t="shared" si="145"/>
        <v>-0.23749999999999999</v>
      </c>
      <c r="M258" s="136" t="s">
        <v>663</v>
      </c>
      <c r="N258" s="137">
        <v>43606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66</v>
      </c>
      <c r="B259" s="106">
        <v>42593</v>
      </c>
      <c r="C259" s="106"/>
      <c r="D259" s="107" t="s">
        <v>713</v>
      </c>
      <c r="E259" s="108" t="s">
        <v>623</v>
      </c>
      <c r="F259" s="109">
        <v>86.5</v>
      </c>
      <c r="G259" s="108"/>
      <c r="H259" s="108">
        <v>130</v>
      </c>
      <c r="I259" s="126">
        <v>130</v>
      </c>
      <c r="J259" s="141" t="s">
        <v>714</v>
      </c>
      <c r="K259" s="128">
        <f t="shared" si="144"/>
        <v>43.5</v>
      </c>
      <c r="L259" s="129">
        <f t="shared" si="145"/>
        <v>0.50289017341040465</v>
      </c>
      <c r="M259" s="130" t="s">
        <v>599</v>
      </c>
      <c r="N259" s="131">
        <v>43091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67</v>
      </c>
      <c r="B260" s="110">
        <v>42600</v>
      </c>
      <c r="C260" s="110"/>
      <c r="D260" s="111" t="s">
        <v>381</v>
      </c>
      <c r="E260" s="112" t="s">
        <v>623</v>
      </c>
      <c r="F260" s="113">
        <v>133.5</v>
      </c>
      <c r="G260" s="113"/>
      <c r="H260" s="114">
        <v>126.5</v>
      </c>
      <c r="I260" s="132">
        <v>178</v>
      </c>
      <c r="J260" s="133" t="s">
        <v>715</v>
      </c>
      <c r="K260" s="134">
        <f t="shared" si="144"/>
        <v>-7</v>
      </c>
      <c r="L260" s="135">
        <f t="shared" si="145"/>
        <v>-5.2434456928838954E-2</v>
      </c>
      <c r="M260" s="136" t="s">
        <v>663</v>
      </c>
      <c r="N260" s="137">
        <v>42615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68</v>
      </c>
      <c r="B261" s="106">
        <v>42613</v>
      </c>
      <c r="C261" s="106"/>
      <c r="D261" s="107" t="s">
        <v>716</v>
      </c>
      <c r="E261" s="108" t="s">
        <v>623</v>
      </c>
      <c r="F261" s="109">
        <v>560</v>
      </c>
      <c r="G261" s="108"/>
      <c r="H261" s="108">
        <v>725</v>
      </c>
      <c r="I261" s="126">
        <v>725</v>
      </c>
      <c r="J261" s="127" t="s">
        <v>625</v>
      </c>
      <c r="K261" s="128">
        <f t="shared" si="144"/>
        <v>165</v>
      </c>
      <c r="L261" s="129">
        <f t="shared" si="145"/>
        <v>0.29464285714285715</v>
      </c>
      <c r="M261" s="130" t="s">
        <v>599</v>
      </c>
      <c r="N261" s="131">
        <v>42456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69</v>
      </c>
      <c r="B262" s="106">
        <v>42614</v>
      </c>
      <c r="C262" s="106"/>
      <c r="D262" s="107" t="s">
        <v>717</v>
      </c>
      <c r="E262" s="108" t="s">
        <v>623</v>
      </c>
      <c r="F262" s="109">
        <v>160.5</v>
      </c>
      <c r="G262" s="108"/>
      <c r="H262" s="108">
        <v>210</v>
      </c>
      <c r="I262" s="126">
        <v>210</v>
      </c>
      <c r="J262" s="127" t="s">
        <v>625</v>
      </c>
      <c r="K262" s="128">
        <f t="shared" si="144"/>
        <v>49.5</v>
      </c>
      <c r="L262" s="129">
        <f t="shared" si="145"/>
        <v>0.30841121495327101</v>
      </c>
      <c r="M262" s="130" t="s">
        <v>599</v>
      </c>
      <c r="N262" s="131">
        <v>42871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70</v>
      </c>
      <c r="B263" s="106">
        <v>42646</v>
      </c>
      <c r="C263" s="106"/>
      <c r="D263" s="148" t="s">
        <v>405</v>
      </c>
      <c r="E263" s="108" t="s">
        <v>623</v>
      </c>
      <c r="F263" s="109">
        <v>430</v>
      </c>
      <c r="G263" s="108"/>
      <c r="H263" s="108">
        <v>596</v>
      </c>
      <c r="I263" s="126">
        <v>575</v>
      </c>
      <c r="J263" s="127" t="s">
        <v>763</v>
      </c>
      <c r="K263" s="128">
        <v>166</v>
      </c>
      <c r="L263" s="129">
        <v>0.38604651162790699</v>
      </c>
      <c r="M263" s="130" t="s">
        <v>599</v>
      </c>
      <c r="N263" s="131">
        <v>42769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71</v>
      </c>
      <c r="B264" s="106">
        <v>42657</v>
      </c>
      <c r="C264" s="106"/>
      <c r="D264" s="107" t="s">
        <v>718</v>
      </c>
      <c r="E264" s="108" t="s">
        <v>623</v>
      </c>
      <c r="F264" s="109">
        <v>280</v>
      </c>
      <c r="G264" s="108"/>
      <c r="H264" s="108">
        <v>345</v>
      </c>
      <c r="I264" s="126">
        <v>345</v>
      </c>
      <c r="J264" s="127" t="s">
        <v>625</v>
      </c>
      <c r="K264" s="128">
        <f t="shared" ref="K264:K269" si="146">H264-F264</f>
        <v>65</v>
      </c>
      <c r="L264" s="129">
        <f>K264/F264</f>
        <v>0.23214285714285715</v>
      </c>
      <c r="M264" s="130" t="s">
        <v>599</v>
      </c>
      <c r="N264" s="131">
        <v>42814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72</v>
      </c>
      <c r="B265" s="106">
        <v>42657</v>
      </c>
      <c r="C265" s="106"/>
      <c r="D265" s="107" t="s">
        <v>719</v>
      </c>
      <c r="E265" s="108" t="s">
        <v>623</v>
      </c>
      <c r="F265" s="109">
        <v>245</v>
      </c>
      <c r="G265" s="108"/>
      <c r="H265" s="108">
        <v>325.5</v>
      </c>
      <c r="I265" s="126">
        <v>330</v>
      </c>
      <c r="J265" s="127" t="s">
        <v>720</v>
      </c>
      <c r="K265" s="128">
        <f t="shared" si="146"/>
        <v>80.5</v>
      </c>
      <c r="L265" s="129">
        <f>K265/F265</f>
        <v>0.32857142857142857</v>
      </c>
      <c r="M265" s="130" t="s">
        <v>599</v>
      </c>
      <c r="N265" s="131">
        <v>42769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73</v>
      </c>
      <c r="B266" s="106">
        <v>42660</v>
      </c>
      <c r="C266" s="106"/>
      <c r="D266" s="107" t="s">
        <v>349</v>
      </c>
      <c r="E266" s="108" t="s">
        <v>623</v>
      </c>
      <c r="F266" s="109">
        <v>125</v>
      </c>
      <c r="G266" s="108"/>
      <c r="H266" s="108">
        <v>160</v>
      </c>
      <c r="I266" s="126">
        <v>160</v>
      </c>
      <c r="J266" s="127" t="s">
        <v>682</v>
      </c>
      <c r="K266" s="128">
        <f t="shared" si="146"/>
        <v>35</v>
      </c>
      <c r="L266" s="129">
        <v>0.28000000000000003</v>
      </c>
      <c r="M266" s="130" t="s">
        <v>599</v>
      </c>
      <c r="N266" s="131">
        <v>42803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74</v>
      </c>
      <c r="B267" s="106">
        <v>42660</v>
      </c>
      <c r="C267" s="106"/>
      <c r="D267" s="107" t="s">
        <v>483</v>
      </c>
      <c r="E267" s="108" t="s">
        <v>623</v>
      </c>
      <c r="F267" s="109">
        <v>114</v>
      </c>
      <c r="G267" s="108"/>
      <c r="H267" s="108">
        <v>145</v>
      </c>
      <c r="I267" s="126">
        <v>145</v>
      </c>
      <c r="J267" s="127" t="s">
        <v>682</v>
      </c>
      <c r="K267" s="128">
        <f t="shared" si="146"/>
        <v>31</v>
      </c>
      <c r="L267" s="129">
        <f>K267/F267</f>
        <v>0.27192982456140352</v>
      </c>
      <c r="M267" s="130" t="s">
        <v>599</v>
      </c>
      <c r="N267" s="131">
        <v>42859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75</v>
      </c>
      <c r="B268" s="106">
        <v>42660</v>
      </c>
      <c r="C268" s="106"/>
      <c r="D268" s="107" t="s">
        <v>721</v>
      </c>
      <c r="E268" s="108" t="s">
        <v>623</v>
      </c>
      <c r="F268" s="109">
        <v>212</v>
      </c>
      <c r="G268" s="108"/>
      <c r="H268" s="108">
        <v>280</v>
      </c>
      <c r="I268" s="126">
        <v>276</v>
      </c>
      <c r="J268" s="127" t="s">
        <v>722</v>
      </c>
      <c r="K268" s="128">
        <f t="shared" si="146"/>
        <v>68</v>
      </c>
      <c r="L268" s="129">
        <f>K268/F268</f>
        <v>0.32075471698113206</v>
      </c>
      <c r="M268" s="130" t="s">
        <v>599</v>
      </c>
      <c r="N268" s="131">
        <v>42858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3">
        <v>76</v>
      </c>
      <c r="B269" s="106">
        <v>42678</v>
      </c>
      <c r="C269" s="106"/>
      <c r="D269" s="107" t="s">
        <v>151</v>
      </c>
      <c r="E269" s="108" t="s">
        <v>623</v>
      </c>
      <c r="F269" s="109">
        <v>155</v>
      </c>
      <c r="G269" s="108"/>
      <c r="H269" s="108">
        <v>210</v>
      </c>
      <c r="I269" s="126">
        <v>210</v>
      </c>
      <c r="J269" s="127" t="s">
        <v>723</v>
      </c>
      <c r="K269" s="128">
        <f t="shared" si="146"/>
        <v>55</v>
      </c>
      <c r="L269" s="129">
        <f>K269/F269</f>
        <v>0.35483870967741937</v>
      </c>
      <c r="M269" s="130" t="s">
        <v>599</v>
      </c>
      <c r="N269" s="131">
        <v>42944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4">
        <v>77</v>
      </c>
      <c r="B270" s="110">
        <v>42710</v>
      </c>
      <c r="C270" s="110"/>
      <c r="D270" s="111" t="s">
        <v>764</v>
      </c>
      <c r="E270" s="112" t="s">
        <v>623</v>
      </c>
      <c r="F270" s="113">
        <v>150.5</v>
      </c>
      <c r="G270" s="113"/>
      <c r="H270" s="114">
        <v>72.5</v>
      </c>
      <c r="I270" s="132">
        <v>174</v>
      </c>
      <c r="J270" s="133" t="s">
        <v>765</v>
      </c>
      <c r="K270" s="134">
        <v>-78</v>
      </c>
      <c r="L270" s="135">
        <v>-0.51827242524916906</v>
      </c>
      <c r="M270" s="136" t="s">
        <v>663</v>
      </c>
      <c r="N270" s="137">
        <v>43333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78</v>
      </c>
      <c r="B271" s="106">
        <v>42712</v>
      </c>
      <c r="C271" s="106"/>
      <c r="D271" s="107" t="s">
        <v>125</v>
      </c>
      <c r="E271" s="108" t="s">
        <v>623</v>
      </c>
      <c r="F271" s="109">
        <v>380</v>
      </c>
      <c r="G271" s="108"/>
      <c r="H271" s="108">
        <v>478</v>
      </c>
      <c r="I271" s="126">
        <v>468</v>
      </c>
      <c r="J271" s="127" t="s">
        <v>682</v>
      </c>
      <c r="K271" s="128">
        <f>H271-F271</f>
        <v>98</v>
      </c>
      <c r="L271" s="129">
        <f>K271/F271</f>
        <v>0.25789473684210529</v>
      </c>
      <c r="M271" s="130" t="s">
        <v>599</v>
      </c>
      <c r="N271" s="131">
        <v>43025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79</v>
      </c>
      <c r="B272" s="106">
        <v>42734</v>
      </c>
      <c r="C272" s="106"/>
      <c r="D272" s="107" t="s">
        <v>248</v>
      </c>
      <c r="E272" s="108" t="s">
        <v>623</v>
      </c>
      <c r="F272" s="109">
        <v>305</v>
      </c>
      <c r="G272" s="108"/>
      <c r="H272" s="108">
        <v>375</v>
      </c>
      <c r="I272" s="126">
        <v>375</v>
      </c>
      <c r="J272" s="127" t="s">
        <v>682</v>
      </c>
      <c r="K272" s="128">
        <f>H272-F272</f>
        <v>70</v>
      </c>
      <c r="L272" s="129">
        <f>K272/F272</f>
        <v>0.22950819672131148</v>
      </c>
      <c r="M272" s="130" t="s">
        <v>599</v>
      </c>
      <c r="N272" s="131">
        <v>42768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80</v>
      </c>
      <c r="B273" s="106">
        <v>42739</v>
      </c>
      <c r="C273" s="106"/>
      <c r="D273" s="107" t="s">
        <v>351</v>
      </c>
      <c r="E273" s="108" t="s">
        <v>623</v>
      </c>
      <c r="F273" s="109">
        <v>99.5</v>
      </c>
      <c r="G273" s="108"/>
      <c r="H273" s="108">
        <v>158</v>
      </c>
      <c r="I273" s="126">
        <v>158</v>
      </c>
      <c r="J273" s="127" t="s">
        <v>682</v>
      </c>
      <c r="K273" s="128">
        <f>H273-F273</f>
        <v>58.5</v>
      </c>
      <c r="L273" s="129">
        <f>K273/F273</f>
        <v>0.5879396984924623</v>
      </c>
      <c r="M273" s="130" t="s">
        <v>599</v>
      </c>
      <c r="N273" s="131">
        <v>42898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81</v>
      </c>
      <c r="B274" s="106">
        <v>42739</v>
      </c>
      <c r="C274" s="106"/>
      <c r="D274" s="107" t="s">
        <v>351</v>
      </c>
      <c r="E274" s="108" t="s">
        <v>623</v>
      </c>
      <c r="F274" s="109">
        <v>99.5</v>
      </c>
      <c r="G274" s="108"/>
      <c r="H274" s="108">
        <v>158</v>
      </c>
      <c r="I274" s="126">
        <v>158</v>
      </c>
      <c r="J274" s="127" t="s">
        <v>682</v>
      </c>
      <c r="K274" s="128">
        <v>58.5</v>
      </c>
      <c r="L274" s="129">
        <v>0.58793969849246197</v>
      </c>
      <c r="M274" s="130" t="s">
        <v>599</v>
      </c>
      <c r="N274" s="131">
        <v>42898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82</v>
      </c>
      <c r="B275" s="106">
        <v>42786</v>
      </c>
      <c r="C275" s="106"/>
      <c r="D275" s="107" t="s">
        <v>169</v>
      </c>
      <c r="E275" s="108" t="s">
        <v>623</v>
      </c>
      <c r="F275" s="109">
        <v>140.5</v>
      </c>
      <c r="G275" s="108"/>
      <c r="H275" s="108">
        <v>220</v>
      </c>
      <c r="I275" s="126">
        <v>220</v>
      </c>
      <c r="J275" s="127" t="s">
        <v>682</v>
      </c>
      <c r="K275" s="128">
        <f>H275-F275</f>
        <v>79.5</v>
      </c>
      <c r="L275" s="129">
        <f>K275/F275</f>
        <v>0.5658362989323843</v>
      </c>
      <c r="M275" s="130" t="s">
        <v>599</v>
      </c>
      <c r="N275" s="131">
        <v>42864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83</v>
      </c>
      <c r="B276" s="106">
        <v>42786</v>
      </c>
      <c r="C276" s="106"/>
      <c r="D276" s="107" t="s">
        <v>766</v>
      </c>
      <c r="E276" s="108" t="s">
        <v>623</v>
      </c>
      <c r="F276" s="109">
        <v>202.5</v>
      </c>
      <c r="G276" s="108"/>
      <c r="H276" s="108">
        <v>234</v>
      </c>
      <c r="I276" s="126">
        <v>234</v>
      </c>
      <c r="J276" s="127" t="s">
        <v>682</v>
      </c>
      <c r="K276" s="128">
        <v>31.5</v>
      </c>
      <c r="L276" s="129">
        <v>0.155555555555556</v>
      </c>
      <c r="M276" s="130" t="s">
        <v>599</v>
      </c>
      <c r="N276" s="131">
        <v>42836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84</v>
      </c>
      <c r="B277" s="106">
        <v>42818</v>
      </c>
      <c r="C277" s="106"/>
      <c r="D277" s="107" t="s">
        <v>557</v>
      </c>
      <c r="E277" s="108" t="s">
        <v>623</v>
      </c>
      <c r="F277" s="109">
        <v>300.5</v>
      </c>
      <c r="G277" s="108"/>
      <c r="H277" s="108">
        <v>417.5</v>
      </c>
      <c r="I277" s="126">
        <v>420</v>
      </c>
      <c r="J277" s="127" t="s">
        <v>724</v>
      </c>
      <c r="K277" s="128">
        <f>H277-F277</f>
        <v>117</v>
      </c>
      <c r="L277" s="129">
        <f>K277/F277</f>
        <v>0.38935108153078202</v>
      </c>
      <c r="M277" s="130" t="s">
        <v>599</v>
      </c>
      <c r="N277" s="131">
        <v>43070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85</v>
      </c>
      <c r="B278" s="106">
        <v>42818</v>
      </c>
      <c r="C278" s="106"/>
      <c r="D278" s="107" t="s">
        <v>762</v>
      </c>
      <c r="E278" s="108" t="s">
        <v>623</v>
      </c>
      <c r="F278" s="109">
        <v>850</v>
      </c>
      <c r="G278" s="108"/>
      <c r="H278" s="108">
        <v>1042.5</v>
      </c>
      <c r="I278" s="126">
        <v>1023</v>
      </c>
      <c r="J278" s="127" t="s">
        <v>767</v>
      </c>
      <c r="K278" s="128">
        <v>192.5</v>
      </c>
      <c r="L278" s="129">
        <v>0.22647058823529401</v>
      </c>
      <c r="M278" s="130" t="s">
        <v>599</v>
      </c>
      <c r="N278" s="131">
        <v>42830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86</v>
      </c>
      <c r="B279" s="106">
        <v>42830</v>
      </c>
      <c r="C279" s="106"/>
      <c r="D279" s="107" t="s">
        <v>501</v>
      </c>
      <c r="E279" s="108" t="s">
        <v>623</v>
      </c>
      <c r="F279" s="109">
        <v>785</v>
      </c>
      <c r="G279" s="108"/>
      <c r="H279" s="108">
        <v>930</v>
      </c>
      <c r="I279" s="126">
        <v>920</v>
      </c>
      <c r="J279" s="127" t="s">
        <v>725</v>
      </c>
      <c r="K279" s="128">
        <f>H279-F279</f>
        <v>145</v>
      </c>
      <c r="L279" s="129">
        <f>K279/F279</f>
        <v>0.18471337579617833</v>
      </c>
      <c r="M279" s="130" t="s">
        <v>599</v>
      </c>
      <c r="N279" s="131">
        <v>42976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4">
        <v>87</v>
      </c>
      <c r="B280" s="110">
        <v>42831</v>
      </c>
      <c r="C280" s="110"/>
      <c r="D280" s="111" t="s">
        <v>768</v>
      </c>
      <c r="E280" s="112" t="s">
        <v>623</v>
      </c>
      <c r="F280" s="113">
        <v>40</v>
      </c>
      <c r="G280" s="113"/>
      <c r="H280" s="114">
        <v>13.1</v>
      </c>
      <c r="I280" s="132">
        <v>60</v>
      </c>
      <c r="J280" s="138" t="s">
        <v>769</v>
      </c>
      <c r="K280" s="134">
        <v>-26.9</v>
      </c>
      <c r="L280" s="135">
        <v>-0.67249999999999999</v>
      </c>
      <c r="M280" s="136" t="s">
        <v>663</v>
      </c>
      <c r="N280" s="137">
        <v>43138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88</v>
      </c>
      <c r="B281" s="106">
        <v>42837</v>
      </c>
      <c r="C281" s="106"/>
      <c r="D281" s="107" t="s">
        <v>88</v>
      </c>
      <c r="E281" s="108" t="s">
        <v>623</v>
      </c>
      <c r="F281" s="109">
        <v>289.5</v>
      </c>
      <c r="G281" s="108"/>
      <c r="H281" s="108">
        <v>354</v>
      </c>
      <c r="I281" s="126">
        <v>360</v>
      </c>
      <c r="J281" s="127" t="s">
        <v>726</v>
      </c>
      <c r="K281" s="128">
        <f t="shared" ref="K281:K289" si="147">H281-F281</f>
        <v>64.5</v>
      </c>
      <c r="L281" s="129">
        <f t="shared" ref="L281:L289" si="148">K281/F281</f>
        <v>0.22279792746113988</v>
      </c>
      <c r="M281" s="130" t="s">
        <v>599</v>
      </c>
      <c r="N281" s="131">
        <v>43040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3">
        <v>89</v>
      </c>
      <c r="B282" s="106">
        <v>42845</v>
      </c>
      <c r="C282" s="106"/>
      <c r="D282" s="107" t="s">
        <v>438</v>
      </c>
      <c r="E282" s="108" t="s">
        <v>623</v>
      </c>
      <c r="F282" s="109">
        <v>700</v>
      </c>
      <c r="G282" s="108"/>
      <c r="H282" s="108">
        <v>840</v>
      </c>
      <c r="I282" s="126">
        <v>840</v>
      </c>
      <c r="J282" s="127" t="s">
        <v>727</v>
      </c>
      <c r="K282" s="128">
        <f t="shared" si="147"/>
        <v>140</v>
      </c>
      <c r="L282" s="129">
        <f t="shared" si="148"/>
        <v>0.2</v>
      </c>
      <c r="M282" s="130" t="s">
        <v>599</v>
      </c>
      <c r="N282" s="131">
        <v>42893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3">
        <v>90</v>
      </c>
      <c r="B283" s="106">
        <v>42887</v>
      </c>
      <c r="C283" s="106"/>
      <c r="D283" s="148" t="s">
        <v>363</v>
      </c>
      <c r="E283" s="108" t="s">
        <v>623</v>
      </c>
      <c r="F283" s="109">
        <v>130</v>
      </c>
      <c r="G283" s="108"/>
      <c r="H283" s="108">
        <v>144.25</v>
      </c>
      <c r="I283" s="126">
        <v>170</v>
      </c>
      <c r="J283" s="127" t="s">
        <v>728</v>
      </c>
      <c r="K283" s="128">
        <f t="shared" si="147"/>
        <v>14.25</v>
      </c>
      <c r="L283" s="129">
        <f t="shared" si="148"/>
        <v>0.10961538461538461</v>
      </c>
      <c r="M283" s="130" t="s">
        <v>599</v>
      </c>
      <c r="N283" s="131">
        <v>43675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91</v>
      </c>
      <c r="B284" s="106">
        <v>42901</v>
      </c>
      <c r="C284" s="106"/>
      <c r="D284" s="148" t="s">
        <v>729</v>
      </c>
      <c r="E284" s="108" t="s">
        <v>623</v>
      </c>
      <c r="F284" s="109">
        <v>214.5</v>
      </c>
      <c r="G284" s="108"/>
      <c r="H284" s="108">
        <v>262</v>
      </c>
      <c r="I284" s="126">
        <v>262</v>
      </c>
      <c r="J284" s="127" t="s">
        <v>730</v>
      </c>
      <c r="K284" s="128">
        <f t="shared" si="147"/>
        <v>47.5</v>
      </c>
      <c r="L284" s="129">
        <f t="shared" si="148"/>
        <v>0.22144522144522144</v>
      </c>
      <c r="M284" s="130" t="s">
        <v>599</v>
      </c>
      <c r="N284" s="131">
        <v>42977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92</v>
      </c>
      <c r="B285" s="154">
        <v>42933</v>
      </c>
      <c r="C285" s="154"/>
      <c r="D285" s="155" t="s">
        <v>731</v>
      </c>
      <c r="E285" s="156" t="s">
        <v>623</v>
      </c>
      <c r="F285" s="157">
        <v>370</v>
      </c>
      <c r="G285" s="156"/>
      <c r="H285" s="156">
        <v>447.5</v>
      </c>
      <c r="I285" s="178">
        <v>450</v>
      </c>
      <c r="J285" s="231" t="s">
        <v>682</v>
      </c>
      <c r="K285" s="128">
        <f t="shared" si="147"/>
        <v>77.5</v>
      </c>
      <c r="L285" s="180">
        <f t="shared" si="148"/>
        <v>0.20945945945945946</v>
      </c>
      <c r="M285" s="181" t="s">
        <v>599</v>
      </c>
      <c r="N285" s="182">
        <v>43035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5">
        <v>93</v>
      </c>
      <c r="B286" s="154">
        <v>42943</v>
      </c>
      <c r="C286" s="154"/>
      <c r="D286" s="155" t="s">
        <v>167</v>
      </c>
      <c r="E286" s="156" t="s">
        <v>623</v>
      </c>
      <c r="F286" s="157">
        <v>657.5</v>
      </c>
      <c r="G286" s="156"/>
      <c r="H286" s="156">
        <v>825</v>
      </c>
      <c r="I286" s="178">
        <v>820</v>
      </c>
      <c r="J286" s="231" t="s">
        <v>682</v>
      </c>
      <c r="K286" s="128">
        <f t="shared" si="147"/>
        <v>167.5</v>
      </c>
      <c r="L286" s="180">
        <f t="shared" si="148"/>
        <v>0.25475285171102663</v>
      </c>
      <c r="M286" s="181" t="s">
        <v>599</v>
      </c>
      <c r="N286" s="182">
        <v>43090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94</v>
      </c>
      <c r="B287" s="106">
        <v>42964</v>
      </c>
      <c r="C287" s="106"/>
      <c r="D287" s="107" t="s">
        <v>368</v>
      </c>
      <c r="E287" s="108" t="s">
        <v>623</v>
      </c>
      <c r="F287" s="109">
        <v>605</v>
      </c>
      <c r="G287" s="108"/>
      <c r="H287" s="108">
        <v>750</v>
      </c>
      <c r="I287" s="126">
        <v>750</v>
      </c>
      <c r="J287" s="127" t="s">
        <v>725</v>
      </c>
      <c r="K287" s="128">
        <f t="shared" si="147"/>
        <v>145</v>
      </c>
      <c r="L287" s="129">
        <f t="shared" si="148"/>
        <v>0.23966942148760331</v>
      </c>
      <c r="M287" s="130" t="s">
        <v>599</v>
      </c>
      <c r="N287" s="131">
        <v>43027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6">
        <v>95</v>
      </c>
      <c r="B288" s="149">
        <v>42979</v>
      </c>
      <c r="C288" s="149"/>
      <c r="D288" s="150" t="s">
        <v>509</v>
      </c>
      <c r="E288" s="151" t="s">
        <v>623</v>
      </c>
      <c r="F288" s="152">
        <v>255</v>
      </c>
      <c r="G288" s="153"/>
      <c r="H288" s="153">
        <v>217.25</v>
      </c>
      <c r="I288" s="153">
        <v>320</v>
      </c>
      <c r="J288" s="175" t="s">
        <v>732</v>
      </c>
      <c r="K288" s="134">
        <f t="shared" si="147"/>
        <v>-37.75</v>
      </c>
      <c r="L288" s="176">
        <f t="shared" si="148"/>
        <v>-0.14803921568627451</v>
      </c>
      <c r="M288" s="136" t="s">
        <v>663</v>
      </c>
      <c r="N288" s="177">
        <v>43661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3">
        <v>96</v>
      </c>
      <c r="B289" s="106">
        <v>42997</v>
      </c>
      <c r="C289" s="106"/>
      <c r="D289" s="107" t="s">
        <v>733</v>
      </c>
      <c r="E289" s="108" t="s">
        <v>623</v>
      </c>
      <c r="F289" s="109">
        <v>215</v>
      </c>
      <c r="G289" s="108"/>
      <c r="H289" s="108">
        <v>258</v>
      </c>
      <c r="I289" s="126">
        <v>258</v>
      </c>
      <c r="J289" s="127" t="s">
        <v>682</v>
      </c>
      <c r="K289" s="128">
        <f t="shared" si="147"/>
        <v>43</v>
      </c>
      <c r="L289" s="129">
        <f t="shared" si="148"/>
        <v>0.2</v>
      </c>
      <c r="M289" s="130" t="s">
        <v>599</v>
      </c>
      <c r="N289" s="131">
        <v>43040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3">
        <v>97</v>
      </c>
      <c r="B290" s="106">
        <v>42997</v>
      </c>
      <c r="C290" s="106"/>
      <c r="D290" s="107" t="s">
        <v>733</v>
      </c>
      <c r="E290" s="108" t="s">
        <v>623</v>
      </c>
      <c r="F290" s="109">
        <v>215</v>
      </c>
      <c r="G290" s="108"/>
      <c r="H290" s="108">
        <v>258</v>
      </c>
      <c r="I290" s="126">
        <v>258</v>
      </c>
      <c r="J290" s="231" t="s">
        <v>682</v>
      </c>
      <c r="K290" s="128">
        <v>43</v>
      </c>
      <c r="L290" s="129">
        <v>0.2</v>
      </c>
      <c r="M290" s="130" t="s">
        <v>599</v>
      </c>
      <c r="N290" s="131">
        <v>43040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98</v>
      </c>
      <c r="B291" s="207">
        <v>42998</v>
      </c>
      <c r="C291" s="207"/>
      <c r="D291" s="375" t="s">
        <v>2979</v>
      </c>
      <c r="E291" s="208" t="s">
        <v>623</v>
      </c>
      <c r="F291" s="209">
        <v>75</v>
      </c>
      <c r="G291" s="208"/>
      <c r="H291" s="208">
        <v>90</v>
      </c>
      <c r="I291" s="232">
        <v>90</v>
      </c>
      <c r="J291" s="127" t="s">
        <v>734</v>
      </c>
      <c r="K291" s="128">
        <f t="shared" ref="K291:K296" si="149">H291-F291</f>
        <v>15</v>
      </c>
      <c r="L291" s="129">
        <f t="shared" ref="L291:L296" si="150">K291/F291</f>
        <v>0.2</v>
      </c>
      <c r="M291" s="130" t="s">
        <v>599</v>
      </c>
      <c r="N291" s="131">
        <v>43019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5">
        <v>99</v>
      </c>
      <c r="B292" s="154">
        <v>43011</v>
      </c>
      <c r="C292" s="154"/>
      <c r="D292" s="155" t="s">
        <v>735</v>
      </c>
      <c r="E292" s="156" t="s">
        <v>623</v>
      </c>
      <c r="F292" s="157">
        <v>315</v>
      </c>
      <c r="G292" s="156"/>
      <c r="H292" s="156">
        <v>392</v>
      </c>
      <c r="I292" s="178">
        <v>384</v>
      </c>
      <c r="J292" s="231" t="s">
        <v>736</v>
      </c>
      <c r="K292" s="128">
        <f t="shared" si="149"/>
        <v>77</v>
      </c>
      <c r="L292" s="180">
        <f t="shared" si="150"/>
        <v>0.24444444444444444</v>
      </c>
      <c r="M292" s="181" t="s">
        <v>599</v>
      </c>
      <c r="N292" s="182">
        <v>43017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5">
        <v>100</v>
      </c>
      <c r="B293" s="154">
        <v>43013</v>
      </c>
      <c r="C293" s="154"/>
      <c r="D293" s="155" t="s">
        <v>737</v>
      </c>
      <c r="E293" s="156" t="s">
        <v>623</v>
      </c>
      <c r="F293" s="157">
        <v>145</v>
      </c>
      <c r="G293" s="156"/>
      <c r="H293" s="156">
        <v>179</v>
      </c>
      <c r="I293" s="178">
        <v>180</v>
      </c>
      <c r="J293" s="231" t="s">
        <v>613</v>
      </c>
      <c r="K293" s="128">
        <f t="shared" si="149"/>
        <v>34</v>
      </c>
      <c r="L293" s="180">
        <f t="shared" si="150"/>
        <v>0.23448275862068965</v>
      </c>
      <c r="M293" s="181" t="s">
        <v>599</v>
      </c>
      <c r="N293" s="182">
        <v>43025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5">
        <v>101</v>
      </c>
      <c r="B294" s="154">
        <v>43014</v>
      </c>
      <c r="C294" s="154"/>
      <c r="D294" s="155" t="s">
        <v>339</v>
      </c>
      <c r="E294" s="156" t="s">
        <v>623</v>
      </c>
      <c r="F294" s="157">
        <v>256</v>
      </c>
      <c r="G294" s="156"/>
      <c r="H294" s="156">
        <v>323</v>
      </c>
      <c r="I294" s="178">
        <v>320</v>
      </c>
      <c r="J294" s="231" t="s">
        <v>682</v>
      </c>
      <c r="K294" s="128">
        <f t="shared" si="149"/>
        <v>67</v>
      </c>
      <c r="L294" s="180">
        <f t="shared" si="150"/>
        <v>0.26171875</v>
      </c>
      <c r="M294" s="181" t="s">
        <v>599</v>
      </c>
      <c r="N294" s="182">
        <v>43067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5">
        <v>102</v>
      </c>
      <c r="B295" s="154">
        <v>43017</v>
      </c>
      <c r="C295" s="154"/>
      <c r="D295" s="155" t="s">
        <v>360</v>
      </c>
      <c r="E295" s="156" t="s">
        <v>623</v>
      </c>
      <c r="F295" s="157">
        <v>137.5</v>
      </c>
      <c r="G295" s="156"/>
      <c r="H295" s="156">
        <v>184</v>
      </c>
      <c r="I295" s="178">
        <v>183</v>
      </c>
      <c r="J295" s="179" t="s">
        <v>738</v>
      </c>
      <c r="K295" s="128">
        <f t="shared" si="149"/>
        <v>46.5</v>
      </c>
      <c r="L295" s="180">
        <f t="shared" si="150"/>
        <v>0.33818181818181819</v>
      </c>
      <c r="M295" s="181" t="s">
        <v>599</v>
      </c>
      <c r="N295" s="182">
        <v>43108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103</v>
      </c>
      <c r="B296" s="154">
        <v>43018</v>
      </c>
      <c r="C296" s="154"/>
      <c r="D296" s="155" t="s">
        <v>739</v>
      </c>
      <c r="E296" s="156" t="s">
        <v>623</v>
      </c>
      <c r="F296" s="157">
        <v>125.5</v>
      </c>
      <c r="G296" s="156"/>
      <c r="H296" s="156">
        <v>158</v>
      </c>
      <c r="I296" s="178">
        <v>155</v>
      </c>
      <c r="J296" s="179" t="s">
        <v>740</v>
      </c>
      <c r="K296" s="128">
        <f t="shared" si="149"/>
        <v>32.5</v>
      </c>
      <c r="L296" s="180">
        <f t="shared" si="150"/>
        <v>0.25896414342629481</v>
      </c>
      <c r="M296" s="181" t="s">
        <v>599</v>
      </c>
      <c r="N296" s="182">
        <v>43067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5">
        <v>104</v>
      </c>
      <c r="B297" s="154">
        <v>43018</v>
      </c>
      <c r="C297" s="154"/>
      <c r="D297" s="155" t="s">
        <v>770</v>
      </c>
      <c r="E297" s="156" t="s">
        <v>623</v>
      </c>
      <c r="F297" s="157">
        <v>895</v>
      </c>
      <c r="G297" s="156"/>
      <c r="H297" s="156">
        <v>1122.5</v>
      </c>
      <c r="I297" s="178">
        <v>1078</v>
      </c>
      <c r="J297" s="179" t="s">
        <v>771</v>
      </c>
      <c r="K297" s="128">
        <v>227.5</v>
      </c>
      <c r="L297" s="180">
        <v>0.25418994413407803</v>
      </c>
      <c r="M297" s="181" t="s">
        <v>599</v>
      </c>
      <c r="N297" s="182">
        <v>43117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105</v>
      </c>
      <c r="B298" s="154">
        <v>43020</v>
      </c>
      <c r="C298" s="154"/>
      <c r="D298" s="155" t="s">
        <v>347</v>
      </c>
      <c r="E298" s="156" t="s">
        <v>623</v>
      </c>
      <c r="F298" s="157">
        <v>525</v>
      </c>
      <c r="G298" s="156"/>
      <c r="H298" s="156">
        <v>629</v>
      </c>
      <c r="I298" s="178">
        <v>629</v>
      </c>
      <c r="J298" s="231" t="s">
        <v>682</v>
      </c>
      <c r="K298" s="128">
        <v>104</v>
      </c>
      <c r="L298" s="180">
        <v>0.19809523809523799</v>
      </c>
      <c r="M298" s="181" t="s">
        <v>599</v>
      </c>
      <c r="N298" s="182">
        <v>43119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106</v>
      </c>
      <c r="B299" s="154">
        <v>43046</v>
      </c>
      <c r="C299" s="154"/>
      <c r="D299" s="155" t="s">
        <v>393</v>
      </c>
      <c r="E299" s="156" t="s">
        <v>623</v>
      </c>
      <c r="F299" s="157">
        <v>740</v>
      </c>
      <c r="G299" s="156"/>
      <c r="H299" s="156">
        <v>892.5</v>
      </c>
      <c r="I299" s="178">
        <v>900</v>
      </c>
      <c r="J299" s="179" t="s">
        <v>741</v>
      </c>
      <c r="K299" s="128">
        <f>H299-F299</f>
        <v>152.5</v>
      </c>
      <c r="L299" s="180">
        <f>K299/F299</f>
        <v>0.20608108108108109</v>
      </c>
      <c r="M299" s="181" t="s">
        <v>599</v>
      </c>
      <c r="N299" s="182">
        <v>43052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3">
        <v>107</v>
      </c>
      <c r="B300" s="106">
        <v>43073</v>
      </c>
      <c r="C300" s="106"/>
      <c r="D300" s="107" t="s">
        <v>742</v>
      </c>
      <c r="E300" s="108" t="s">
        <v>623</v>
      </c>
      <c r="F300" s="109">
        <v>118.5</v>
      </c>
      <c r="G300" s="108"/>
      <c r="H300" s="108">
        <v>143.5</v>
      </c>
      <c r="I300" s="126">
        <v>145</v>
      </c>
      <c r="J300" s="141" t="s">
        <v>743</v>
      </c>
      <c r="K300" s="128">
        <f>H300-F300</f>
        <v>25</v>
      </c>
      <c r="L300" s="129">
        <f>K300/F300</f>
        <v>0.2109704641350211</v>
      </c>
      <c r="M300" s="130" t="s">
        <v>599</v>
      </c>
      <c r="N300" s="131">
        <v>43097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4">
        <v>108</v>
      </c>
      <c r="B301" s="110">
        <v>43090</v>
      </c>
      <c r="C301" s="110"/>
      <c r="D301" s="158" t="s">
        <v>443</v>
      </c>
      <c r="E301" s="112" t="s">
        <v>623</v>
      </c>
      <c r="F301" s="113">
        <v>715</v>
      </c>
      <c r="G301" s="113"/>
      <c r="H301" s="114">
        <v>500</v>
      </c>
      <c r="I301" s="132">
        <v>872</v>
      </c>
      <c r="J301" s="138" t="s">
        <v>744</v>
      </c>
      <c r="K301" s="134">
        <f>H301-F301</f>
        <v>-215</v>
      </c>
      <c r="L301" s="135">
        <f>K301/F301</f>
        <v>-0.30069930069930068</v>
      </c>
      <c r="M301" s="136" t="s">
        <v>663</v>
      </c>
      <c r="N301" s="137">
        <v>43670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3">
        <v>109</v>
      </c>
      <c r="B302" s="106">
        <v>43098</v>
      </c>
      <c r="C302" s="106"/>
      <c r="D302" s="107" t="s">
        <v>735</v>
      </c>
      <c r="E302" s="108" t="s">
        <v>623</v>
      </c>
      <c r="F302" s="109">
        <v>435</v>
      </c>
      <c r="G302" s="108"/>
      <c r="H302" s="108">
        <v>542.5</v>
      </c>
      <c r="I302" s="126">
        <v>539</v>
      </c>
      <c r="J302" s="141" t="s">
        <v>682</v>
      </c>
      <c r="K302" s="128">
        <v>107.5</v>
      </c>
      <c r="L302" s="129">
        <v>0.247126436781609</v>
      </c>
      <c r="M302" s="130" t="s">
        <v>599</v>
      </c>
      <c r="N302" s="131">
        <v>43206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3">
        <v>110</v>
      </c>
      <c r="B303" s="106">
        <v>43098</v>
      </c>
      <c r="C303" s="106"/>
      <c r="D303" s="107" t="s">
        <v>571</v>
      </c>
      <c r="E303" s="108" t="s">
        <v>623</v>
      </c>
      <c r="F303" s="109">
        <v>885</v>
      </c>
      <c r="G303" s="108"/>
      <c r="H303" s="108">
        <v>1090</v>
      </c>
      <c r="I303" s="126">
        <v>1084</v>
      </c>
      <c r="J303" s="141" t="s">
        <v>682</v>
      </c>
      <c r="K303" s="128">
        <v>205</v>
      </c>
      <c r="L303" s="129">
        <v>0.23163841807909599</v>
      </c>
      <c r="M303" s="130" t="s">
        <v>599</v>
      </c>
      <c r="N303" s="131">
        <v>43213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67">
        <v>111</v>
      </c>
      <c r="B304" s="348">
        <v>43192</v>
      </c>
      <c r="C304" s="348"/>
      <c r="D304" s="116" t="s">
        <v>752</v>
      </c>
      <c r="E304" s="351" t="s">
        <v>623</v>
      </c>
      <c r="F304" s="354">
        <v>478.5</v>
      </c>
      <c r="G304" s="351"/>
      <c r="H304" s="351">
        <v>442</v>
      </c>
      <c r="I304" s="357">
        <v>613</v>
      </c>
      <c r="J304" s="384" t="s">
        <v>3403</v>
      </c>
      <c r="K304" s="134">
        <f>H304-F304</f>
        <v>-36.5</v>
      </c>
      <c r="L304" s="135">
        <f>K304/F304</f>
        <v>-7.6280041797283177E-2</v>
      </c>
      <c r="M304" s="136" t="s">
        <v>663</v>
      </c>
      <c r="N304" s="137">
        <v>43762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4">
        <v>112</v>
      </c>
      <c r="B305" s="110">
        <v>43194</v>
      </c>
      <c r="C305" s="110"/>
      <c r="D305" s="374" t="s">
        <v>2978</v>
      </c>
      <c r="E305" s="112" t="s">
        <v>623</v>
      </c>
      <c r="F305" s="113">
        <f>141.5-7.3</f>
        <v>134.19999999999999</v>
      </c>
      <c r="G305" s="113"/>
      <c r="H305" s="114">
        <v>77</v>
      </c>
      <c r="I305" s="132">
        <v>180</v>
      </c>
      <c r="J305" s="384" t="s">
        <v>3402</v>
      </c>
      <c r="K305" s="134">
        <f>H305-F305</f>
        <v>-57.199999999999989</v>
      </c>
      <c r="L305" s="135">
        <f>K305/F305</f>
        <v>-0.42622950819672129</v>
      </c>
      <c r="M305" s="136" t="s">
        <v>663</v>
      </c>
      <c r="N305" s="137">
        <v>43522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4">
        <v>113</v>
      </c>
      <c r="B306" s="110">
        <v>43209</v>
      </c>
      <c r="C306" s="110"/>
      <c r="D306" s="111" t="s">
        <v>745</v>
      </c>
      <c r="E306" s="112" t="s">
        <v>623</v>
      </c>
      <c r="F306" s="113">
        <v>430</v>
      </c>
      <c r="G306" s="113"/>
      <c r="H306" s="114">
        <v>220</v>
      </c>
      <c r="I306" s="132">
        <v>537</v>
      </c>
      <c r="J306" s="138" t="s">
        <v>746</v>
      </c>
      <c r="K306" s="134">
        <f>H306-F306</f>
        <v>-210</v>
      </c>
      <c r="L306" s="135">
        <f>K306/F306</f>
        <v>-0.48837209302325579</v>
      </c>
      <c r="M306" s="136" t="s">
        <v>663</v>
      </c>
      <c r="N306" s="137">
        <v>43252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68">
        <v>114</v>
      </c>
      <c r="B307" s="159">
        <v>43220</v>
      </c>
      <c r="C307" s="159"/>
      <c r="D307" s="160" t="s">
        <v>394</v>
      </c>
      <c r="E307" s="161" t="s">
        <v>623</v>
      </c>
      <c r="F307" s="163">
        <v>153.5</v>
      </c>
      <c r="G307" s="163"/>
      <c r="H307" s="163">
        <v>196</v>
      </c>
      <c r="I307" s="163">
        <v>196</v>
      </c>
      <c r="J307" s="359" t="s">
        <v>3494</v>
      </c>
      <c r="K307" s="183">
        <f>H307-F307</f>
        <v>42.5</v>
      </c>
      <c r="L307" s="184">
        <f>K307/F307</f>
        <v>0.27687296416938112</v>
      </c>
      <c r="M307" s="162" t="s">
        <v>599</v>
      </c>
      <c r="N307" s="185">
        <v>43605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4">
        <v>115</v>
      </c>
      <c r="B308" s="110">
        <v>43306</v>
      </c>
      <c r="C308" s="110"/>
      <c r="D308" s="111" t="s">
        <v>768</v>
      </c>
      <c r="E308" s="112" t="s">
        <v>623</v>
      </c>
      <c r="F308" s="113">
        <v>27.5</v>
      </c>
      <c r="G308" s="113"/>
      <c r="H308" s="114">
        <v>13.1</v>
      </c>
      <c r="I308" s="132">
        <v>60</v>
      </c>
      <c r="J308" s="138" t="s">
        <v>772</v>
      </c>
      <c r="K308" s="134">
        <v>-14.4</v>
      </c>
      <c r="L308" s="135">
        <v>-0.52363636363636401</v>
      </c>
      <c r="M308" s="136" t="s">
        <v>663</v>
      </c>
      <c r="N308" s="137">
        <v>43138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67">
        <v>116</v>
      </c>
      <c r="B309" s="348">
        <v>43318</v>
      </c>
      <c r="C309" s="348"/>
      <c r="D309" s="116" t="s">
        <v>747</v>
      </c>
      <c r="E309" s="351" t="s">
        <v>623</v>
      </c>
      <c r="F309" s="351">
        <v>148.5</v>
      </c>
      <c r="G309" s="351"/>
      <c r="H309" s="351">
        <v>102</v>
      </c>
      <c r="I309" s="357">
        <v>182</v>
      </c>
      <c r="J309" s="138" t="s">
        <v>3493</v>
      </c>
      <c r="K309" s="134">
        <f>H309-F309</f>
        <v>-46.5</v>
      </c>
      <c r="L309" s="135">
        <f>K309/F309</f>
        <v>-0.31313131313131315</v>
      </c>
      <c r="M309" s="136" t="s">
        <v>663</v>
      </c>
      <c r="N309" s="137">
        <v>43661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3">
        <v>117</v>
      </c>
      <c r="B310" s="106">
        <v>43335</v>
      </c>
      <c r="C310" s="106"/>
      <c r="D310" s="107" t="s">
        <v>773</v>
      </c>
      <c r="E310" s="108" t="s">
        <v>623</v>
      </c>
      <c r="F310" s="156">
        <v>285</v>
      </c>
      <c r="G310" s="108"/>
      <c r="H310" s="108">
        <v>355</v>
      </c>
      <c r="I310" s="126">
        <v>364</v>
      </c>
      <c r="J310" s="141" t="s">
        <v>774</v>
      </c>
      <c r="K310" s="128">
        <v>70</v>
      </c>
      <c r="L310" s="129">
        <v>0.24561403508771901</v>
      </c>
      <c r="M310" s="130" t="s">
        <v>599</v>
      </c>
      <c r="N310" s="131">
        <v>43455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3">
        <v>118</v>
      </c>
      <c r="B311" s="106">
        <v>43341</v>
      </c>
      <c r="C311" s="106"/>
      <c r="D311" s="107" t="s">
        <v>384</v>
      </c>
      <c r="E311" s="108" t="s">
        <v>623</v>
      </c>
      <c r="F311" s="156">
        <v>525</v>
      </c>
      <c r="G311" s="108"/>
      <c r="H311" s="108">
        <v>585</v>
      </c>
      <c r="I311" s="126">
        <v>635</v>
      </c>
      <c r="J311" s="141" t="s">
        <v>748</v>
      </c>
      <c r="K311" s="128">
        <f t="shared" ref="K311:K323" si="151">H311-F311</f>
        <v>60</v>
      </c>
      <c r="L311" s="129">
        <f t="shared" ref="L311:L323" si="152">K311/F311</f>
        <v>0.11428571428571428</v>
      </c>
      <c r="M311" s="130" t="s">
        <v>599</v>
      </c>
      <c r="N311" s="131">
        <v>43662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3">
        <v>119</v>
      </c>
      <c r="B312" s="106">
        <v>43395</v>
      </c>
      <c r="C312" s="106"/>
      <c r="D312" s="107" t="s">
        <v>368</v>
      </c>
      <c r="E312" s="108" t="s">
        <v>623</v>
      </c>
      <c r="F312" s="156">
        <v>475</v>
      </c>
      <c r="G312" s="108"/>
      <c r="H312" s="108">
        <v>574</v>
      </c>
      <c r="I312" s="126">
        <v>570</v>
      </c>
      <c r="J312" s="141" t="s">
        <v>682</v>
      </c>
      <c r="K312" s="128">
        <f t="shared" si="151"/>
        <v>99</v>
      </c>
      <c r="L312" s="129">
        <f t="shared" si="152"/>
        <v>0.20842105263157895</v>
      </c>
      <c r="M312" s="130" t="s">
        <v>599</v>
      </c>
      <c r="N312" s="131">
        <v>43403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120</v>
      </c>
      <c r="B313" s="154">
        <v>43397</v>
      </c>
      <c r="C313" s="154"/>
      <c r="D313" s="413" t="s">
        <v>391</v>
      </c>
      <c r="E313" s="156" t="s">
        <v>623</v>
      </c>
      <c r="F313" s="156">
        <v>707.5</v>
      </c>
      <c r="G313" s="156"/>
      <c r="H313" s="156">
        <v>872</v>
      </c>
      <c r="I313" s="178">
        <v>872</v>
      </c>
      <c r="J313" s="179" t="s">
        <v>682</v>
      </c>
      <c r="K313" s="128">
        <f t="shared" si="151"/>
        <v>164.5</v>
      </c>
      <c r="L313" s="180">
        <f t="shared" si="152"/>
        <v>0.23250883392226149</v>
      </c>
      <c r="M313" s="181" t="s">
        <v>599</v>
      </c>
      <c r="N313" s="182">
        <v>43482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5">
        <v>121</v>
      </c>
      <c r="B314" s="154">
        <v>43398</v>
      </c>
      <c r="C314" s="154"/>
      <c r="D314" s="413" t="s">
        <v>348</v>
      </c>
      <c r="E314" s="156" t="s">
        <v>623</v>
      </c>
      <c r="F314" s="156">
        <v>162</v>
      </c>
      <c r="G314" s="156"/>
      <c r="H314" s="156">
        <v>204</v>
      </c>
      <c r="I314" s="178">
        <v>209</v>
      </c>
      <c r="J314" s="179" t="s">
        <v>3492</v>
      </c>
      <c r="K314" s="128">
        <f t="shared" si="151"/>
        <v>42</v>
      </c>
      <c r="L314" s="180">
        <f t="shared" si="152"/>
        <v>0.25925925925925924</v>
      </c>
      <c r="M314" s="181" t="s">
        <v>599</v>
      </c>
      <c r="N314" s="182">
        <v>43539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6">
        <v>122</v>
      </c>
      <c r="B315" s="207">
        <v>43399</v>
      </c>
      <c r="C315" s="207"/>
      <c r="D315" s="155" t="s">
        <v>495</v>
      </c>
      <c r="E315" s="208" t="s">
        <v>623</v>
      </c>
      <c r="F315" s="208">
        <v>240</v>
      </c>
      <c r="G315" s="208"/>
      <c r="H315" s="208">
        <v>297</v>
      </c>
      <c r="I315" s="232">
        <v>297</v>
      </c>
      <c r="J315" s="179" t="s">
        <v>682</v>
      </c>
      <c r="K315" s="233">
        <f t="shared" si="151"/>
        <v>57</v>
      </c>
      <c r="L315" s="234">
        <f t="shared" si="152"/>
        <v>0.23749999999999999</v>
      </c>
      <c r="M315" s="235" t="s">
        <v>599</v>
      </c>
      <c r="N315" s="236">
        <v>43417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3">
        <v>123</v>
      </c>
      <c r="B316" s="106">
        <v>43439</v>
      </c>
      <c r="C316" s="106"/>
      <c r="D316" s="148" t="s">
        <v>749</v>
      </c>
      <c r="E316" s="108" t="s">
        <v>623</v>
      </c>
      <c r="F316" s="108">
        <v>202.5</v>
      </c>
      <c r="G316" s="108"/>
      <c r="H316" s="108">
        <v>255</v>
      </c>
      <c r="I316" s="126">
        <v>252</v>
      </c>
      <c r="J316" s="141" t="s">
        <v>682</v>
      </c>
      <c r="K316" s="128">
        <f t="shared" si="151"/>
        <v>52.5</v>
      </c>
      <c r="L316" s="129">
        <f t="shared" si="152"/>
        <v>0.25925925925925924</v>
      </c>
      <c r="M316" s="130" t="s">
        <v>599</v>
      </c>
      <c r="N316" s="131">
        <v>43542</v>
      </c>
      <c r="O316" s="57"/>
      <c r="P316" s="16"/>
      <c r="Q316" s="16"/>
      <c r="R316" s="94" t="s">
        <v>751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6">
        <v>124</v>
      </c>
      <c r="B317" s="207">
        <v>43465</v>
      </c>
      <c r="C317" s="106"/>
      <c r="D317" s="413" t="s">
        <v>423</v>
      </c>
      <c r="E317" s="208" t="s">
        <v>623</v>
      </c>
      <c r="F317" s="208">
        <v>710</v>
      </c>
      <c r="G317" s="208"/>
      <c r="H317" s="208">
        <v>866</v>
      </c>
      <c r="I317" s="232">
        <v>866</v>
      </c>
      <c r="J317" s="179" t="s">
        <v>682</v>
      </c>
      <c r="K317" s="128">
        <f t="shared" si="151"/>
        <v>156</v>
      </c>
      <c r="L317" s="129">
        <f t="shared" si="152"/>
        <v>0.21971830985915494</v>
      </c>
      <c r="M317" s="130" t="s">
        <v>599</v>
      </c>
      <c r="N317" s="362">
        <v>43553</v>
      </c>
      <c r="O317" s="57"/>
      <c r="P317" s="16"/>
      <c r="Q317" s="16"/>
      <c r="R317" s="17" t="s">
        <v>751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6">
        <v>125</v>
      </c>
      <c r="B318" s="207">
        <v>43522</v>
      </c>
      <c r="C318" s="207"/>
      <c r="D318" s="413" t="s">
        <v>141</v>
      </c>
      <c r="E318" s="208" t="s">
        <v>623</v>
      </c>
      <c r="F318" s="208">
        <v>337.25</v>
      </c>
      <c r="G318" s="208"/>
      <c r="H318" s="208">
        <v>398.5</v>
      </c>
      <c r="I318" s="232">
        <v>411</v>
      </c>
      <c r="J318" s="141" t="s">
        <v>3491</v>
      </c>
      <c r="K318" s="128">
        <f t="shared" si="151"/>
        <v>61.25</v>
      </c>
      <c r="L318" s="129">
        <f t="shared" si="152"/>
        <v>0.1816160118606375</v>
      </c>
      <c r="M318" s="130" t="s">
        <v>599</v>
      </c>
      <c r="N318" s="362">
        <v>43760</v>
      </c>
      <c r="O318" s="57"/>
      <c r="P318" s="16"/>
      <c r="Q318" s="16"/>
      <c r="R318" s="94" t="s">
        <v>751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369">
        <v>126</v>
      </c>
      <c r="B319" s="164">
        <v>43559</v>
      </c>
      <c r="C319" s="164"/>
      <c r="D319" s="165" t="s">
        <v>410</v>
      </c>
      <c r="E319" s="166" t="s">
        <v>623</v>
      </c>
      <c r="F319" s="166">
        <v>130</v>
      </c>
      <c r="G319" s="166"/>
      <c r="H319" s="166">
        <v>65</v>
      </c>
      <c r="I319" s="186">
        <v>158</v>
      </c>
      <c r="J319" s="138" t="s">
        <v>750</v>
      </c>
      <c r="K319" s="134">
        <f t="shared" si="151"/>
        <v>-65</v>
      </c>
      <c r="L319" s="135">
        <f t="shared" si="152"/>
        <v>-0.5</v>
      </c>
      <c r="M319" s="136" t="s">
        <v>663</v>
      </c>
      <c r="N319" s="137">
        <v>43726</v>
      </c>
      <c r="O319" s="57"/>
      <c r="P319" s="16"/>
      <c r="Q319" s="16"/>
      <c r="R319" s="17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70">
        <v>127</v>
      </c>
      <c r="B320" s="187">
        <v>43017</v>
      </c>
      <c r="C320" s="187"/>
      <c r="D320" s="188" t="s">
        <v>169</v>
      </c>
      <c r="E320" s="189" t="s">
        <v>623</v>
      </c>
      <c r="F320" s="190">
        <v>141.5</v>
      </c>
      <c r="G320" s="191"/>
      <c r="H320" s="191">
        <v>183.5</v>
      </c>
      <c r="I320" s="191">
        <v>210</v>
      </c>
      <c r="J320" s="218" t="s">
        <v>3440</v>
      </c>
      <c r="K320" s="219">
        <f t="shared" si="151"/>
        <v>42</v>
      </c>
      <c r="L320" s="220">
        <f t="shared" si="152"/>
        <v>0.29681978798586572</v>
      </c>
      <c r="M320" s="190" t="s">
        <v>599</v>
      </c>
      <c r="N320" s="221">
        <v>43042</v>
      </c>
      <c r="O320" s="57"/>
      <c r="P320" s="16"/>
      <c r="Q320" s="16"/>
      <c r="R320" s="94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69">
        <v>128</v>
      </c>
      <c r="B321" s="164">
        <v>43074</v>
      </c>
      <c r="C321" s="164"/>
      <c r="D321" s="165" t="s">
        <v>303</v>
      </c>
      <c r="E321" s="166" t="s">
        <v>623</v>
      </c>
      <c r="F321" s="167">
        <v>172</v>
      </c>
      <c r="G321" s="166"/>
      <c r="H321" s="166">
        <v>155.25</v>
      </c>
      <c r="I321" s="186">
        <v>230</v>
      </c>
      <c r="J321" s="384" t="s">
        <v>3400</v>
      </c>
      <c r="K321" s="134">
        <f t="shared" ref="K321" si="153">H321-F321</f>
        <v>-16.75</v>
      </c>
      <c r="L321" s="135">
        <f t="shared" ref="L321" si="154">K321/F321</f>
        <v>-9.7383720930232565E-2</v>
      </c>
      <c r="M321" s="136" t="s">
        <v>663</v>
      </c>
      <c r="N321" s="137">
        <v>43787</v>
      </c>
      <c r="O321" s="57"/>
      <c r="P321" s="16"/>
      <c r="Q321" s="16"/>
      <c r="R321" s="17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70">
        <v>129</v>
      </c>
      <c r="B322" s="187">
        <v>43398</v>
      </c>
      <c r="C322" s="187"/>
      <c r="D322" s="188" t="s">
        <v>104</v>
      </c>
      <c r="E322" s="189" t="s">
        <v>623</v>
      </c>
      <c r="F322" s="191">
        <v>698.5</v>
      </c>
      <c r="G322" s="191"/>
      <c r="H322" s="191">
        <v>850</v>
      </c>
      <c r="I322" s="191">
        <v>890</v>
      </c>
      <c r="J322" s="222" t="s">
        <v>3488</v>
      </c>
      <c r="K322" s="219">
        <f t="shared" si="151"/>
        <v>151.5</v>
      </c>
      <c r="L322" s="220">
        <f t="shared" si="152"/>
        <v>0.21689334287759485</v>
      </c>
      <c r="M322" s="190" t="s">
        <v>599</v>
      </c>
      <c r="N322" s="221">
        <v>43453</v>
      </c>
      <c r="O322" s="57"/>
      <c r="P322" s="16"/>
      <c r="Q322" s="16"/>
      <c r="R322" s="17" t="s">
        <v>751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6">
        <v>130</v>
      </c>
      <c r="B323" s="159">
        <v>42877</v>
      </c>
      <c r="C323" s="159"/>
      <c r="D323" s="160" t="s">
        <v>383</v>
      </c>
      <c r="E323" s="161" t="s">
        <v>623</v>
      </c>
      <c r="F323" s="162">
        <v>127.6</v>
      </c>
      <c r="G323" s="163"/>
      <c r="H323" s="163">
        <v>138</v>
      </c>
      <c r="I323" s="163">
        <v>190</v>
      </c>
      <c r="J323" s="385" t="s">
        <v>3404</v>
      </c>
      <c r="K323" s="183">
        <f t="shared" si="151"/>
        <v>10.400000000000006</v>
      </c>
      <c r="L323" s="184">
        <f t="shared" si="152"/>
        <v>8.1504702194357417E-2</v>
      </c>
      <c r="M323" s="162" t="s">
        <v>599</v>
      </c>
      <c r="N323" s="185">
        <v>43774</v>
      </c>
      <c r="O323" s="57"/>
      <c r="P323" s="16"/>
      <c r="Q323" s="16"/>
      <c r="R323" s="94" t="s">
        <v>753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71">
        <v>131</v>
      </c>
      <c r="B324" s="195">
        <v>43158</v>
      </c>
      <c r="C324" s="195"/>
      <c r="D324" s="192" t="s">
        <v>754</v>
      </c>
      <c r="E324" s="196" t="s">
        <v>623</v>
      </c>
      <c r="F324" s="197">
        <v>317</v>
      </c>
      <c r="G324" s="196"/>
      <c r="H324" s="196"/>
      <c r="I324" s="225">
        <v>398</v>
      </c>
      <c r="J324" s="238" t="s">
        <v>601</v>
      </c>
      <c r="K324" s="194"/>
      <c r="L324" s="193"/>
      <c r="M324" s="224" t="s">
        <v>601</v>
      </c>
      <c r="N324" s="223"/>
      <c r="O324" s="57"/>
      <c r="P324" s="16"/>
      <c r="Q324" s="16"/>
      <c r="R324" s="342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69">
        <v>132</v>
      </c>
      <c r="B325" s="164">
        <v>43164</v>
      </c>
      <c r="C325" s="164"/>
      <c r="D325" s="165" t="s">
        <v>135</v>
      </c>
      <c r="E325" s="166" t="s">
        <v>623</v>
      </c>
      <c r="F325" s="167">
        <f>510-14.4</f>
        <v>495.6</v>
      </c>
      <c r="G325" s="166"/>
      <c r="H325" s="166">
        <v>350</v>
      </c>
      <c r="I325" s="186">
        <v>672</v>
      </c>
      <c r="J325" s="384" t="s">
        <v>3461</v>
      </c>
      <c r="K325" s="134">
        <f t="shared" ref="K325" si="155">H325-F325</f>
        <v>-145.60000000000002</v>
      </c>
      <c r="L325" s="135">
        <f t="shared" ref="L325" si="156">K325/F325</f>
        <v>-0.29378531073446329</v>
      </c>
      <c r="M325" s="136" t="s">
        <v>663</v>
      </c>
      <c r="N325" s="137">
        <v>43887</v>
      </c>
      <c r="O325" s="57"/>
      <c r="P325" s="16"/>
      <c r="Q325" s="16"/>
      <c r="R325" s="17" t="s">
        <v>751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69">
        <v>133</v>
      </c>
      <c r="B326" s="164">
        <v>43237</v>
      </c>
      <c r="C326" s="164"/>
      <c r="D326" s="165" t="s">
        <v>489</v>
      </c>
      <c r="E326" s="166" t="s">
        <v>623</v>
      </c>
      <c r="F326" s="167">
        <v>230.3</v>
      </c>
      <c r="G326" s="166"/>
      <c r="H326" s="166">
        <v>102.5</v>
      </c>
      <c r="I326" s="186">
        <v>348</v>
      </c>
      <c r="J326" s="384" t="s">
        <v>3482</v>
      </c>
      <c r="K326" s="134">
        <f t="shared" ref="K326" si="157">H326-F326</f>
        <v>-127.80000000000001</v>
      </c>
      <c r="L326" s="135">
        <f t="shared" ref="L326" si="158">K326/F326</f>
        <v>-0.55492835432045162</v>
      </c>
      <c r="M326" s="136" t="s">
        <v>663</v>
      </c>
      <c r="N326" s="137">
        <v>43896</v>
      </c>
      <c r="O326" s="57"/>
      <c r="P326" s="16"/>
      <c r="Q326" s="16"/>
      <c r="R326" s="344" t="s">
        <v>751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15">
        <v>134</v>
      </c>
      <c r="B327" s="198">
        <v>43258</v>
      </c>
      <c r="C327" s="198"/>
      <c r="D327" s="201" t="s">
        <v>449</v>
      </c>
      <c r="E327" s="199" t="s">
        <v>623</v>
      </c>
      <c r="F327" s="197">
        <f>342.5-5.1</f>
        <v>337.4</v>
      </c>
      <c r="G327" s="199"/>
      <c r="H327" s="199"/>
      <c r="I327" s="226">
        <v>439</v>
      </c>
      <c r="J327" s="238" t="s">
        <v>601</v>
      </c>
      <c r="K327" s="228"/>
      <c r="L327" s="229"/>
      <c r="M327" s="227" t="s">
        <v>601</v>
      </c>
      <c r="N327" s="230"/>
      <c r="O327" s="57"/>
      <c r="P327" s="16"/>
      <c r="Q327" s="16"/>
      <c r="R327" s="342" t="s">
        <v>753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15">
        <v>135</v>
      </c>
      <c r="B328" s="198">
        <v>43285</v>
      </c>
      <c r="C328" s="198"/>
      <c r="D328" s="202" t="s">
        <v>49</v>
      </c>
      <c r="E328" s="199" t="s">
        <v>623</v>
      </c>
      <c r="F328" s="197">
        <f>127.5-5.53</f>
        <v>121.97</v>
      </c>
      <c r="G328" s="199"/>
      <c r="H328" s="199"/>
      <c r="I328" s="226">
        <v>170</v>
      </c>
      <c r="J328" s="238" t="s">
        <v>601</v>
      </c>
      <c r="K328" s="228"/>
      <c r="L328" s="229"/>
      <c r="M328" s="227" t="s">
        <v>601</v>
      </c>
      <c r="N328" s="230"/>
      <c r="O328" s="57"/>
      <c r="P328" s="16"/>
      <c r="Q328" s="16"/>
      <c r="R328" s="17" t="s">
        <v>751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69">
        <v>136</v>
      </c>
      <c r="B329" s="164">
        <v>43294</v>
      </c>
      <c r="C329" s="164"/>
      <c r="D329" s="165" t="s">
        <v>243</v>
      </c>
      <c r="E329" s="166" t="s">
        <v>623</v>
      </c>
      <c r="F329" s="167">
        <v>46.5</v>
      </c>
      <c r="G329" s="166"/>
      <c r="H329" s="166">
        <v>17</v>
      </c>
      <c r="I329" s="186">
        <v>59</v>
      </c>
      <c r="J329" s="384" t="s">
        <v>3460</v>
      </c>
      <c r="K329" s="134">
        <f t="shared" ref="K329" si="159">H329-F329</f>
        <v>-29.5</v>
      </c>
      <c r="L329" s="135">
        <f t="shared" ref="L329" si="160">K329/F329</f>
        <v>-0.63440860215053763</v>
      </c>
      <c r="M329" s="136" t="s">
        <v>663</v>
      </c>
      <c r="N329" s="137">
        <v>43887</v>
      </c>
      <c r="O329" s="57"/>
      <c r="P329" s="16"/>
      <c r="Q329" s="16"/>
      <c r="R329" s="17" t="s">
        <v>751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71">
        <v>137</v>
      </c>
      <c r="B330" s="195">
        <v>43396</v>
      </c>
      <c r="C330" s="195"/>
      <c r="D330" s="202" t="s">
        <v>425</v>
      </c>
      <c r="E330" s="199" t="s">
        <v>623</v>
      </c>
      <c r="F330" s="200">
        <v>156.5</v>
      </c>
      <c r="G330" s="199"/>
      <c r="H330" s="199"/>
      <c r="I330" s="226">
        <v>191</v>
      </c>
      <c r="J330" s="238" t="s">
        <v>601</v>
      </c>
      <c r="K330" s="228"/>
      <c r="L330" s="229"/>
      <c r="M330" s="227" t="s">
        <v>601</v>
      </c>
      <c r="N330" s="230"/>
      <c r="O330" s="57"/>
      <c r="P330" s="16"/>
      <c r="Q330" s="16"/>
      <c r="R330" s="17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371">
        <v>138</v>
      </c>
      <c r="B331" s="195">
        <v>43439</v>
      </c>
      <c r="C331" s="195"/>
      <c r="D331" s="202" t="s">
        <v>330</v>
      </c>
      <c r="E331" s="199" t="s">
        <v>623</v>
      </c>
      <c r="F331" s="200">
        <v>259.5</v>
      </c>
      <c r="G331" s="199"/>
      <c r="H331" s="199"/>
      <c r="I331" s="226">
        <v>321</v>
      </c>
      <c r="J331" s="238" t="s">
        <v>601</v>
      </c>
      <c r="K331" s="228"/>
      <c r="L331" s="229"/>
      <c r="M331" s="227" t="s">
        <v>601</v>
      </c>
      <c r="N331" s="230"/>
      <c r="O331" s="16"/>
      <c r="P331" s="16"/>
      <c r="Q331" s="16"/>
      <c r="R331" s="17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69">
        <v>139</v>
      </c>
      <c r="B332" s="164">
        <v>43439</v>
      </c>
      <c r="C332" s="164"/>
      <c r="D332" s="165" t="s">
        <v>775</v>
      </c>
      <c r="E332" s="166" t="s">
        <v>623</v>
      </c>
      <c r="F332" s="166">
        <v>715</v>
      </c>
      <c r="G332" s="166"/>
      <c r="H332" s="166">
        <v>445</v>
      </c>
      <c r="I332" s="186">
        <v>840</v>
      </c>
      <c r="J332" s="138" t="s">
        <v>2994</v>
      </c>
      <c r="K332" s="134">
        <f t="shared" ref="K332:K335" si="161">H332-F332</f>
        <v>-270</v>
      </c>
      <c r="L332" s="135">
        <f t="shared" ref="L332:L335" si="162">K332/F332</f>
        <v>-0.3776223776223776</v>
      </c>
      <c r="M332" s="136" t="s">
        <v>663</v>
      </c>
      <c r="N332" s="137">
        <v>43800</v>
      </c>
      <c r="O332" s="57"/>
      <c r="P332" s="16"/>
      <c r="Q332" s="16"/>
      <c r="R332" s="17" t="s">
        <v>751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6">
        <v>140</v>
      </c>
      <c r="B333" s="207">
        <v>43469</v>
      </c>
      <c r="C333" s="207"/>
      <c r="D333" s="155" t="s">
        <v>145</v>
      </c>
      <c r="E333" s="208" t="s">
        <v>623</v>
      </c>
      <c r="F333" s="208">
        <v>875</v>
      </c>
      <c r="G333" s="208"/>
      <c r="H333" s="208">
        <v>1165</v>
      </c>
      <c r="I333" s="232">
        <v>1185</v>
      </c>
      <c r="J333" s="141" t="s">
        <v>3489</v>
      </c>
      <c r="K333" s="128">
        <f t="shared" si="161"/>
        <v>290</v>
      </c>
      <c r="L333" s="129">
        <f t="shared" si="162"/>
        <v>0.33142857142857141</v>
      </c>
      <c r="M333" s="130" t="s">
        <v>599</v>
      </c>
      <c r="N333" s="362">
        <v>43847</v>
      </c>
      <c r="O333" s="57"/>
      <c r="P333" s="16"/>
      <c r="Q333" s="16"/>
      <c r="R333" s="344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6">
        <v>141</v>
      </c>
      <c r="B334" s="207">
        <v>43559</v>
      </c>
      <c r="C334" s="207"/>
      <c r="D334" s="413" t="s">
        <v>345</v>
      </c>
      <c r="E334" s="208" t="s">
        <v>623</v>
      </c>
      <c r="F334" s="208">
        <f>387-14.63</f>
        <v>372.37</v>
      </c>
      <c r="G334" s="208"/>
      <c r="H334" s="208">
        <v>490</v>
      </c>
      <c r="I334" s="232">
        <v>490</v>
      </c>
      <c r="J334" s="141" t="s">
        <v>682</v>
      </c>
      <c r="K334" s="128">
        <f t="shared" si="161"/>
        <v>117.63</v>
      </c>
      <c r="L334" s="129">
        <f t="shared" si="162"/>
        <v>0.31589548030185027</v>
      </c>
      <c r="M334" s="130" t="s">
        <v>599</v>
      </c>
      <c r="N334" s="362">
        <v>43850</v>
      </c>
      <c r="O334" s="57"/>
      <c r="P334" s="16"/>
      <c r="Q334" s="16"/>
      <c r="R334" s="344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69">
        <v>142</v>
      </c>
      <c r="B335" s="164">
        <v>43578</v>
      </c>
      <c r="C335" s="164"/>
      <c r="D335" s="165" t="s">
        <v>776</v>
      </c>
      <c r="E335" s="166" t="s">
        <v>600</v>
      </c>
      <c r="F335" s="166">
        <v>220</v>
      </c>
      <c r="G335" s="166"/>
      <c r="H335" s="166">
        <v>127.5</v>
      </c>
      <c r="I335" s="186">
        <v>284</v>
      </c>
      <c r="J335" s="384" t="s">
        <v>3483</v>
      </c>
      <c r="K335" s="134">
        <f t="shared" si="161"/>
        <v>-92.5</v>
      </c>
      <c r="L335" s="135">
        <f t="shared" si="162"/>
        <v>-0.42045454545454547</v>
      </c>
      <c r="M335" s="136" t="s">
        <v>663</v>
      </c>
      <c r="N335" s="137">
        <v>43896</v>
      </c>
      <c r="O335" s="57"/>
      <c r="P335" s="16"/>
      <c r="Q335" s="16"/>
      <c r="R335" s="17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6">
        <v>143</v>
      </c>
      <c r="B336" s="207">
        <v>43622</v>
      </c>
      <c r="C336" s="207"/>
      <c r="D336" s="413" t="s">
        <v>496</v>
      </c>
      <c r="E336" s="208" t="s">
        <v>600</v>
      </c>
      <c r="F336" s="208">
        <v>332.8</v>
      </c>
      <c r="G336" s="208"/>
      <c r="H336" s="208">
        <v>405</v>
      </c>
      <c r="I336" s="232">
        <v>419</v>
      </c>
      <c r="J336" s="141" t="s">
        <v>3490</v>
      </c>
      <c r="K336" s="128">
        <f t="shared" ref="K336" si="163">H336-F336</f>
        <v>72.199999999999989</v>
      </c>
      <c r="L336" s="129">
        <f t="shared" ref="L336" si="164">K336/F336</f>
        <v>0.21694711538461534</v>
      </c>
      <c r="M336" s="130" t="s">
        <v>599</v>
      </c>
      <c r="N336" s="362">
        <v>43860</v>
      </c>
      <c r="O336" s="57"/>
      <c r="P336" s="16"/>
      <c r="Q336" s="16"/>
      <c r="R336" s="17" t="s">
        <v>753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144">
        <v>144</v>
      </c>
      <c r="B337" s="143">
        <v>43641</v>
      </c>
      <c r="C337" s="143"/>
      <c r="D337" s="144" t="s">
        <v>139</v>
      </c>
      <c r="E337" s="145" t="s">
        <v>623</v>
      </c>
      <c r="F337" s="146">
        <v>386</v>
      </c>
      <c r="G337" s="147"/>
      <c r="H337" s="147">
        <v>395</v>
      </c>
      <c r="I337" s="147">
        <v>452</v>
      </c>
      <c r="J337" s="170" t="s">
        <v>3405</v>
      </c>
      <c r="K337" s="171">
        <f t="shared" ref="K337" si="165">H337-F337</f>
        <v>9</v>
      </c>
      <c r="L337" s="172">
        <f t="shared" ref="L337" si="166">K337/F337</f>
        <v>2.3316062176165803E-2</v>
      </c>
      <c r="M337" s="173" t="s">
        <v>708</v>
      </c>
      <c r="N337" s="174">
        <v>43868</v>
      </c>
      <c r="O337" s="16"/>
      <c r="P337" s="16"/>
      <c r="Q337" s="16"/>
      <c r="R337" s="17" t="s">
        <v>753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72">
        <v>145</v>
      </c>
      <c r="B338" s="195">
        <v>43707</v>
      </c>
      <c r="C338" s="195"/>
      <c r="D338" s="202" t="s">
        <v>260</v>
      </c>
      <c r="E338" s="199" t="s">
        <v>623</v>
      </c>
      <c r="F338" s="199" t="s">
        <v>755</v>
      </c>
      <c r="G338" s="199"/>
      <c r="H338" s="199"/>
      <c r="I338" s="226">
        <v>190</v>
      </c>
      <c r="J338" s="238" t="s">
        <v>601</v>
      </c>
      <c r="K338" s="228"/>
      <c r="L338" s="229"/>
      <c r="M338" s="358" t="s">
        <v>601</v>
      </c>
      <c r="N338" s="230"/>
      <c r="O338" s="16"/>
      <c r="P338" s="16"/>
      <c r="Q338" s="16"/>
      <c r="R338" s="344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6">
        <v>146</v>
      </c>
      <c r="B339" s="207">
        <v>43731</v>
      </c>
      <c r="C339" s="207"/>
      <c r="D339" s="155" t="s">
        <v>440</v>
      </c>
      <c r="E339" s="208" t="s">
        <v>623</v>
      </c>
      <c r="F339" s="208">
        <v>235</v>
      </c>
      <c r="G339" s="208"/>
      <c r="H339" s="208">
        <v>295</v>
      </c>
      <c r="I339" s="232">
        <v>296</v>
      </c>
      <c r="J339" s="141" t="s">
        <v>3147</v>
      </c>
      <c r="K339" s="128">
        <f t="shared" ref="K339" si="167">H339-F339</f>
        <v>60</v>
      </c>
      <c r="L339" s="129">
        <f t="shared" ref="L339" si="168">K339/F339</f>
        <v>0.25531914893617019</v>
      </c>
      <c r="M339" s="130" t="s">
        <v>599</v>
      </c>
      <c r="N339" s="362">
        <v>43844</v>
      </c>
      <c r="O339" s="57"/>
      <c r="P339" s="16"/>
      <c r="Q339" s="16"/>
      <c r="R339" s="17" t="s">
        <v>753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6">
        <v>147</v>
      </c>
      <c r="B340" s="207">
        <v>43752</v>
      </c>
      <c r="C340" s="207"/>
      <c r="D340" s="155" t="s">
        <v>2977</v>
      </c>
      <c r="E340" s="208" t="s">
        <v>623</v>
      </c>
      <c r="F340" s="208">
        <v>277.5</v>
      </c>
      <c r="G340" s="208"/>
      <c r="H340" s="208">
        <v>333</v>
      </c>
      <c r="I340" s="232">
        <v>333</v>
      </c>
      <c r="J340" s="141" t="s">
        <v>3148</v>
      </c>
      <c r="K340" s="128">
        <f t="shared" ref="K340" si="169">H340-F340</f>
        <v>55.5</v>
      </c>
      <c r="L340" s="129">
        <f t="shared" ref="L340" si="170">K340/F340</f>
        <v>0.2</v>
      </c>
      <c r="M340" s="130" t="s">
        <v>599</v>
      </c>
      <c r="N340" s="362">
        <v>43846</v>
      </c>
      <c r="O340" s="57"/>
      <c r="P340" s="16"/>
      <c r="Q340" s="16"/>
      <c r="R340" s="344" t="s">
        <v>751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6">
        <v>148</v>
      </c>
      <c r="B341" s="207">
        <v>43752</v>
      </c>
      <c r="C341" s="207"/>
      <c r="D341" s="155" t="s">
        <v>2976</v>
      </c>
      <c r="E341" s="208" t="s">
        <v>623</v>
      </c>
      <c r="F341" s="208">
        <v>930</v>
      </c>
      <c r="G341" s="208"/>
      <c r="H341" s="208">
        <v>1165</v>
      </c>
      <c r="I341" s="232">
        <v>1200</v>
      </c>
      <c r="J341" s="141" t="s">
        <v>3150</v>
      </c>
      <c r="K341" s="128">
        <f t="shared" ref="K341" si="171">H341-F341</f>
        <v>235</v>
      </c>
      <c r="L341" s="129">
        <f t="shared" ref="L341" si="172">K341/F341</f>
        <v>0.25268817204301075</v>
      </c>
      <c r="M341" s="130" t="s">
        <v>599</v>
      </c>
      <c r="N341" s="362">
        <v>43847</v>
      </c>
      <c r="O341" s="57"/>
      <c r="P341" s="16"/>
      <c r="Q341" s="16"/>
      <c r="R341" s="344" t="s">
        <v>753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371">
        <v>149</v>
      </c>
      <c r="B342" s="347">
        <v>43753</v>
      </c>
      <c r="C342" s="212"/>
      <c r="D342" s="373" t="s">
        <v>2975</v>
      </c>
      <c r="E342" s="350" t="s">
        <v>623</v>
      </c>
      <c r="F342" s="353">
        <v>111</v>
      </c>
      <c r="G342" s="350"/>
      <c r="H342" s="350"/>
      <c r="I342" s="356">
        <v>141</v>
      </c>
      <c r="J342" s="238" t="s">
        <v>601</v>
      </c>
      <c r="K342" s="238"/>
      <c r="L342" s="123"/>
      <c r="M342" s="361" t="s">
        <v>601</v>
      </c>
      <c r="N342" s="240"/>
      <c r="O342" s="16"/>
      <c r="P342" s="16"/>
      <c r="Q342" s="16"/>
      <c r="R342" s="17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06">
        <v>150</v>
      </c>
      <c r="B343" s="207">
        <v>43753</v>
      </c>
      <c r="C343" s="207"/>
      <c r="D343" s="155" t="s">
        <v>2974</v>
      </c>
      <c r="E343" s="208" t="s">
        <v>623</v>
      </c>
      <c r="F343" s="209">
        <v>296</v>
      </c>
      <c r="G343" s="208"/>
      <c r="H343" s="208">
        <v>370</v>
      </c>
      <c r="I343" s="232">
        <v>370</v>
      </c>
      <c r="J343" s="141" t="s">
        <v>682</v>
      </c>
      <c r="K343" s="128">
        <f t="shared" ref="K343" si="173">H343-F343</f>
        <v>74</v>
      </c>
      <c r="L343" s="129">
        <f t="shared" ref="L343" si="174">K343/F343</f>
        <v>0.25</v>
      </c>
      <c r="M343" s="130" t="s">
        <v>599</v>
      </c>
      <c r="N343" s="362">
        <v>43853</v>
      </c>
      <c r="O343" s="57"/>
      <c r="P343" s="16"/>
      <c r="Q343" s="16"/>
      <c r="R343" s="344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72">
        <v>151</v>
      </c>
      <c r="B344" s="211">
        <v>43754</v>
      </c>
      <c r="C344" s="211"/>
      <c r="D344" s="192" t="s">
        <v>2973</v>
      </c>
      <c r="E344" s="349" t="s">
        <v>623</v>
      </c>
      <c r="F344" s="352" t="s">
        <v>2939</v>
      </c>
      <c r="G344" s="349"/>
      <c r="H344" s="349"/>
      <c r="I344" s="355">
        <v>344</v>
      </c>
      <c r="J344" s="238" t="s">
        <v>601</v>
      </c>
      <c r="K344" s="241"/>
      <c r="L344" s="360"/>
      <c r="M344" s="343" t="s">
        <v>601</v>
      </c>
      <c r="N344" s="363"/>
      <c r="O344" s="16"/>
      <c r="P344" s="16"/>
      <c r="Q344" s="16"/>
      <c r="R344" s="344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46">
        <v>152</v>
      </c>
      <c r="B345" s="212">
        <v>43832</v>
      </c>
      <c r="C345" s="212"/>
      <c r="D345" s="216" t="s">
        <v>2253</v>
      </c>
      <c r="E345" s="213" t="s">
        <v>623</v>
      </c>
      <c r="F345" s="214" t="s">
        <v>3135</v>
      </c>
      <c r="G345" s="213"/>
      <c r="H345" s="213"/>
      <c r="I345" s="237">
        <v>590</v>
      </c>
      <c r="J345" s="238" t="s">
        <v>601</v>
      </c>
      <c r="K345" s="238"/>
      <c r="L345" s="123"/>
      <c r="M345" s="343" t="s">
        <v>601</v>
      </c>
      <c r="N345" s="240"/>
      <c r="O345" s="16"/>
      <c r="P345" s="16"/>
      <c r="Q345" s="16"/>
      <c r="R345" s="344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6">
        <v>153</v>
      </c>
      <c r="B346" s="207">
        <v>43966</v>
      </c>
      <c r="C346" s="207"/>
      <c r="D346" s="155" t="s">
        <v>65</v>
      </c>
      <c r="E346" s="208" t="s">
        <v>623</v>
      </c>
      <c r="F346" s="209">
        <v>67.5</v>
      </c>
      <c r="G346" s="208"/>
      <c r="H346" s="208">
        <v>86</v>
      </c>
      <c r="I346" s="232">
        <v>86</v>
      </c>
      <c r="J346" s="141" t="s">
        <v>3628</v>
      </c>
      <c r="K346" s="128">
        <f t="shared" ref="K346" si="175">H346-F346</f>
        <v>18.5</v>
      </c>
      <c r="L346" s="129">
        <f t="shared" ref="L346" si="176">K346/F346</f>
        <v>0.27407407407407408</v>
      </c>
      <c r="M346" s="130" t="s">
        <v>599</v>
      </c>
      <c r="N346" s="362">
        <v>44008</v>
      </c>
      <c r="O346" s="57"/>
      <c r="P346" s="16"/>
      <c r="Q346" s="16"/>
      <c r="R346" s="344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10">
        <v>154</v>
      </c>
      <c r="B347" s="3">
        <v>44035</v>
      </c>
      <c r="C347" s="212"/>
      <c r="D347" s="216" t="s">
        <v>495</v>
      </c>
      <c r="E347" s="213" t="s">
        <v>623</v>
      </c>
      <c r="F347" s="214" t="s">
        <v>3633</v>
      </c>
      <c r="G347" s="213"/>
      <c r="H347" s="213"/>
      <c r="I347" s="237">
        <v>296</v>
      </c>
      <c r="J347" s="238" t="s">
        <v>601</v>
      </c>
      <c r="K347" s="238"/>
      <c r="L347" s="123"/>
      <c r="M347" s="239"/>
      <c r="N347" s="240"/>
      <c r="O347" s="16"/>
      <c r="P347" s="16"/>
      <c r="Q347" s="16"/>
      <c r="R347" s="344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10">
        <v>155</v>
      </c>
      <c r="B348" s="212">
        <v>44092</v>
      </c>
      <c r="C348" s="212"/>
      <c r="D348" s="216" t="s">
        <v>416</v>
      </c>
      <c r="E348" s="213" t="s">
        <v>623</v>
      </c>
      <c r="F348" s="214" t="s">
        <v>3775</v>
      </c>
      <c r="G348" s="213"/>
      <c r="H348" s="213"/>
      <c r="I348" s="237">
        <v>248</v>
      </c>
      <c r="J348" s="238" t="s">
        <v>601</v>
      </c>
      <c r="K348" s="238"/>
      <c r="L348" s="123"/>
      <c r="M348" s="239"/>
      <c r="N348" s="240"/>
      <c r="O348" s="16"/>
      <c r="P348" s="16"/>
      <c r="Q348" s="16"/>
      <c r="R348" s="344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10"/>
      <c r="B349" s="212"/>
      <c r="C349" s="212"/>
      <c r="D349" s="216"/>
      <c r="E349" s="213"/>
      <c r="F349" s="214"/>
      <c r="G349" s="213"/>
      <c r="H349" s="213"/>
      <c r="I349" s="237"/>
      <c r="J349" s="238"/>
      <c r="K349" s="238"/>
      <c r="L349" s="123"/>
      <c r="M349" s="239"/>
      <c r="N349" s="240"/>
      <c r="O349" s="16"/>
      <c r="P349" s="16"/>
      <c r="Q349" s="16"/>
      <c r="R349" s="344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10"/>
      <c r="B350" s="212"/>
      <c r="C350" s="212"/>
      <c r="D350" s="216"/>
      <c r="E350" s="213"/>
      <c r="F350" s="214"/>
      <c r="G350" s="213"/>
      <c r="H350" s="213"/>
      <c r="I350" s="237"/>
      <c r="J350" s="238"/>
      <c r="K350" s="238"/>
      <c r="L350" s="123"/>
      <c r="M350" s="239"/>
      <c r="N350" s="240"/>
      <c r="O350" s="16"/>
      <c r="P350" s="16"/>
      <c r="Q350" s="16"/>
      <c r="R350" s="344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10"/>
      <c r="B351" s="212"/>
      <c r="C351" s="212"/>
      <c r="D351" s="216"/>
      <c r="E351" s="213"/>
      <c r="F351" s="214"/>
      <c r="G351" s="213"/>
      <c r="H351" s="213"/>
      <c r="I351" s="237"/>
      <c r="J351" s="238"/>
      <c r="K351" s="238"/>
      <c r="L351" s="123"/>
      <c r="M351" s="239"/>
      <c r="N351" s="240"/>
      <c r="O351" s="16"/>
      <c r="P351" s="16"/>
      <c r="R351" s="344"/>
    </row>
    <row r="352" spans="1:26">
      <c r="A352" s="210"/>
      <c r="B352" s="212"/>
      <c r="C352" s="212"/>
      <c r="D352" s="216"/>
      <c r="E352" s="213"/>
      <c r="F352" s="214"/>
      <c r="G352" s="213"/>
      <c r="H352" s="213"/>
      <c r="I352" s="237"/>
      <c r="J352" s="238"/>
      <c r="K352" s="238"/>
      <c r="L352" s="123"/>
      <c r="M352" s="239"/>
      <c r="N352" s="240"/>
      <c r="O352" s="16"/>
      <c r="P352" s="16"/>
      <c r="R352" s="344"/>
    </row>
    <row r="353" spans="1:18">
      <c r="A353" s="210"/>
      <c r="B353" s="212"/>
      <c r="C353" s="212"/>
      <c r="D353" s="216"/>
      <c r="E353" s="213"/>
      <c r="F353" s="214"/>
      <c r="G353" s="213"/>
      <c r="H353" s="213"/>
      <c r="I353" s="237"/>
      <c r="J353" s="238"/>
      <c r="K353" s="238"/>
      <c r="L353" s="123"/>
      <c r="M353" s="239"/>
      <c r="N353" s="240"/>
      <c r="O353" s="16"/>
      <c r="P353" s="16"/>
      <c r="R353" s="344"/>
    </row>
    <row r="354" spans="1:18">
      <c r="A354" s="210"/>
      <c r="B354" s="212"/>
      <c r="C354" s="212"/>
      <c r="D354" s="216"/>
      <c r="E354" s="213"/>
      <c r="F354" s="214"/>
      <c r="G354" s="213"/>
      <c r="H354" s="213"/>
      <c r="I354" s="237"/>
      <c r="J354" s="238"/>
      <c r="K354" s="238"/>
      <c r="L354" s="123"/>
      <c r="M354" s="239"/>
      <c r="N354" s="240"/>
      <c r="O354" s="16"/>
      <c r="P354" s="16"/>
      <c r="R354" s="344"/>
    </row>
    <row r="355" spans="1:18">
      <c r="A355" s="210"/>
      <c r="B355" s="212"/>
      <c r="C355" s="212"/>
      <c r="D355" s="216"/>
      <c r="E355" s="213"/>
      <c r="F355" s="214"/>
      <c r="G355" s="213"/>
      <c r="H355" s="213"/>
      <c r="I355" s="237"/>
      <c r="J355" s="238"/>
      <c r="K355" s="238"/>
      <c r="L355" s="123"/>
      <c r="M355" s="239"/>
      <c r="N355" s="240"/>
      <c r="O355" s="16"/>
      <c r="P355" s="16"/>
      <c r="R355" s="344"/>
    </row>
    <row r="356" spans="1:18">
      <c r="A356" s="210"/>
      <c r="B356" s="212"/>
      <c r="C356" s="212"/>
      <c r="D356" s="216"/>
      <c r="E356" s="213"/>
      <c r="F356" s="214"/>
      <c r="G356" s="213"/>
      <c r="H356" s="213"/>
      <c r="I356" s="237"/>
      <c r="J356" s="238"/>
      <c r="K356" s="238"/>
      <c r="L356" s="123"/>
      <c r="M356" s="239"/>
      <c r="N356" s="240"/>
      <c r="O356" s="16"/>
      <c r="R356" s="242"/>
    </row>
    <row r="357" spans="1:18">
      <c r="A357" s="210"/>
      <c r="B357" s="212"/>
      <c r="C357" s="212"/>
      <c r="D357" s="216"/>
      <c r="E357" s="213"/>
      <c r="F357" s="214"/>
      <c r="G357" s="213"/>
      <c r="H357" s="213"/>
      <c r="I357" s="237"/>
      <c r="J357" s="238"/>
      <c r="K357" s="238"/>
      <c r="L357" s="123"/>
      <c r="M357" s="239"/>
      <c r="N357" s="240"/>
      <c r="O357" s="16"/>
      <c r="R357" s="242"/>
    </row>
    <row r="358" spans="1:18">
      <c r="A358" s="210"/>
      <c r="B358" s="212"/>
      <c r="C358" s="212"/>
      <c r="D358" s="216"/>
      <c r="E358" s="213"/>
      <c r="F358" s="214"/>
      <c r="G358" s="213"/>
      <c r="H358" s="213"/>
      <c r="I358" s="237"/>
      <c r="J358" s="238"/>
      <c r="K358" s="238"/>
      <c r="L358" s="123"/>
      <c r="M358" s="239"/>
      <c r="N358" s="240"/>
      <c r="O358" s="16"/>
      <c r="R358" s="242"/>
    </row>
    <row r="359" spans="1:18">
      <c r="A359" s="210"/>
      <c r="B359" s="200" t="s">
        <v>2980</v>
      </c>
      <c r="O359" s="16"/>
      <c r="R359" s="242"/>
    </row>
    <row r="360" spans="1:18">
      <c r="R360" s="242"/>
    </row>
    <row r="361" spans="1:18">
      <c r="R361" s="242"/>
    </row>
    <row r="362" spans="1:18">
      <c r="R362" s="242"/>
    </row>
    <row r="363" spans="1:18">
      <c r="R363" s="242"/>
    </row>
    <row r="364" spans="1:18">
      <c r="R364" s="242"/>
    </row>
    <row r="365" spans="1:18">
      <c r="R365" s="242"/>
    </row>
    <row r="366" spans="1:18">
      <c r="R366" s="242"/>
    </row>
    <row r="376" spans="1:1">
      <c r="A376" s="217"/>
    </row>
    <row r="377" spans="1:1">
      <c r="A377" s="217"/>
    </row>
    <row r="378" spans="1:1">
      <c r="A378" s="213"/>
    </row>
  </sheetData>
  <autoFilter ref="R1:R374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2020-09-25T02:38:39Z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