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mlesh Jain\Downloads\"/>
    </mc:Choice>
  </mc:AlternateContent>
  <bookViews>
    <workbookView xWindow="0" yWindow="0" windowWidth="23040" windowHeight="9072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)" sheetId="6" r:id="rId6"/>
    <sheet name="Call Tracker (F&amp;O)" sheetId="7" r:id="rId7"/>
  </sheets>
  <externalReferences>
    <externalReference r:id="rId8"/>
  </externalReferences>
  <definedNames>
    <definedName name="_xlnm._FilterDatabase" localSheetId="5" hidden="1">'Call Tracker (Equity)'!$A$74:$B$285</definedName>
  </definedNames>
  <calcPr calcId="162913"/>
</workbook>
</file>

<file path=xl/calcChain.xml><?xml version="1.0" encoding="utf-8"?>
<calcChain xmlns="http://schemas.openxmlformats.org/spreadsheetml/2006/main">
  <c r="K29" i="7" l="1"/>
  <c r="M29" i="7" s="1"/>
  <c r="K28" i="7"/>
  <c r="K27" i="7"/>
  <c r="K26" i="7"/>
  <c r="M26" i="7" s="1"/>
  <c r="K25" i="7"/>
  <c r="M25" i="7" s="1"/>
  <c r="K24" i="7"/>
  <c r="K23" i="7"/>
  <c r="K22" i="7"/>
  <c r="M22" i="7" s="1"/>
  <c r="K21" i="7"/>
  <c r="M21" i="7" s="1"/>
  <c r="K20" i="7"/>
  <c r="M20" i="7" s="1"/>
  <c r="K12" i="7"/>
  <c r="M12" i="7" s="1"/>
  <c r="K11" i="7"/>
  <c r="M11" i="7" s="1"/>
  <c r="K10" i="7"/>
  <c r="M10" i="7" s="1"/>
  <c r="P40" i="6" l="1"/>
  <c r="L33" i="6" l="1"/>
  <c r="K33" i="6"/>
  <c r="M33" i="6" s="1"/>
  <c r="L25" i="6" l="1"/>
  <c r="K25" i="6"/>
  <c r="M25" i="6" s="1"/>
  <c r="L67" i="6"/>
  <c r="K67" i="6"/>
  <c r="M67" i="6" s="1"/>
  <c r="P39" i="6"/>
  <c r="L54" i="6" l="1"/>
  <c r="K54" i="6"/>
  <c r="M54" i="6" s="1"/>
  <c r="L37" i="6"/>
  <c r="K37" i="6"/>
  <c r="M37" i="6" s="1"/>
  <c r="K279" i="6"/>
  <c r="L279" i="6" s="1"/>
  <c r="L53" i="6" l="1"/>
  <c r="K53" i="6"/>
  <c r="M53" i="6" s="1"/>
  <c r="P38" i="6" l="1"/>
  <c r="L27" i="6" l="1"/>
  <c r="K27" i="6"/>
  <c r="M27" i="6" s="1"/>
  <c r="L18" i="6"/>
  <c r="K18" i="6"/>
  <c r="L28" i="6"/>
  <c r="K28" i="6"/>
  <c r="P36" i="6"/>
  <c r="P35" i="6"/>
  <c r="P34" i="6"/>
  <c r="M18" i="6" l="1"/>
  <c r="M28" i="6"/>
  <c r="L31" i="6"/>
  <c r="K31" i="6"/>
  <c r="L32" i="6"/>
  <c r="K32" i="6"/>
  <c r="K269" i="6"/>
  <c r="L269" i="6" s="1"/>
  <c r="K287" i="6"/>
  <c r="L287" i="6" s="1"/>
  <c r="M32" i="6" l="1"/>
  <c r="M31" i="6"/>
  <c r="L15" i="6"/>
  <c r="K15" i="6"/>
  <c r="M15" i="6" s="1"/>
  <c r="L29" i="6"/>
  <c r="K29" i="6"/>
  <c r="M29" i="6" l="1"/>
  <c r="K278" i="6"/>
  <c r="L278" i="6" s="1"/>
  <c r="L22" i="6"/>
  <c r="K22" i="6"/>
  <c r="P30" i="6"/>
  <c r="M22" i="6" l="1"/>
  <c r="L13" i="6"/>
  <c r="K13" i="6"/>
  <c r="M13" i="6" s="1"/>
  <c r="L24" i="6"/>
  <c r="K24" i="6"/>
  <c r="P26" i="6"/>
  <c r="M24" i="6" l="1"/>
  <c r="L20" i="6"/>
  <c r="K20" i="6"/>
  <c r="M20" i="6" s="1"/>
  <c r="L19" i="6"/>
  <c r="K19" i="6"/>
  <c r="P23" i="6"/>
  <c r="M19" i="6" l="1"/>
  <c r="L12" i="6"/>
  <c r="K12" i="6"/>
  <c r="L10" i="6"/>
  <c r="K10" i="6"/>
  <c r="M10" i="6" l="1"/>
  <c r="M12" i="6"/>
  <c r="P14" i="6"/>
  <c r="L17" i="6" l="1"/>
  <c r="K17" i="6"/>
  <c r="L21" i="6"/>
  <c r="K21" i="6"/>
  <c r="M21" i="6" s="1"/>
  <c r="M17" i="6" l="1"/>
  <c r="L16" i="6"/>
  <c r="K16" i="6"/>
  <c r="M16" i="6" l="1"/>
  <c r="P66" i="6"/>
  <c r="K11" i="6"/>
  <c r="L11" i="6"/>
  <c r="M11" i="6" l="1"/>
  <c r="K290" i="6" l="1"/>
  <c r="L290" i="6" s="1"/>
  <c r="K288" i="6" l="1"/>
  <c r="L288" i="6" s="1"/>
  <c r="K274" i="6" l="1"/>
  <c r="L274" i="6" s="1"/>
  <c r="K289" i="6" l="1"/>
  <c r="L289" i="6" s="1"/>
  <c r="K286" i="6" l="1"/>
  <c r="L286" i="6" s="1"/>
  <c r="K263" i="6" l="1"/>
  <c r="L263" i="6" s="1"/>
  <c r="K284" i="6" l="1"/>
  <c r="L284" i="6" s="1"/>
  <c r="K285" i="6" l="1"/>
  <c r="L285" i="6" s="1"/>
  <c r="K251" i="6" l="1"/>
  <c r="L251" i="6" s="1"/>
  <c r="K270" i="6" l="1"/>
  <c r="L270" i="6" s="1"/>
  <c r="K276" i="6" l="1"/>
  <c r="L276" i="6" s="1"/>
  <c r="K282" i="6" l="1"/>
  <c r="L282" i="6" s="1"/>
  <c r="P65" i="6" l="1"/>
  <c r="K261" i="6" l="1"/>
  <c r="L261" i="6" s="1"/>
  <c r="K271" i="6" l="1"/>
  <c r="L271" i="6" s="1"/>
  <c r="K277" i="6" l="1"/>
  <c r="L277" i="6" s="1"/>
  <c r="K245" i="6" l="1"/>
  <c r="L245" i="6" s="1"/>
  <c r="K246" i="6" l="1"/>
  <c r="L246" i="6" s="1"/>
  <c r="K272" i="6" l="1"/>
  <c r="L272" i="6" s="1"/>
  <c r="K264" i="6" l="1"/>
  <c r="L264" i="6" s="1"/>
  <c r="K268" i="6" l="1"/>
  <c r="L268" i="6" s="1"/>
  <c r="K273" i="6" l="1"/>
  <c r="L273" i="6" s="1"/>
  <c r="K265" i="6" l="1"/>
  <c r="L265" i="6" s="1"/>
  <c r="K259" i="6"/>
  <c r="L259" i="6" s="1"/>
  <c r="K267" i="6" l="1"/>
  <c r="L267" i="6" s="1"/>
  <c r="K255" i="6" l="1"/>
  <c r="L255" i="6" s="1"/>
  <c r="K256" i="6" l="1"/>
  <c r="L256" i="6" s="1"/>
  <c r="K249" i="6"/>
  <c r="L249" i="6" s="1"/>
  <c r="K266" i="6" l="1"/>
  <c r="L266" i="6" s="1"/>
  <c r="K260" i="6"/>
  <c r="L260" i="6" s="1"/>
  <c r="K262" i="6" l="1"/>
  <c r="L262" i="6" s="1"/>
  <c r="L6" i="2" l="1"/>
  <c r="K6" i="3"/>
  <c r="D7" i="5" l="1"/>
  <c r="M7" i="6"/>
  <c r="K257" i="6" l="1"/>
  <c r="L257" i="6" s="1"/>
  <c r="K254" i="6" l="1"/>
  <c r="L254" i="6" s="1"/>
  <c r="K258" i="6" l="1"/>
  <c r="L258" i="6" s="1"/>
  <c r="K253" i="6"/>
  <c r="L253" i="6" s="1"/>
  <c r="K252" i="6"/>
  <c r="L252" i="6" s="1"/>
  <c r="K250" i="6"/>
  <c r="L250" i="6" s="1"/>
  <c r="H248" i="6"/>
  <c r="K248" i="6" s="1"/>
  <c r="L248" i="6" s="1"/>
  <c r="K247" i="6"/>
  <c r="L247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F216" i="6"/>
  <c r="K216" i="6" s="1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F210" i="6"/>
  <c r="K210" i="6" s="1"/>
  <c r="L210" i="6" s="1"/>
  <c r="F209" i="6"/>
  <c r="K209" i="6" s="1"/>
  <c r="L209" i="6" s="1"/>
  <c r="K208" i="6"/>
  <c r="L208" i="6" s="1"/>
  <c r="F207" i="6"/>
  <c r="K207" i="6" s="1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1" i="6"/>
  <c r="L191" i="6" s="1"/>
  <c r="K189" i="6"/>
  <c r="L189" i="6" s="1"/>
  <c r="K188" i="6"/>
  <c r="L188" i="6" s="1"/>
  <c r="F187" i="6"/>
  <c r="K187" i="6" s="1"/>
  <c r="L187" i="6" s="1"/>
  <c r="K186" i="6"/>
  <c r="L186" i="6" s="1"/>
  <c r="K183" i="6"/>
  <c r="L183" i="6" s="1"/>
  <c r="K182" i="6"/>
  <c r="L182" i="6" s="1"/>
  <c r="K181" i="6"/>
  <c r="L181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1" i="6"/>
  <c r="L161" i="6" s="1"/>
  <c r="K159" i="6"/>
  <c r="L159" i="6" s="1"/>
  <c r="K157" i="6"/>
  <c r="L157" i="6" s="1"/>
  <c r="K155" i="6"/>
  <c r="L155" i="6" s="1"/>
  <c r="K154" i="6"/>
  <c r="L154" i="6" s="1"/>
  <c r="K153" i="6"/>
  <c r="L153" i="6" s="1"/>
  <c r="K151" i="6"/>
  <c r="L151" i="6" s="1"/>
  <c r="K150" i="6"/>
  <c r="L150" i="6" s="1"/>
  <c r="K149" i="6"/>
  <c r="L149" i="6" s="1"/>
  <c r="K148" i="6"/>
  <c r="K147" i="6"/>
  <c r="L147" i="6" s="1"/>
  <c r="K146" i="6"/>
  <c r="L146" i="6" s="1"/>
  <c r="K144" i="6"/>
  <c r="L144" i="6" s="1"/>
  <c r="K143" i="6"/>
  <c r="L143" i="6" s="1"/>
  <c r="K142" i="6"/>
  <c r="L142" i="6" s="1"/>
  <c r="K141" i="6"/>
  <c r="L141" i="6" s="1"/>
  <c r="K140" i="6"/>
  <c r="L140" i="6" s="1"/>
  <c r="F139" i="6"/>
  <c r="K139" i="6" s="1"/>
  <c r="L139" i="6" s="1"/>
  <c r="H138" i="6"/>
  <c r="K138" i="6" s="1"/>
  <c r="L138" i="6" s="1"/>
  <c r="K135" i="6"/>
  <c r="L135" i="6" s="1"/>
  <c r="K134" i="6"/>
  <c r="L134" i="6" s="1"/>
  <c r="K133" i="6"/>
  <c r="L133" i="6" s="1"/>
  <c r="K132" i="6"/>
  <c r="L132" i="6" s="1"/>
  <c r="K131" i="6"/>
  <c r="L131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H104" i="6"/>
  <c r="K104" i="6" s="1"/>
  <c r="L104" i="6" s="1"/>
  <c r="F103" i="6"/>
  <c r="K103" i="6" s="1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76" i="6"/>
  <c r="L76" i="6" s="1"/>
  <c r="K6" i="4"/>
</calcChain>
</file>

<file path=xl/sharedStrings.xml><?xml version="1.0" encoding="utf-8"?>
<sst xmlns="http://schemas.openxmlformats.org/spreadsheetml/2006/main" count="4256" uniqueCount="1352">
  <si>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</si>
  <si>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</si>
  <si>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</si>
  <si>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</si>
  <si>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</si>
  <si>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</si>
  <si>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</si>
  <si>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</si>
  <si>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</si>
  <si>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</si>
  <si>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</si>
  <si>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</si>
  <si>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</si>
  <si>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</si>
  <si>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</si>
  <si>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</si>
  <si>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</si>
  <si>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</si>
  <si>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</si>
  <si>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</si>
  <si>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</si>
  <si>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</si>
  <si>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</si>
  <si>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</si>
  <si>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</si>
  <si>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</si>
  <si>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</si>
  <si>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</si>
  <si>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</si>
  <si>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</si>
  <si>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</si>
  <si>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</si>
  <si>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</si>
  <si>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</si>
  <si>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</si>
  <si>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</si>
  <si>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</si>
  <si>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</si>
  <si>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</si>
  <si>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</si>
  <si>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</si>
  <si>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</si>
  <si>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</si>
  <si>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</si>
  <si>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</si>
  <si>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</si>
  <si>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</si>
  <si>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</si>
  <si>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</si>
  <si>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</si>
  <si>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</si>
  <si>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</si>
  <si>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</si>
  <si>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</si>
  <si>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</si>
  <si>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</si>
  <si>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</si>
  <si>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</si>
  <si>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</si>
  <si>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</si>
  <si>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</si>
  <si>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</si>
  <si>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</si>
  <si>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</si>
  <si>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</si>
  <si>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</si>
  <si>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</si>
  <si>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</si>
  <si>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</si>
  <si>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</si>
  <si>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</si>
  <si>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</si>
  <si>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</si>
  <si>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</si>
  <si>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</si>
  <si>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</si>
  <si>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</si>
  <si>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</si>
  <si>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</si>
  <si>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</si>
  <si>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</si>
  <si>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</si>
  <si>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</si>
  <si>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</si>
  <si>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</si>
  <si>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</si>
  <si>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</si>
  <si>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</si>
  <si>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</si>
  <si>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</si>
  <si>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</si>
  <si>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</si>
  <si>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</si>
  <si>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</si>
  <si>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</si>
  <si>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</si>
  <si>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</si>
  <si>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</si>
  <si>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</si>
  <si>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</si>
  <si>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</si>
  <si>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</si>
  <si>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</si>
  <si>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</si>
  <si>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</si>
  <si>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</si>
  <si>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</si>
  <si>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</si>
  <si>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</si>
  <si>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</si>
  <si>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</si>
  <si>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</si>
  <si>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</si>
  <si>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</si>
  <si>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</si>
  <si>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</si>
  <si>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</si>
  <si>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</si>
  <si>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</si>
  <si>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</si>
  <si>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</si>
  <si>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</si>
  <si>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</si>
  <si>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</si>
  <si>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</si>
  <si>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</si>
  <si>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</si>
  <si>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</si>
  <si>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</si>
  <si>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</si>
  <si>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</si>
  <si>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</si>
  <si>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</si>
  <si>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</si>
  <si>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</si>
  <si>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</si>
  <si>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</si>
  <si>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</si>
  <si>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</si>
  <si>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</si>
  <si>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</si>
  <si>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</si>
  <si>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</si>
  <si>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</si>
  <si>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</si>
  <si>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</si>
  <si>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</si>
  <si>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</si>
  <si>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</si>
  <si>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</si>
  <si>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</si>
  <si>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</si>
  <si>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</si>
  <si>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</si>
  <si>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</si>
  <si>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</si>
  <si>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</si>
  <si>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</si>
  <si>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</si>
  <si>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</si>
  <si>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</si>
  <si>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</si>
  <si>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</si>
  <si>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</si>
  <si>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</si>
  <si>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</si>
  <si>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</si>
  <si>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</si>
  <si>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</si>
  <si>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</si>
  <si>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</si>
  <si>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</si>
  <si>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</si>
  <si>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</si>
  <si>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</si>
  <si>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</si>
  <si>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</si>
  <si>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</si>
  <si>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</si>
  <si>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</si>
  <si>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</si>
  <si>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</si>
  <si>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</si>
  <si>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</si>
  <si>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</si>
  <si>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</si>
  <si>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</si>
  <si>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</si>
  <si>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</si>
  <si>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</si>
  <si>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</si>
  <si>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</si>
  <si>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</si>
  <si>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</si>
  <si>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</si>
  <si>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</si>
  <si>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</si>
  <si>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</si>
  <si>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</si>
  <si>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</si>
  <si>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</si>
  <si>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</si>
  <si>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</si>
  <si>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</si>
  <si>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</si>
  <si>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</si>
  <si>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</si>
  <si>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</si>
  <si>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</si>
  <si>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</si>
  <si>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</si>
  <si>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</si>
  <si>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</si>
  <si>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</si>
  <si>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</si>
  <si>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</si>
  <si>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</si>
  <si>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</si>
  <si>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</si>
  <si>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</si>
  <si>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</si>
  <si>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</si>
  <si>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</si>
  <si>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</si>
  <si>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</si>
  <si>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</si>
  <si>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</si>
  <si>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</si>
  <si>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</si>
  <si>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</si>
  <si>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</si>
  <si>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</si>
  <si>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</si>
  <si>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</si>
  <si>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</si>
  <si>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</si>
  <si>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</si>
  <si>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</si>
  <si>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</si>
  <si>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</si>
  <si>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</si>
  <si>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</si>
  <si>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</si>
  <si>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</si>
  <si>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</si>
  <si>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</si>
  <si>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</si>
  <si>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</si>
  <si>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</si>
  <si>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</si>
  <si>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</si>
  <si>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</si>
  <si>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</si>
  <si>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</si>
  <si>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</si>
  <si>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</si>
  <si>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</si>
  <si>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</si>
  <si>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</si>
  <si>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</si>
  <si>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</si>
  <si>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</si>
  <si>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</si>
  <si>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</si>
  <si>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</si>
  <si>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</si>
  <si>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</si>
  <si>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</si>
  <si>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</si>
  <si>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</si>
  <si>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</si>
  <si>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</si>
  <si>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</si>
  <si>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</si>
  <si>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</si>
  <si>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</si>
  <si>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</si>
  <si>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</si>
  <si>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</si>
  <si>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</si>
  <si>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</si>
  <si>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</si>
  <si>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</si>
  <si>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</si>
  <si>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</si>
  <si>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</si>
  <si>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</si>
  <si>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</si>
  <si>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</si>
  <si>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</si>
  <si>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</si>
  <si>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</si>
  <si>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</si>
  <si>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</si>
  <si>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</si>
  <si>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</si>
  <si>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</si>
  <si>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</si>
  <si>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</si>
  <si>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</si>
  <si>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</si>
  <si>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</si>
  <si>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</si>
  <si>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</si>
  <si>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</si>
  <si>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</si>
  <si>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</si>
  <si>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</si>
  <si>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</si>
  <si>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</si>
  <si>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</si>
  <si>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</si>
  <si>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</si>
  <si>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</si>
  <si>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</si>
  <si>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</si>
  <si>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</si>
  <si>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</si>
  <si>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</si>
  <si>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</si>
  <si>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</si>
  <si>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</si>
  <si>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</si>
  <si>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</si>
  <si>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</si>
  <si>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</si>
  <si>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</si>
  <si>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</si>
  <si>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</si>
  <si>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</si>
  <si>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</si>
  <si>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</si>
  <si>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</si>
  <si>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</si>
  <si>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</si>
  <si>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</si>
  <si>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</si>
  <si>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</si>
  <si>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</si>
  <si>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</si>
  <si>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</si>
  <si>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</si>
  <si>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</si>
  <si>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</si>
  <si>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</si>
  <si>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</si>
  <si>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</si>
  <si>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</si>
  <si>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</si>
  <si>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</si>
  <si>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</si>
  <si>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</si>
  <si>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</si>
  <si>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</si>
  <si>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</si>
  <si>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</si>
  <si>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</si>
  <si>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</si>
  <si>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</si>
  <si>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</si>
  <si>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</si>
  <si>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</si>
  <si>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</si>
  <si>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</si>
  <si>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</si>
  <si>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</si>
  <si>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</si>
  <si>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</si>
  <si>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</si>
  <si>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</si>
  <si>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</si>
  <si>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</si>
  <si>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</si>
  <si>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</si>
  <si>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</si>
  <si>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</si>
  <si>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</si>
  <si>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</si>
  <si>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</si>
  <si>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</si>
  <si>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</si>
  <si>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</si>
  <si>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</si>
  <si>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</si>
  <si>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</si>
  <si>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</si>
  <si>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</si>
  <si>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</si>
  <si>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</si>
  <si>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</si>
  <si>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</si>
  <si>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</si>
  <si>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</si>
  <si>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</si>
  <si>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</si>
  <si>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</si>
  <si>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</si>
  <si>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</si>
  <si>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</si>
  <si>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</si>
  <si>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</si>
  <si>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</si>
  <si>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</si>
  <si>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</si>
  <si>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</si>
  <si>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</si>
  <si>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</si>
  <si>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</si>
  <si>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</si>
  <si>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</si>
  <si>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</si>
  <si>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</si>
  <si>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</si>
  <si>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</si>
  <si>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</si>
  <si>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</si>
  <si>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</si>
  <si>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</si>
  <si>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</si>
  <si>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</si>
  <si>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</si>
  <si>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</si>
  <si>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</si>
  <si>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</si>
  <si>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</si>
  <si>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</si>
  <si>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</si>
  <si>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</si>
  <si>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</si>
  <si>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</si>
  <si>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</si>
  <si>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</si>
  <si>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</si>
  <si>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</si>
  <si>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</si>
  <si>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</si>
  <si>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</si>
  <si>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</si>
  <si>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</si>
  <si>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</si>
  <si>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</si>
  <si>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</si>
  <si>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</si>
  <si>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</si>
  <si>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</si>
  <si>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</si>
  <si>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</si>
  <si>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</si>
  <si>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</si>
  <si>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</si>
  <si>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</si>
  <si>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</si>
  <si>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</si>
  <si>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</si>
  <si>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</si>
  <si>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</si>
  <si>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</si>
  <si>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</si>
  <si>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</si>
  <si>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</si>
  <si>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</si>
  <si>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</si>
  <si>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</si>
  <si>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</si>
  <si>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</si>
  <si>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</si>
  <si>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</si>
  <si>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</si>
  <si>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</si>
  <si>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</si>
  <si>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</si>
  <si>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</si>
  <si>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</si>
  <si>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</si>
  <si>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</si>
  <si>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</si>
  <si>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</si>
  <si>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</si>
  <si>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</si>
  <si>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</si>
  <si>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</si>
  <si>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</si>
  <si>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</si>
  <si>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</si>
  <si>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</si>
  <si>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</si>
  <si>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</si>
  <si>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</si>
  <si>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</si>
  <si>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</si>
  <si>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</si>
  <si>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</si>
  <si>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</si>
  <si>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</si>
  <si>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</si>
  <si>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</si>
  <si>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</si>
  <si>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</si>
  <si>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</si>
  <si>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</si>
  <si>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</si>
  <si>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</si>
  <si>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</si>
  <si>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</si>
  <si>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</si>
  <si>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</si>
  <si>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</si>
  <si>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</si>
  <si>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</si>
  <si>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</si>
  <si>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</si>
  <si>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</si>
  <si>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</si>
  <si>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</si>
  <si>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</si>
  <si>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</si>
  <si>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</si>
  <si>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</si>
  <si>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</si>
  <si>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</si>
  <si>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</si>
  <si>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</si>
  <si>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</si>
  <si>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</si>
  <si>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</si>
  <si>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</si>
  <si>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</si>
  <si>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</si>
  <si>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</si>
  <si>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</si>
  <si>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</si>
  <si>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</si>
  <si>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</si>
  <si>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</si>
  <si>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</si>
  <si>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</si>
  <si>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</si>
  <si>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</si>
  <si>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</si>
  <si>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</si>
  <si>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</si>
  <si>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</si>
  <si>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</si>
  <si>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</si>
  <si>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</si>
  <si>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</si>
  <si>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</si>
  <si>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</si>
  <si>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</si>
  <si>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</si>
  <si>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</si>
  <si>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</si>
  <si>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</si>
  <si>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</si>
  <si>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</si>
  <si>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</si>
  <si>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</si>
  <si>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</si>
  <si>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</si>
  <si>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</si>
  <si>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</si>
  <si>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</si>
  <si>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</si>
  <si>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</si>
  <si>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</si>
  <si>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</si>
  <si>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95-100</t>
  </si>
  <si>
    <t>.................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</si>
  <si>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</si>
  <si>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</si>
  <si>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</si>
  <si>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</si>
  <si>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</si>
  <si>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</si>
  <si>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</si>
  <si>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</si>
  <si>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</si>
  <si>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</si>
  <si>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</si>
  <si>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</si>
  <si>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</si>
  <si>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</si>
  <si>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</si>
  <si>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</si>
  <si>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</si>
  <si>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</si>
  <si>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</si>
  <si>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</si>
  <si>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</si>
  <si>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</si>
  <si>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</si>
  <si>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</si>
  <si>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</si>
  <si>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</si>
  <si>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</si>
  <si>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</si>
  <si>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</si>
  <si>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</si>
  <si>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</si>
  <si>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</si>
  <si>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</si>
  <si>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</si>
  <si>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</si>
  <si>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</si>
  <si>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</si>
  <si>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</si>
  <si>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</si>
  <si>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</si>
  <si>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</si>
  <si>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</si>
  <si>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</si>
  <si>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</si>
  <si>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</si>
  <si>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</si>
  <si>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</si>
  <si>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</si>
  <si>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</si>
  <si>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</si>
  <si>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</si>
  <si>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</si>
  <si>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</si>
  <si>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</si>
  <si>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</si>
  <si>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</si>
  <si>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</si>
  <si>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</si>
  <si>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</si>
  <si>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</si>
  <si>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</si>
  <si>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</si>
  <si>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</si>
  <si>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</si>
  <si>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</si>
  <si>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</si>
  <si>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</si>
  <si>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</si>
  <si>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</si>
  <si>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</si>
  <si>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</si>
  <si>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</si>
  <si>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</si>
  <si>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</si>
  <si>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</si>
  <si>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</si>
  <si>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</si>
  <si>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</si>
  <si>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</si>
  <si>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</si>
  <si>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</si>
  <si>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</si>
  <si>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</si>
  <si>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</si>
  <si>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</si>
  <si>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</si>
  <si>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</si>
  <si>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</si>
  <si>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</si>
  <si>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</si>
  <si>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</si>
  <si>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</si>
  <si>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</si>
  <si>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</si>
  <si>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</si>
  <si>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</si>
  <si>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</si>
  <si>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</si>
  <si>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</si>
  <si>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</si>
  <si>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</si>
  <si>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</si>
  <si>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</si>
  <si>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</si>
  <si>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</si>
  <si>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</si>
  <si>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</si>
  <si>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</si>
  <si>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</si>
  <si>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</si>
  <si>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</si>
  <si>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</si>
  <si>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</si>
  <si>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</si>
  <si>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</si>
  <si>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</si>
  <si>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</si>
  <si>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</si>
  <si>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</si>
  <si>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</si>
  <si>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</si>
  <si>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</si>
  <si>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</si>
  <si>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</si>
  <si>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</si>
  <si>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</si>
  <si>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</si>
  <si>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</si>
  <si>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</si>
  <si>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</si>
  <si>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</si>
  <si>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</si>
  <si>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</si>
  <si>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</si>
  <si>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</si>
  <si>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</si>
  <si>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</si>
  <si>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</si>
  <si>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</si>
  <si>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</si>
  <si>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</si>
  <si>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</si>
  <si>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</si>
  <si>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</si>
  <si>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</si>
  <si>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</si>
  <si>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</si>
  <si>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</si>
  <si>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</si>
  <si>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</si>
  <si>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</si>
  <si>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</si>
  <si>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</si>
  <si>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</si>
  <si>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</si>
  <si>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</si>
  <si>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</si>
  <si>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</si>
  <si>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</si>
  <si>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</si>
  <si>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</si>
  <si>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</si>
  <si>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</si>
  <si>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</si>
  <si>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</si>
  <si>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</si>
  <si>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</si>
  <si>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</si>
  <si>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</si>
  <si>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</si>
  <si>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</si>
  <si>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</si>
  <si>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</si>
  <si>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</si>
  <si>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</si>
  <si>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</si>
  <si>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</si>
  <si>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</si>
  <si>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</si>
  <si>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</si>
  <si>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</si>
  <si>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</si>
  <si>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</si>
  <si>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</si>
  <si>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</si>
  <si>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</si>
  <si>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</si>
  <si>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</si>
  <si>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</si>
  <si>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</si>
  <si>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</si>
  <si>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</si>
  <si>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</si>
  <si>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</si>
  <si>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</si>
  <si>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</si>
  <si>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</si>
  <si>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</si>
  <si>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</si>
  <si>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</si>
  <si>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</si>
  <si>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</si>
  <si>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</si>
  <si>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</si>
  <si>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</si>
  <si>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</si>
  <si>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</si>
  <si>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</si>
  <si>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</si>
  <si>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</si>
  <si>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</si>
  <si>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</si>
  <si>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</si>
  <si>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</si>
  <si>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</si>
  <si>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</si>
  <si>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</si>
  <si>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</si>
  <si>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</si>
  <si>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</si>
  <si>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</si>
  <si>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</si>
  <si>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</si>
  <si>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</si>
  <si>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</si>
  <si>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</si>
  <si>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</si>
  <si>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</si>
  <si>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</si>
  <si>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</si>
  <si>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</si>
  <si>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</si>
  <si>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</si>
  <si>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</si>
  <si>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</si>
  <si>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</si>
  <si>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</si>
  <si>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</si>
  <si>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CAPLIPOINT</t>
  </si>
  <si>
    <t>Second Buying Date</t>
  </si>
  <si>
    <t>ARE&amp;M</t>
  </si>
  <si>
    <t>ADORWELD</t>
  </si>
  <si>
    <t>AHLUCONT</t>
  </si>
  <si>
    <t>1500-1520</t>
  </si>
  <si>
    <t>POWERMECH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</si>
  <si>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</si>
  <si>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</si>
  <si>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</si>
  <si>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</si>
  <si>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</si>
  <si>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</si>
  <si>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</si>
  <si>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</si>
  <si>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</si>
  <si>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</si>
  <si>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</si>
  <si>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</si>
  <si>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</si>
  <si>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</si>
  <si>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</si>
  <si>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</si>
  <si>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</si>
  <si>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</si>
  <si>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</si>
  <si>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</si>
  <si>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</si>
  <si>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LTF</t>
  </si>
  <si>
    <t>NSE</t>
  </si>
  <si>
    <t>Accu &lt;&gt;</t>
  </si>
  <si>
    <t>H</t>
  </si>
  <si>
    <t>K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</si>
  <si>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</si>
  <si>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</si>
  <si>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</si>
  <si>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</si>
  <si>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</si>
  <si>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</si>
  <si>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</si>
  <si>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</si>
  <si>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</si>
  <si>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</si>
  <si>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</si>
  <si>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</si>
  <si>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</si>
  <si>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</si>
  <si>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</si>
  <si>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</si>
  <si>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</si>
  <si>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</si>
  <si>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</si>
  <si>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</si>
  <si>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</si>
  <si>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</si>
  <si>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</si>
  <si>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</si>
  <si>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</si>
  <si>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</si>
  <si>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</si>
  <si>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</si>
  <si>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</si>
  <si>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</si>
  <si>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</si>
  <si>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</si>
  <si>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</si>
  <si>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</si>
  <si>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</si>
  <si>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</si>
  <si>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</si>
  <si>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HRTI PRIVATE LIMITED</t>
  </si>
  <si>
    <t>UNITDSPR</t>
  </si>
  <si>
    <t>AEGISLOG</t>
  </si>
  <si>
    <t>900-950</t>
  </si>
  <si>
    <t>10000-10400</t>
  </si>
  <si>
    <t>3300-3500</t>
  </si>
  <si>
    <t>TIMETECHNO</t>
  </si>
  <si>
    <t>320-330</t>
  </si>
  <si>
    <t>StockSplit ^</t>
  </si>
  <si>
    <t>PGEL ^</t>
  </si>
  <si>
    <t>195-210</t>
  </si>
  <si>
    <t>1720-1800</t>
  </si>
  <si>
    <t>GRAVITON RESEARCH CAPITAL LLP</t>
  </si>
  <si>
    <t>2390-2470</t>
  </si>
  <si>
    <t>2650-2800</t>
  </si>
  <si>
    <t>3825-4025</t>
  </si>
  <si>
    <t>4500-5000</t>
  </si>
  <si>
    <t>195-205</t>
  </si>
  <si>
    <t>1840-1940</t>
  </si>
  <si>
    <t>5540-5900</t>
  </si>
  <si>
    <t>1700-1800</t>
  </si>
  <si>
    <t>AFEL</t>
  </si>
  <si>
    <t>ALICON</t>
  </si>
  <si>
    <t>1235-1265</t>
  </si>
  <si>
    <t>SAMMAANCAP</t>
  </si>
  <si>
    <t>6200-6500</t>
  </si>
  <si>
    <t>Profit of Rs.500/-</t>
  </si>
  <si>
    <t>Loss of Rs.325/-</t>
  </si>
  <si>
    <t>Loss of Rs.105/-</t>
  </si>
  <si>
    <t>Loss of Rs.50/-</t>
  </si>
  <si>
    <t>Loss of Rs.175/-</t>
  </si>
  <si>
    <t>1120-1200</t>
  </si>
  <si>
    <t>3495-3595</t>
  </si>
  <si>
    <t>3750-3900</t>
  </si>
  <si>
    <t>284-300</t>
  </si>
  <si>
    <t>320-340</t>
  </si>
  <si>
    <t>Loss of Rs.75/-</t>
  </si>
  <si>
    <t>Loss of Rs.10.5/-</t>
  </si>
  <si>
    <t>PVVINFRA</t>
  </si>
  <si>
    <t>1426-1456</t>
  </si>
  <si>
    <t>1530-1600</t>
  </si>
  <si>
    <t>Profit of Rs.12.5/-</t>
  </si>
  <si>
    <t>262-277</t>
  </si>
  <si>
    <t>Loss of Rs.62/-</t>
  </si>
  <si>
    <t>400-430</t>
  </si>
  <si>
    <t>QE SECURITIES LLP</t>
  </si>
  <si>
    <t>BANKNIFTY 50800 CE 14 AUG</t>
  </si>
  <si>
    <t>280-290</t>
  </si>
  <si>
    <t>Loss of Rs.82.5/-</t>
  </si>
  <si>
    <t>2200-2350</t>
  </si>
  <si>
    <t>2650-2730</t>
  </si>
  <si>
    <t>3000-3290</t>
  </si>
  <si>
    <t>7350-7750</t>
  </si>
  <si>
    <t>BANKNIFTY 50200 PE 14 AUG</t>
  </si>
  <si>
    <t>Profit of Rs.90/-</t>
  </si>
  <si>
    <t>4800-5000</t>
  </si>
  <si>
    <t>Loss of Rs.10/-</t>
  </si>
  <si>
    <t>BANKNIFTY 49800 PE 14 AUG</t>
  </si>
  <si>
    <t>Loss of Rs.22.5/-</t>
  </si>
  <si>
    <t>BANKNIFTY 50200 CE 21 AUG</t>
  </si>
  <si>
    <t>Profit of Rs.45/-</t>
  </si>
  <si>
    <t>BANKNIFTY 50600 CE 21 AUG</t>
  </si>
  <si>
    <t>1500-1580</t>
  </si>
  <si>
    <t>AAKRAYA RESEARCH LLP</t>
  </si>
  <si>
    <t>520-550</t>
  </si>
  <si>
    <t>Profit of Rs.78/-</t>
  </si>
  <si>
    <t>UDS</t>
  </si>
  <si>
    <t>365-400</t>
  </si>
  <si>
    <t>Profit of Rs.350/-</t>
  </si>
  <si>
    <t>INNOVATUS</t>
  </si>
  <si>
    <t>MINIBOSS CONSULTANCY PRIVATE LIMITED</t>
  </si>
  <si>
    <t>MOREPENLAB</t>
  </si>
  <si>
    <t>Morepan Laboratories Ltd.</t>
  </si>
  <si>
    <t>MANSI SHARE AND STOCK ADVISORS PVT LTD</t>
  </si>
  <si>
    <t>1975-2035</t>
  </si>
  <si>
    <t>2170-2300</t>
  </si>
  <si>
    <t>718-748</t>
  </si>
  <si>
    <t>800-850</t>
  </si>
  <si>
    <t>1143-1173</t>
  </si>
  <si>
    <t>1230-1300</t>
  </si>
  <si>
    <t>218-232</t>
  </si>
  <si>
    <t>6810-7010</t>
  </si>
  <si>
    <t>7370-7700</t>
  </si>
  <si>
    <t>Profit of Rs.18.5/-</t>
  </si>
  <si>
    <t>Profit of Rs.275/-</t>
  </si>
  <si>
    <t>Profit of Rs.13.5/-</t>
  </si>
  <si>
    <t>BANKNIFTY AUG FUT</t>
  </si>
  <si>
    <t>Sell</t>
  </si>
  <si>
    <t>51400-51800</t>
  </si>
  <si>
    <t>NIFTY 24800 CE 22 AUG</t>
  </si>
  <si>
    <t>Profit of Rs.20.5/-</t>
  </si>
  <si>
    <t>IFL</t>
  </si>
  <si>
    <t>PADAMCO</t>
  </si>
  <si>
    <t>REKHA GUPTA .</t>
  </si>
  <si>
    <t>Retail Research Technical Calls &amp; Fundamental Performance Report for the month of August-2024</t>
  </si>
  <si>
    <t>Loss of Rs.330/-</t>
  </si>
  <si>
    <t>Profit of Rs.25.5/-</t>
  </si>
  <si>
    <t>SHRIRAMPPS</t>
  </si>
  <si>
    <t>132-145</t>
  </si>
  <si>
    <t>PARLEIND</t>
  </si>
  <si>
    <t>RAJ RATAN COMMODITIES PRIVATE LIMITED</t>
  </si>
  <si>
    <t>NK SECURITIES RESEARCH PRIVATE LIMITED</t>
  </si>
  <si>
    <t>KAUSHAL HITESHBHAI PARIKH</t>
  </si>
  <si>
    <t>OSWALSEEDS</t>
  </si>
  <si>
    <t>ShreeOswal S and Che Ltd</t>
  </si>
  <si>
    <t>F3 ADVISORS PRIVATE LIMITED</t>
  </si>
  <si>
    <t>Profit of Rs.16/-</t>
  </si>
  <si>
    <t>Profit of Rs.9.5/-</t>
  </si>
  <si>
    <t>15.60-16.10</t>
  </si>
  <si>
    <t>17.50-18.50</t>
  </si>
  <si>
    <t>PROTEAN</t>
  </si>
  <si>
    <t>1810-1960</t>
  </si>
  <si>
    <t>2300-2500</t>
  </si>
  <si>
    <t>NIFTY 24800 PE 22 AUG</t>
  </si>
  <si>
    <t>Loss of Rs.27.5/-</t>
  </si>
  <si>
    <t>BANKNIFTY 51300 CE 28 AUG</t>
  </si>
  <si>
    <t>BANKNIFTY 51600 CE 28 AUG</t>
  </si>
  <si>
    <t>Positional  Call (Timeframe- 1-3 Months)</t>
  </si>
  <si>
    <t>Smart Delivery Trade (Timeframe- 3-5 Months)</t>
  </si>
  <si>
    <t>Techno -Funda (Timeframe- 3-6 Months)</t>
  </si>
  <si>
    <t>Investment Idea (Timeframe- 2-3 Years)</t>
  </si>
  <si>
    <t>ARCFIN</t>
  </si>
  <si>
    <t>SKSE SECURITIES LIMITED CORP CM/TM PROP A/C</t>
  </si>
  <si>
    <t>ASSOCIATED</t>
  </si>
  <si>
    <t>CHEMOPH</t>
  </si>
  <si>
    <t>RAVAL NAMAN VIRENDRAKUMAR</t>
  </si>
  <si>
    <t>KKALPANAIND</t>
  </si>
  <si>
    <t>ALMOND POLYTRADERS PRIVATE LIMITED</t>
  </si>
  <si>
    <t>MAFIA</t>
  </si>
  <si>
    <t>MARKOBENZ</t>
  </si>
  <si>
    <t>MINDTREE MACHINERY PRIVATE LIMITED</t>
  </si>
  <si>
    <t>PROFINC</t>
  </si>
  <si>
    <t>ROJL</t>
  </si>
  <si>
    <t>BHARAT RASIKLAL SHAH</t>
  </si>
  <si>
    <t>YARNSYN</t>
  </si>
  <si>
    <t>ASHOKBHAI MADHUBHAI KORAT</t>
  </si>
  <si>
    <t>SRESTHA FINVEST LIMITED</t>
  </si>
  <si>
    <t>JETFREIGHT</t>
  </si>
  <si>
    <t>Jet Freight Logistics Ltd</t>
  </si>
  <si>
    <t>ORIENTALTL</t>
  </si>
  <si>
    <t>Oriental Trimex Limited</t>
  </si>
  <si>
    <t>TBZ</t>
  </si>
  <si>
    <t>Trib Bhimji Zaveri Ltd</t>
  </si>
  <si>
    <t>SERVICE</t>
  </si>
  <si>
    <t>Service Care Limited</t>
  </si>
  <si>
    <t>994-1024</t>
  </si>
  <si>
    <t>ANUP</t>
  </si>
  <si>
    <t>2000-2040</t>
  </si>
  <si>
    <t>Profit of Rs.19/-</t>
  </si>
  <si>
    <t>Loss of Rs.6/-</t>
  </si>
  <si>
    <t>555-565</t>
  </si>
  <si>
    <t>AZTEC</t>
  </si>
  <si>
    <t>MAHENDRABHAI GULABDAS PATEL</t>
  </si>
  <si>
    <t>KIZI</t>
  </si>
  <si>
    <t>LESHAIND</t>
  </si>
  <si>
    <t>MEAPL</t>
  </si>
  <si>
    <t>MANJULA HIRJI GADA</t>
  </si>
  <si>
    <t>JAI VINAYAK SECURITIES</t>
  </si>
  <si>
    <t>MEHUL C MUNJASARA HUF</t>
  </si>
  <si>
    <t>VESPERA FUND LIMITED</t>
  </si>
  <si>
    <t>UNICO GLOBAL OPPORTUNITIES FUND LIMITED</t>
  </si>
  <si>
    <t>RAJNISH</t>
  </si>
  <si>
    <t>GAJRAJ COMMOSALES LLP</t>
  </si>
  <si>
    <t>LEGENDS GLOBAL OPPORTUNITIES (SINGAPORE) PTE. LTD.</t>
  </si>
  <si>
    <t>SRESTHA</t>
  </si>
  <si>
    <t>ISH TRAVEL &amp; TOURS PRIVATE LIMITED</t>
  </si>
  <si>
    <t>SYLPH TECHNOLOGIES LIMITED</t>
  </si>
  <si>
    <t>SSDL</t>
  </si>
  <si>
    <t>SVS</t>
  </si>
  <si>
    <t>YELLOWSTONE VENTURES LLP</t>
  </si>
  <si>
    <t>ALBERTDAVD</t>
  </si>
  <si>
    <t>Albert David Limited</t>
  </si>
  <si>
    <t>SONALI RAJEEV MAHESHWARI</t>
  </si>
  <si>
    <t>ELIN</t>
  </si>
  <si>
    <t>Elin Electronics Limited</t>
  </si>
  <si>
    <t>FELIX</t>
  </si>
  <si>
    <t>Felix Industries Ltd.</t>
  </si>
  <si>
    <t>SHARE INDIA SECURITIES LIMITED</t>
  </si>
  <si>
    <t>MASON</t>
  </si>
  <si>
    <t>Mason Infratech Limited</t>
  </si>
  <si>
    <t>VINOD KUMAR</t>
  </si>
  <si>
    <t>NAGREEKEXP</t>
  </si>
  <si>
    <t>Nagreeka Exports Limited</t>
  </si>
  <si>
    <t>ANKITA VISHAL SHAH</t>
  </si>
  <si>
    <t>AMIT KUMAR JAIN</t>
  </si>
  <si>
    <t>UBS PRINCIPAL CAPITAL ASIA LIMITED</t>
  </si>
  <si>
    <t>SEAMECLTD</t>
  </si>
  <si>
    <t>SEAMEC Limited</t>
  </si>
  <si>
    <t>SEPC</t>
  </si>
  <si>
    <t>SEPC Limited</t>
  </si>
  <si>
    <t>SANJANABEN SUKHABHAI KHANT</t>
  </si>
  <si>
    <t>Saraswati Saree Depot Ltd</t>
  </si>
  <si>
    <t>YUGA STOCKS AND COMMODITIES PRIVATE LIMITED  .</t>
  </si>
  <si>
    <t>ADROIT FINANCIAL SERVICES PVT LTD</t>
  </si>
  <si>
    <t>TVSELECT</t>
  </si>
  <si>
    <t>TVS Electronics Limited</t>
  </si>
  <si>
    <t>VETO</t>
  </si>
  <si>
    <t>Veto Switchgear Cable Ltd</t>
  </si>
  <si>
    <t>VLEGOV</t>
  </si>
  <si>
    <t>VL E Gov and IT Sol Ltd</t>
  </si>
  <si>
    <t>KABEELON SALES CORP</t>
  </si>
  <si>
    <t>WEL</t>
  </si>
  <si>
    <t>Wonder Electricals Ltd</t>
  </si>
  <si>
    <t>SAPNA DEVANG SHAH</t>
  </si>
  <si>
    <t>PRAJAL BHANDARI</t>
  </si>
  <si>
    <t>NITCO</t>
  </si>
  <si>
    <t>Nitco Limited</t>
  </si>
  <si>
    <t>NOMURA SINGAPORE LIMITED</t>
  </si>
  <si>
    <t>Profit of Rs.28/-</t>
  </si>
  <si>
    <t>480-498</t>
  </si>
  <si>
    <t>530-565</t>
  </si>
  <si>
    <t>ICICIBANK AUG FUT</t>
  </si>
  <si>
    <t>RAMCOCEM AUG FUT</t>
  </si>
  <si>
    <t>JUBLFOOD SEP FUT</t>
  </si>
  <si>
    <t>NIFTY 25000 CE 29 AUG</t>
  </si>
  <si>
    <t>Profit of Rs.42.5/-</t>
  </si>
  <si>
    <t>SEIFER RICHARD MASCARENHAS</t>
  </si>
  <si>
    <t>ALAN SCOTT</t>
  </si>
  <si>
    <t>SALONI RAJESH SHAH</t>
  </si>
  <si>
    <t>NIRMAL AGGARWAL</t>
  </si>
  <si>
    <t>ANERI</t>
  </si>
  <si>
    <t>MENDESRIRAMULU</t>
  </si>
  <si>
    <t>NARENDRA BABU KADATHUR HARIDAS</t>
  </si>
  <si>
    <t>SHERWOOD SECURITIES PVT LTD</t>
  </si>
  <si>
    <t>AUSTENG</t>
  </si>
  <si>
    <t>MEENU GOEL</t>
  </si>
  <si>
    <t>YAMINI SRIRAM</t>
  </si>
  <si>
    <t>NARESHKUMAR MOTILAL SHAH</t>
  </si>
  <si>
    <t>CONSTRONIC</t>
  </si>
  <si>
    <t>MANISH KUMAR JAIN HUF</t>
  </si>
  <si>
    <t>SUNDARI</t>
  </si>
  <si>
    <t>DGL</t>
  </si>
  <si>
    <t>LABHU GORDHAN BHADANI</t>
  </si>
  <si>
    <t>EUREKAI</t>
  </si>
  <si>
    <t>MICRO SPARK VENTURES LLP</t>
  </si>
  <si>
    <t>FONE4</t>
  </si>
  <si>
    <t>ANSARI NAMRA FIRDAUS AAMIR ANJUM</t>
  </si>
  <si>
    <t>GANHOLD</t>
  </si>
  <si>
    <t>GAURESH CHHAGANLAL DESAI</t>
  </si>
  <si>
    <t>ALPESHBHAI RASIKLAL SHAH</t>
  </si>
  <si>
    <t>GANONPRO</t>
  </si>
  <si>
    <t>SUMANCHEPURI</t>
  </si>
  <si>
    <t>KIRAN KUMAR KANTIBHAI SHETH</t>
  </si>
  <si>
    <t>ANSH NARESH GOYAL</t>
  </si>
  <si>
    <t>GODAVARI</t>
  </si>
  <si>
    <t>MADHUSUDHAN GUNDA</t>
  </si>
  <si>
    <t>GSTL</t>
  </si>
  <si>
    <t>ASHWINI NIRAJ SINGH</t>
  </si>
  <si>
    <t>GEETABEN DHANESHBHAI SONI</t>
  </si>
  <si>
    <t>MADHUSUDHANCHAKRAVARTHY</t>
  </si>
  <si>
    <t>ARUNDHATI</t>
  </si>
  <si>
    <t>INTERARCH</t>
  </si>
  <si>
    <t>PRB SECURITIES PVT. LTD.</t>
  </si>
  <si>
    <t>KIFS ENTERPRISE</t>
  </si>
  <si>
    <t>ASHISH CHUGH</t>
  </si>
  <si>
    <t>SHREYANS SHANTILAL SHAH</t>
  </si>
  <si>
    <t>PUNAM</t>
  </si>
  <si>
    <t>SONIA MAHAL</t>
  </si>
  <si>
    <t>GOBINDSINGH JAGATSINGH DHAWDA</t>
  </si>
  <si>
    <t>DAMJI RAGHAVJI CHARLA</t>
  </si>
  <si>
    <t>PARASBEN KOCHAR</t>
  </si>
  <si>
    <t>KASTURCHAND JETHMAL KOCHAR</t>
  </si>
  <si>
    <t>MEP</t>
  </si>
  <si>
    <t>ELARA INDIA OPPORTUNITIES FUND LIMITED</t>
  </si>
  <si>
    <t>POLUS GLOBAL FUND</t>
  </si>
  <si>
    <t>VANI AGENCIES PRIVATE LIMITED</t>
  </si>
  <si>
    <t>MINID</t>
  </si>
  <si>
    <t>MILIND KISHORE MADHANI HUF</t>
  </si>
  <si>
    <t>PARESH DHIRAJLAL SHAH</t>
  </si>
  <si>
    <t>SVASTI COMMERCIAL LLP</t>
  </si>
  <si>
    <t>SUCCEDERE COMMERCIAL LLP</t>
  </si>
  <si>
    <t>PRANITH REALITIES LLP</t>
  </si>
  <si>
    <t>IRAGE BROKING SERVICES LLP</t>
  </si>
  <si>
    <t>VOGUE COMMERCIAL COMPANY LIMITED</t>
  </si>
  <si>
    <t>SIDDHARTH GAUTAM</t>
  </si>
  <si>
    <t>PARAGONF</t>
  </si>
  <si>
    <t>MC JAIN &amp; COMPANY PRIVATE LIMITED</t>
  </si>
  <si>
    <t>DILIP AMULAKHBHAI TANNA</t>
  </si>
  <si>
    <t>SANJAY AGRAWAL</t>
  </si>
  <si>
    <t>GLOBALWORTH SECURITIES LIMITED</t>
  </si>
  <si>
    <t>POLYMAC</t>
  </si>
  <si>
    <t>MAYURBHAI ARVINDBHAI JOSHI</t>
  </si>
  <si>
    <t>PRADHIN</t>
  </si>
  <si>
    <t>PRITESH MAFATLAL VORA</t>
  </si>
  <si>
    <t>RASHMI PRATAP LODAYA</t>
  </si>
  <si>
    <t>ABHINAV COMMOSALES</t>
  </si>
  <si>
    <t>RASIELEC</t>
  </si>
  <si>
    <t>AMITMAURYA</t>
  </si>
  <si>
    <t>REPRO</t>
  </si>
  <si>
    <t>JVS JOYRASS HOLDINGS</t>
  </si>
  <si>
    <t>ASHISH RAMESHCHANDRA KACHOLIA</t>
  </si>
  <si>
    <t>SAICOM</t>
  </si>
  <si>
    <t>SURENDERSINGH</t>
  </si>
  <si>
    <t>SANJIVIN</t>
  </si>
  <si>
    <t>NEXT ORBIT VENTURES FUND</t>
  </si>
  <si>
    <t>SCL</t>
  </si>
  <si>
    <t>DANVEER INVESTMENT PRIVATE LIMITED</t>
  </si>
  <si>
    <t>SHUBHAM ASHOKBHAI PATEL</t>
  </si>
  <si>
    <t>SHIVAEXPO</t>
  </si>
  <si>
    <t>IRA CHATTERJI</t>
  </si>
  <si>
    <t>SANTOSH SRINIVASULU SIDDAM SET .</t>
  </si>
  <si>
    <t>SWADHATURE</t>
  </si>
  <si>
    <t>WELCURE</t>
  </si>
  <si>
    <t>RUCHIRA GOYAL</t>
  </si>
  <si>
    <t>XCHANGING</t>
  </si>
  <si>
    <t>MAGPRO SECURITIES PRIVATE LIMITED</t>
  </si>
  <si>
    <t>ADSL</t>
  </si>
  <si>
    <t>Allied Digital Services L</t>
  </si>
  <si>
    <t>AGSTRA</t>
  </si>
  <si>
    <t>AGS Transact Tech Ltd</t>
  </si>
  <si>
    <t>ARIHANTACA</t>
  </si>
  <si>
    <t>Arihant Academy Limited</t>
  </si>
  <si>
    <t>SHRENI SHARES PVT</t>
  </si>
  <si>
    <t>ATAM</t>
  </si>
  <si>
    <t>Atam Valves Limited</t>
  </si>
  <si>
    <t>AU Small Finance Bank Ltd</t>
  </si>
  <si>
    <t>DSP MUTUAL FUND</t>
  </si>
  <si>
    <t>BALUFORGE</t>
  </si>
  <si>
    <t>Balu Forge Industries Ltd</t>
  </si>
  <si>
    <t>BHANDARI</t>
  </si>
  <si>
    <t>Bhandari Hosiery Exp Ltd</t>
  </si>
  <si>
    <t>PARTH INFIN BROKERS PVT LTD</t>
  </si>
  <si>
    <t>BRACEPORT</t>
  </si>
  <si>
    <t>Brace Port Logistics Ltd</t>
  </si>
  <si>
    <t>STATSOL RESEARCH LLP</t>
  </si>
  <si>
    <t>WEALTHGROW INVESTMENT</t>
  </si>
  <si>
    <t>Caplin Point Lab Ltd.</t>
  </si>
  <si>
    <t>CAPTRUST</t>
  </si>
  <si>
    <t>Capital Trust Limited</t>
  </si>
  <si>
    <t>MOONLIGHT EQUITY PRIVATE LIMITED</t>
  </si>
  <si>
    <t>MOHIT KUMAR MATHUR</t>
  </si>
  <si>
    <t>FORCAS</t>
  </si>
  <si>
    <t>Forcas Studio Limited</t>
  </si>
  <si>
    <t>GIRIRAJ STOCK BROKING PRIVATE LIMITED</t>
  </si>
  <si>
    <t>GROWTH SECURITIES PRIVATE LIMITED</t>
  </si>
  <si>
    <t>PACE STOCK BROKING SERVICES PVT LTD</t>
  </si>
  <si>
    <t>GOACARBON</t>
  </si>
  <si>
    <t>Goa Carbon Ltd</t>
  </si>
  <si>
    <t>GRETEX</t>
  </si>
  <si>
    <t>Gretex Industries Ltd.</t>
  </si>
  <si>
    <t>GREENVALLEY  TIE  UP  PRIVATE  LIMITED</t>
  </si>
  <si>
    <t>GSMFOILS</t>
  </si>
  <si>
    <t>GSM Foils Limited</t>
  </si>
  <si>
    <t>VICCO LABORATORIES GOA</t>
  </si>
  <si>
    <t>Gujarat State Petronet Li</t>
  </si>
  <si>
    <t>Globesecure Techno Ltd</t>
  </si>
  <si>
    <t>AARTI BHATIA</t>
  </si>
  <si>
    <t>HEADSUP</t>
  </si>
  <si>
    <t>Heads UP Ventures Limited</t>
  </si>
  <si>
    <t>MITTAL RIMPY</t>
  </si>
  <si>
    <t>Honasa Consumer Limited</t>
  </si>
  <si>
    <t>IGARASHI</t>
  </si>
  <si>
    <t>Igarashi Motors India Lim</t>
  </si>
  <si>
    <t>Interarch Building Prod L</t>
  </si>
  <si>
    <t>ABYSSAL RESEARCH LLP</t>
  </si>
  <si>
    <t>ELIXIR WEALTH MANAGEMENT PRIVATE LIMITED</t>
  </si>
  <si>
    <t>PINEBRIDGE INV ASIA LIMITED A/C PB GLOBAL FUNDS-PINEBRIDGE INDIA EQ FUND</t>
  </si>
  <si>
    <t>ADITYA BIRLA SUN LIFE MUTUAL FUND</t>
  </si>
  <si>
    <t>PM CONSULTANCY</t>
  </si>
  <si>
    <t>PURE BROKING PVT LTD</t>
  </si>
  <si>
    <t>GRT STRATEGIC VENTURES LLP</t>
  </si>
  <si>
    <t>PRB SECURITIES PVT LTD</t>
  </si>
  <si>
    <t>BOFA SECURITIES EUROPE SA</t>
  </si>
  <si>
    <t>JALAN</t>
  </si>
  <si>
    <t>Jalan Transolu. India Ltd</t>
  </si>
  <si>
    <t>PRIYATOSH GHOSH</t>
  </si>
  <si>
    <t>JM Financial Limited</t>
  </si>
  <si>
    <t>KAMDHENU</t>
  </si>
  <si>
    <t>Kamdhenu Ispat Limited</t>
  </si>
  <si>
    <t>KAMOPAINTS</t>
  </si>
  <si>
    <t>Kamdhenu Ventures Limited</t>
  </si>
  <si>
    <t>SKSE SECURITIES LTD</t>
  </si>
  <si>
    <t>ASHAPURA COMMODITIES</t>
  </si>
  <si>
    <t>LAXMICOT</t>
  </si>
  <si>
    <t>Laxmi Cotspin Limited</t>
  </si>
  <si>
    <t>BRONZE SECURITIES PVT LTD</t>
  </si>
  <si>
    <t>LOVABLE</t>
  </si>
  <si>
    <t>Lovable Lingerie Ltd</t>
  </si>
  <si>
    <t>MANUGRAPH</t>
  </si>
  <si>
    <t>Manugraph India Ltd.</t>
  </si>
  <si>
    <t>KHANT PIYUSHKUMAR</t>
  </si>
  <si>
    <t>Medplus Health Serv Ltd</t>
  </si>
  <si>
    <t>JALIYAN COMMODITY</t>
  </si>
  <si>
    <t>ICICI PRUDENTIAL PHARMA HEALTHCARE &amp; DIAGNOSTICS (P.H.D.) FUND</t>
  </si>
  <si>
    <t>GOVERNMENT OF SINGAPORE</t>
  </si>
  <si>
    <t>ICICI PRUDENTIAL INDIA OPPORTUNITIES FUND</t>
  </si>
  <si>
    <t>ICICI PRUDENTIAL INNOVATION FUND</t>
  </si>
  <si>
    <t>ICICI PRUDENTIAL MULTI-ASSET FUND</t>
  </si>
  <si>
    <t>RAJANI DEALCOM PRIVATE LIMITED</t>
  </si>
  <si>
    <t>VOGUE COMMERCIAL CO.LTD</t>
  </si>
  <si>
    <t>ORTINLAB</t>
  </si>
  <si>
    <t>Ortin Laboratories Ltd</t>
  </si>
  <si>
    <t>SANDEEP PRAKASHCHANDRA JAIN (HUF)</t>
  </si>
  <si>
    <t>SHIVAM OMAR</t>
  </si>
  <si>
    <t>RAKESH RAMJI PARMAR</t>
  </si>
  <si>
    <t>ARPIT JAIN HUF</t>
  </si>
  <si>
    <t>ARIHANT CAPITAL MARKETS LIMTED</t>
  </si>
  <si>
    <t>PNEUMATIC SERVICES PRIVATE LIMITED</t>
  </si>
  <si>
    <t>GULSHAN INVESTMENT CO. LTD.</t>
  </si>
  <si>
    <t>ABID AHAMAD</t>
  </si>
  <si>
    <t>PAR</t>
  </si>
  <si>
    <t>Par Drugs and Chem Ltd</t>
  </si>
  <si>
    <t>BLUESKY INFRA DEVELOPERS PRIVATE LIMITED</t>
  </si>
  <si>
    <t>PARACABLES</t>
  </si>
  <si>
    <t>Paramount Communications</t>
  </si>
  <si>
    <t>PPSL</t>
  </si>
  <si>
    <t>Picturepost Studios Ltd</t>
  </si>
  <si>
    <t>JOLLY WILSON</t>
  </si>
  <si>
    <t>PRAKASH</t>
  </si>
  <si>
    <t>Prakash Industries Ltd.</t>
  </si>
  <si>
    <t>PRECWIRE</t>
  </si>
  <si>
    <t>Precision Wires India Ltd</t>
  </si>
  <si>
    <t>QUICKHEAL</t>
  </si>
  <si>
    <t>Quick Heal Tech Ltd</t>
  </si>
  <si>
    <t>RAMASTEEL</t>
  </si>
  <si>
    <t>Rama Steel Tubes Limited</t>
  </si>
  <si>
    <t>EBISU GLOBAL OPPORTUNITIES FUND LIMITED</t>
  </si>
  <si>
    <t>MINERVA VENTURES FUND</t>
  </si>
  <si>
    <t>RICHA</t>
  </si>
  <si>
    <t>Richa Info Systems Ltd</t>
  </si>
  <si>
    <t>KIFS  ENTERPRISE</t>
  </si>
  <si>
    <t>RUBYMILLS</t>
  </si>
  <si>
    <t>The Ruby Mills Ltd</t>
  </si>
  <si>
    <t>SATECH</t>
  </si>
  <si>
    <t>S A Tech Software India L</t>
  </si>
  <si>
    <t>SOHAM FINCARE INDIA LLP</t>
  </si>
  <si>
    <t>SHANTI</t>
  </si>
  <si>
    <t>Shanti Overseas (Ind) Ltd</t>
  </si>
  <si>
    <t>SKMEGGPROD</t>
  </si>
  <si>
    <t>SKM Egg Products Export</t>
  </si>
  <si>
    <t>SYNCOMF</t>
  </si>
  <si>
    <t>Syncom Formu (I) Ltd</t>
  </si>
  <si>
    <t>UMAEXPORTS</t>
  </si>
  <si>
    <t>Uma Exports Limited</t>
  </si>
  <si>
    <t>NAVRATRI SHARE TRADING PRIVATE LIMITED .</t>
  </si>
  <si>
    <t>SETU SECURITIES PVT LTD</t>
  </si>
  <si>
    <t>VERITAAS</t>
  </si>
  <si>
    <t>Veritaas Advertising Ltd</t>
  </si>
  <si>
    <t>AHLADA</t>
  </si>
  <si>
    <t>Ahlada Engineers Limited</t>
  </si>
  <si>
    <t>KHANDELA SECURITIES PRIVATE LIMITED</t>
  </si>
  <si>
    <t>ANTGRAPHIC</t>
  </si>
  <si>
    <t>Antarctica Graphics Ltd</t>
  </si>
  <si>
    <t>JYOTI KUTHARI</t>
  </si>
  <si>
    <t>ESAAR (INDIA) LIMITED</t>
  </si>
  <si>
    <t>FINCARE BUSINESS SERVICES LIMITED</t>
  </si>
  <si>
    <t>YOGEN  KHOSLA</t>
  </si>
  <si>
    <t>DAVANGERE</t>
  </si>
  <si>
    <t>Davangere Sugar Company L</t>
  </si>
  <si>
    <t>MIKER FINANCIAL CONSULTANTS PVT LTD</t>
  </si>
  <si>
    <t>RAJ NARENDRA MEHTA HUF</t>
  </si>
  <si>
    <t>NAVIN KUMAR GUPTA</t>
  </si>
  <si>
    <t>VARUN KRISHNAVTAR KABRA</t>
  </si>
  <si>
    <t>AUTHUM INVESTMENT &amp; INFRASTRUCTURE LIMITED</t>
  </si>
  <si>
    <t>JAINAM BROKING LIMITED</t>
  </si>
  <si>
    <t>KIRIINDUS</t>
  </si>
  <si>
    <t>Kiri Industries Limited</t>
  </si>
  <si>
    <t>ERISKA INVESTMENT FUND LTD</t>
  </si>
  <si>
    <t>KRISHCA</t>
  </si>
  <si>
    <t>Krishca Strapping Sltn L</t>
  </si>
  <si>
    <t>RAMYA S</t>
  </si>
  <si>
    <t>LAVENDER ROSE INVESTMENT LIMITED</t>
  </si>
  <si>
    <t>JM FINANCIAL ASSET RECONSTRUCTION COMPANY LIMITED</t>
  </si>
  <si>
    <t>NITIRAJ</t>
  </si>
  <si>
    <t>Nitiraj Engineers Ltd</t>
  </si>
  <si>
    <t>RANJEET GABA</t>
  </si>
  <si>
    <t>RAJ KUMAR AGRAWAL</t>
  </si>
  <si>
    <t>SAVANI SARITABEN VALLABHBHAI</t>
  </si>
  <si>
    <t>RICHI BANSAL</t>
  </si>
  <si>
    <t>NARESH KUMAR BANSAL</t>
  </si>
  <si>
    <t>Repro India Limited</t>
  </si>
  <si>
    <t>ASHISH KACHOLIA</t>
  </si>
  <si>
    <t>PRADEEP KUMAR DAGA</t>
  </si>
  <si>
    <t>SUNLITE</t>
  </si>
  <si>
    <t>Sunlite Recycling Ind Ltd</t>
  </si>
  <si>
    <t>CHANAKYA OPPORTUNITIES FUND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</si>
</sst>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5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83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37" fillId="0" borderId="0" xfId="0" applyFont="1"/>
    <xf numFmtId="0" fontId="37" fillId="0" borderId="0" xfId="0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6" borderId="28" xfId="0" applyFont="1" applyFill="1" applyBorder="1" applyAlignment="1">
      <alignment horizontal="center" vertical="center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164" fontId="4" fillId="2" borderId="7" xfId="0" applyNumberFormat="1" applyFont="1" applyFill="1" applyBorder="1" applyAlignment="1">
      <alignment horizontal="left"/>
    </xf>
    <xf numFmtId="0" fontId="4" fillId="0" borderId="7" xfId="0" applyFont="1" applyBorder="1" applyAlignment="1">
      <alignment horizontal="left"/>
    </xf>
    <xf numFmtId="3" fontId="4" fillId="0" borderId="7" xfId="0" applyNumberFormat="1" applyFont="1" applyBorder="1" applyAlignment="1">
      <alignment horizontal="left"/>
    </xf>
    <xf numFmtId="164" fontId="4" fillId="2" borderId="28" xfId="0" applyNumberFormat="1" applyFont="1" applyFill="1" applyBorder="1" applyAlignment="1">
      <alignment horizontal="left"/>
    </xf>
    <xf numFmtId="3" fontId="4" fillId="0" borderId="28" xfId="0" applyNumberFormat="1" applyFont="1" applyBorder="1" applyAlignment="1">
      <alignment horizontal="left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wrapText="1"/>
    </xf>
    <xf numFmtId="0" fontId="7" fillId="4" borderId="38" xfId="0" applyFont="1" applyFill="1" applyBorder="1" applyAlignment="1">
      <alignment horizontal="left" vertical="center" wrapText="1"/>
    </xf>
    <xf numFmtId="0" fontId="38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/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5" fontId="32" fillId="2" borderId="22" xfId="0" applyNumberFormat="1" applyFont="1" applyFill="1" applyBorder="1" applyAlignment="1">
      <alignment vertical="center"/>
    </xf>
    <xf numFmtId="0" fontId="4" fillId="2" borderId="22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37" fillId="42" borderId="28" xfId="0" applyFont="1" applyFill="1" applyBorder="1" applyAlignment="1">
      <alignment vertical="center"/>
    </xf>
    <xf numFmtId="0" fontId="38" fillId="42" borderId="28" xfId="0" applyFont="1" applyFill="1" applyBorder="1" applyAlignment="1">
      <alignment vertical="center"/>
    </xf>
    <xf numFmtId="2" fontId="4" fillId="2" borderId="41" xfId="0" applyNumberFormat="1" applyFont="1" applyFill="1" applyBorder="1" applyAlignment="1">
      <alignment horizontal="center" vertical="center"/>
    </xf>
    <xf numFmtId="0" fontId="61" fillId="0" borderId="22" xfId="0" applyFont="1" applyBorder="1"/>
    <xf numFmtId="1" fontId="4" fillId="2" borderId="7" xfId="0" applyNumberFormat="1" applyFont="1" applyFill="1" applyBorder="1" applyAlignment="1">
      <alignment horizontal="center" vertical="center" wrapText="1"/>
    </xf>
    <xf numFmtId="167" fontId="4" fillId="0" borderId="22" xfId="0" applyNumberFormat="1" applyFont="1" applyBorder="1" applyAlignment="1">
      <alignment horizontal="center" vertical="center"/>
    </xf>
    <xf numFmtId="1" fontId="4" fillId="2" borderId="28" xfId="0" applyNumberFormat="1" applyFont="1" applyFill="1" applyBorder="1" applyAlignment="1">
      <alignment horizontal="center" vertical="center" wrapText="1"/>
    </xf>
    <xf numFmtId="0" fontId="16" fillId="0" borderId="5" xfId="0" applyFont="1" applyBorder="1"/>
    <xf numFmtId="167" fontId="4" fillId="2" borderId="7" xfId="0" applyNumberFormat="1" applyFont="1" applyFill="1" applyBorder="1" applyAlignment="1">
      <alignment horizontal="center" vertical="center"/>
    </xf>
    <xf numFmtId="1" fontId="4" fillId="2" borderId="40" xfId="0" applyNumberFormat="1" applyFont="1" applyFill="1" applyBorder="1" applyAlignment="1">
      <alignment horizontal="center" vertical="center" wrapText="1"/>
    </xf>
    <xf numFmtId="167" fontId="4" fillId="2" borderId="28" xfId="0" applyNumberFormat="1" applyFont="1" applyFill="1" applyBorder="1" applyAlignment="1">
      <alignment horizontal="center" vertical="center"/>
    </xf>
    <xf numFmtId="15" fontId="7" fillId="2" borderId="22" xfId="0" applyNumberFormat="1" applyFont="1" applyFill="1" applyBorder="1" applyAlignment="1">
      <alignment horizontal="center"/>
    </xf>
    <xf numFmtId="0" fontId="0" fillId="0" borderId="42" xfId="0" applyBorder="1"/>
    <xf numFmtId="0" fontId="4" fillId="2" borderId="44" xfId="0" applyFont="1" applyFill="1" applyBorder="1"/>
    <xf numFmtId="0" fontId="4" fillId="2" borderId="45" xfId="0" applyFont="1" applyFill="1" applyBorder="1"/>
    <xf numFmtId="0" fontId="4" fillId="2" borderId="42" xfId="0" applyFont="1" applyFill="1" applyBorder="1"/>
    <xf numFmtId="0" fontId="4" fillId="3" borderId="43" xfId="0" applyFont="1" applyFill="1" applyBorder="1"/>
    <xf numFmtId="0" fontId="4" fillId="3" borderId="22" xfId="0" applyFont="1" applyFill="1" applyBorder="1"/>
    <xf numFmtId="0" fontId="4" fillId="3" borderId="22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36" fillId="2" borderId="43" xfId="0" applyFont="1" applyFill="1" applyBorder="1" applyAlignment="1">
      <alignment horizontal="left"/>
    </xf>
    <xf numFmtId="0" fontId="4" fillId="2" borderId="48" xfId="0" applyFont="1" applyFill="1" applyBorder="1"/>
    <xf numFmtId="0" fontId="4" fillId="2" borderId="49" xfId="0" applyFont="1" applyFill="1" applyBorder="1"/>
    <xf numFmtId="0" fontId="4" fillId="3" borderId="45" xfId="0" applyFont="1" applyFill="1" applyBorder="1"/>
    <xf numFmtId="0" fontId="4" fillId="3" borderId="42" xfId="0" applyFont="1" applyFill="1" applyBorder="1"/>
    <xf numFmtId="0" fontId="0" fillId="0" borderId="46" xfId="0" applyBorder="1"/>
    <xf numFmtId="0" fontId="5" fillId="3" borderId="22" xfId="0" applyFont="1" applyFill="1" applyBorder="1"/>
    <xf numFmtId="0" fontId="6" fillId="3" borderId="22" xfId="0" applyFont="1" applyFill="1" applyBorder="1" applyAlignment="1">
      <alignment horizontal="center"/>
    </xf>
    <xf numFmtId="0" fontId="0" fillId="0" borderId="47" xfId="0" applyBorder="1"/>
    <xf numFmtId="0" fontId="0" fillId="0" borderId="49" xfId="0" applyBorder="1"/>
    <xf numFmtId="0" fontId="0" fillId="0" borderId="50" xfId="0" applyBorder="1"/>
    <xf numFmtId="0" fontId="34" fillId="3" borderId="22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wrapText="1"/>
    </xf>
    <xf numFmtId="16" fontId="37" fillId="42" borderId="40" xfId="0" applyNumberFormat="1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165" fontId="37" fillId="0" borderId="28" xfId="0" applyNumberFormat="1" applyFont="1" applyFill="1" applyBorder="1" applyAlignment="1">
      <alignment horizontal="center" vertical="center"/>
    </xf>
    <xf numFmtId="15" fontId="4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left"/>
    </xf>
    <xf numFmtId="43" fontId="37" fillId="0" borderId="28" xfId="0" applyNumberFormat="1" applyFont="1" applyFill="1" applyBorder="1" applyAlignment="1">
      <alignment horizontal="center" vertical="top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0" fontId="37" fillId="42" borderId="38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0" xfId="0" applyNumberFormat="1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0" xfId="0" applyNumberFormat="1" applyFont="1" applyFill="1" applyBorder="1" applyAlignment="1">
      <alignment horizontal="center" vertical="center"/>
    </xf>
    <xf numFmtId="0" fontId="37" fillId="41" borderId="38" xfId="0" applyFont="1" applyFill="1" applyBorder="1" applyAlignment="1">
      <alignment horizontal="center" vertical="center"/>
    </xf>
    <xf numFmtId="0" fontId="37" fillId="41" borderId="40" xfId="0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77125" y="161925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3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4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5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6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7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8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9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628650</xdr:colOff>
      <xdr:row>1</xdr:row>
      <xdr:rowOff>0</xdr:rowOff>
    </xdr:from>
    <xdr:ext cx="2743200" cy="514350"/>
    <xdr:pic>
      <xdr:nvPicPr>
        <xdr:cNvPr id="10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58075" y="190500"/>
          <a:ext cx="2743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jain/Downloads/Open%20Cal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Future Intra"/>
      <sheetName val="Cash Intra"/>
      <sheetName val="MidCap Intra"/>
      <sheetName val="Bulk Deals"/>
      <sheetName val="Call Tracker (Equity)"/>
      <sheetName val="Call Tracker (F&amp;O)"/>
    </sheetNames>
    <sheetDataSet>
      <sheetData sheetId="0"/>
      <sheetData sheetId="1"/>
      <sheetData sheetId="2"/>
      <sheetData sheetId="3">
        <row r="11">
          <cell r="B11" t="str">
            <v>360ONE</v>
          </cell>
          <cell r="C11">
            <v>1098.1500000000001</v>
          </cell>
        </row>
        <row r="12">
          <cell r="B12" t="str">
            <v>3MINDIA</v>
          </cell>
          <cell r="C12">
            <v>35325.65</v>
          </cell>
        </row>
        <row r="13">
          <cell r="B13" t="str">
            <v>ABB</v>
          </cell>
          <cell r="C13">
            <v>7859.55</v>
          </cell>
        </row>
        <row r="14">
          <cell r="B14" t="str">
            <v>ACC</v>
          </cell>
          <cell r="C14">
            <v>2348.6</v>
          </cell>
        </row>
        <row r="15">
          <cell r="B15" t="str">
            <v>AIAENG</v>
          </cell>
          <cell r="C15">
            <v>4400.3500000000004</v>
          </cell>
        </row>
        <row r="16">
          <cell r="B16" t="str">
            <v>APLAPOLLO</v>
          </cell>
          <cell r="C16">
            <v>1417.15</v>
          </cell>
        </row>
        <row r="17">
          <cell r="B17" t="str">
            <v>AUBANK</v>
          </cell>
          <cell r="C17">
            <v>633.4</v>
          </cell>
        </row>
        <row r="18">
          <cell r="B18" t="str">
            <v>AARTIIND</v>
          </cell>
          <cell r="C18">
            <v>625.20000000000005</v>
          </cell>
        </row>
        <row r="19">
          <cell r="B19" t="str">
            <v>AAVAS</v>
          </cell>
          <cell r="C19">
            <v>1694.15</v>
          </cell>
        </row>
        <row r="20">
          <cell r="B20" t="str">
            <v>ABBOTINDIA</v>
          </cell>
          <cell r="C20">
            <v>29156.6</v>
          </cell>
        </row>
        <row r="21">
          <cell r="B21" t="str">
            <v>ACE</v>
          </cell>
          <cell r="C21">
            <v>1321.7</v>
          </cell>
        </row>
        <row r="22">
          <cell r="B22" t="str">
            <v>ADANIENSOL</v>
          </cell>
          <cell r="C22">
            <v>1077.75</v>
          </cell>
        </row>
        <row r="23">
          <cell r="B23" t="str">
            <v>ADANIENT</v>
          </cell>
          <cell r="C23">
            <v>3099.05</v>
          </cell>
        </row>
        <row r="24">
          <cell r="B24" t="str">
            <v>ADANIGREEN</v>
          </cell>
          <cell r="C24">
            <v>1886.35</v>
          </cell>
        </row>
        <row r="25">
          <cell r="B25" t="str">
            <v>ADANIPORTS</v>
          </cell>
          <cell r="C25">
            <v>1492.3</v>
          </cell>
        </row>
        <row r="26">
          <cell r="B26" t="str">
            <v>ADANIPOWER</v>
          </cell>
          <cell r="C26">
            <v>673.7</v>
          </cell>
        </row>
        <row r="27">
          <cell r="B27" t="str">
            <v>ATGL</v>
          </cell>
          <cell r="C27">
            <v>860.9</v>
          </cell>
        </row>
        <row r="28">
          <cell r="B28" t="str">
            <v>AWL</v>
          </cell>
          <cell r="C28">
            <v>380.5</v>
          </cell>
        </row>
        <row r="29">
          <cell r="B29" t="str">
            <v>ABCAPITAL</v>
          </cell>
          <cell r="C29">
            <v>223.27</v>
          </cell>
        </row>
        <row r="30">
          <cell r="B30" t="str">
            <v>ABFRL</v>
          </cell>
          <cell r="C30">
            <v>314.3</v>
          </cell>
        </row>
        <row r="31">
          <cell r="B31" t="str">
            <v>AEGISLOG</v>
          </cell>
          <cell r="C31">
            <v>809.05</v>
          </cell>
        </row>
        <row r="32">
          <cell r="B32" t="str">
            <v>AETHER</v>
          </cell>
          <cell r="C32">
            <v>910.65</v>
          </cell>
        </row>
        <row r="33">
          <cell r="B33" t="str">
            <v>AFFLE</v>
          </cell>
          <cell r="C33">
            <v>1635.1</v>
          </cell>
        </row>
        <row r="34">
          <cell r="B34" t="str">
            <v>AJANTPHARM</v>
          </cell>
          <cell r="C34">
            <v>3123.1</v>
          </cell>
        </row>
        <row r="35">
          <cell r="B35" t="str">
            <v>APLLTD</v>
          </cell>
          <cell r="C35">
            <v>1117.5999999999999</v>
          </cell>
        </row>
        <row r="36">
          <cell r="B36" t="str">
            <v>ALKEM</v>
          </cell>
          <cell r="C36">
            <v>5768.05</v>
          </cell>
        </row>
        <row r="37">
          <cell r="B37" t="str">
            <v>ALKYLAMINE</v>
          </cell>
          <cell r="C37">
            <v>2098.9499999999998</v>
          </cell>
        </row>
        <row r="38">
          <cell r="B38" t="str">
            <v>ALLCARGO</v>
          </cell>
          <cell r="C38">
            <v>67.66</v>
          </cell>
        </row>
        <row r="39">
          <cell r="B39" t="str">
            <v>ALOKINDS</v>
          </cell>
          <cell r="C39">
            <v>29.17</v>
          </cell>
        </row>
        <row r="40">
          <cell r="B40" t="str">
            <v>ARE&amp;M</v>
          </cell>
          <cell r="C40">
            <v>1548.25</v>
          </cell>
        </row>
        <row r="41">
          <cell r="B41" t="str">
            <v>AMBER</v>
          </cell>
          <cell r="C41">
            <v>4199.8500000000004</v>
          </cell>
        </row>
        <row r="42">
          <cell r="B42" t="str">
            <v>AMBUJACEM</v>
          </cell>
          <cell r="C42">
            <v>631.79999999999995</v>
          </cell>
        </row>
        <row r="43">
          <cell r="B43" t="str">
            <v>ANANDRATHI</v>
          </cell>
          <cell r="C43">
            <v>3758.1</v>
          </cell>
        </row>
        <row r="44">
          <cell r="B44" t="str">
            <v>ANGELONE</v>
          </cell>
          <cell r="C44">
            <v>2616.75</v>
          </cell>
        </row>
        <row r="45">
          <cell r="B45" t="str">
            <v>ANURAS</v>
          </cell>
          <cell r="C45">
            <v>800.7</v>
          </cell>
        </row>
        <row r="46">
          <cell r="B46" t="str">
            <v>APARINDS</v>
          </cell>
          <cell r="C46">
            <v>8518.5</v>
          </cell>
        </row>
        <row r="47">
          <cell r="B47" t="str">
            <v>APOLLOHOSP</v>
          </cell>
          <cell r="C47">
            <v>6830.55</v>
          </cell>
        </row>
        <row r="48">
          <cell r="B48" t="str">
            <v>APOLLOTYRE</v>
          </cell>
          <cell r="C48">
            <v>507.6</v>
          </cell>
        </row>
        <row r="49">
          <cell r="B49" t="str">
            <v>APTUS</v>
          </cell>
          <cell r="C49">
            <v>315.85000000000002</v>
          </cell>
        </row>
        <row r="50">
          <cell r="B50" t="str">
            <v>ACI</v>
          </cell>
          <cell r="C50">
            <v>821</v>
          </cell>
        </row>
        <row r="51">
          <cell r="B51" t="str">
            <v>ASAHIINDIA</v>
          </cell>
          <cell r="C51">
            <v>656.5</v>
          </cell>
        </row>
        <row r="52">
          <cell r="B52" t="str">
            <v>ASHOKLEY</v>
          </cell>
          <cell r="C52">
            <v>261.75</v>
          </cell>
        </row>
        <row r="53">
          <cell r="B53" t="str">
            <v>ASIANPAINT</v>
          </cell>
          <cell r="C53">
            <v>3186.6</v>
          </cell>
        </row>
        <row r="54">
          <cell r="B54" t="str">
            <v>ASTERDM</v>
          </cell>
          <cell r="C54">
            <v>401.3</v>
          </cell>
        </row>
        <row r="55">
          <cell r="B55" t="str">
            <v>ASTRAZEN</v>
          </cell>
          <cell r="C55">
            <v>6780.35</v>
          </cell>
        </row>
        <row r="56">
          <cell r="B56" t="str">
            <v>ASTRAL</v>
          </cell>
          <cell r="C56">
            <v>1955.95</v>
          </cell>
        </row>
        <row r="57">
          <cell r="B57" t="str">
            <v>ATUL</v>
          </cell>
          <cell r="C57">
            <v>7912.7</v>
          </cell>
        </row>
        <row r="58">
          <cell r="B58" t="str">
            <v>AUROPHARMA</v>
          </cell>
          <cell r="C58">
            <v>1533.85</v>
          </cell>
        </row>
        <row r="59">
          <cell r="B59" t="str">
            <v>AVANTIFEED</v>
          </cell>
          <cell r="C59">
            <v>698.95</v>
          </cell>
        </row>
        <row r="60">
          <cell r="B60" t="str">
            <v>DMART</v>
          </cell>
          <cell r="C60">
            <v>5057.8500000000004</v>
          </cell>
        </row>
        <row r="61">
          <cell r="B61" t="str">
            <v>AXISBANK</v>
          </cell>
          <cell r="C61">
            <v>1169.95</v>
          </cell>
        </row>
        <row r="62">
          <cell r="B62" t="str">
            <v>BEML</v>
          </cell>
          <cell r="C62">
            <v>3913.25</v>
          </cell>
        </row>
        <row r="63">
          <cell r="B63" t="str">
            <v>BLS</v>
          </cell>
          <cell r="C63">
            <v>392.45</v>
          </cell>
        </row>
        <row r="64">
          <cell r="B64" t="str">
            <v>BSE</v>
          </cell>
          <cell r="C64">
            <v>2726.85</v>
          </cell>
        </row>
        <row r="65">
          <cell r="B65" t="str">
            <v>BAJAJ-AUTO</v>
          </cell>
          <cell r="C65">
            <v>9914.2000000000007</v>
          </cell>
        </row>
        <row r="66">
          <cell r="B66" t="str">
            <v>BAJFINANCE</v>
          </cell>
          <cell r="C66">
            <v>6743.6</v>
          </cell>
        </row>
        <row r="67">
          <cell r="B67" t="str">
            <v>BAJAJFINSV</v>
          </cell>
          <cell r="C67">
            <v>1625.7</v>
          </cell>
        </row>
        <row r="68">
          <cell r="B68" t="str">
            <v>BAJAJHLDNG</v>
          </cell>
          <cell r="C68">
            <v>9880.9</v>
          </cell>
        </row>
        <row r="69">
          <cell r="B69" t="str">
            <v>BALAMINES</v>
          </cell>
          <cell r="C69">
            <v>2182.6</v>
          </cell>
        </row>
        <row r="70">
          <cell r="B70" t="str">
            <v>BALKRISIND</v>
          </cell>
          <cell r="C70">
            <v>2869.8</v>
          </cell>
        </row>
        <row r="71">
          <cell r="B71" t="str">
            <v>BALRAMCHIN</v>
          </cell>
          <cell r="C71">
            <v>579.15</v>
          </cell>
        </row>
        <row r="72">
          <cell r="B72" t="str">
            <v>BANDHANBNK</v>
          </cell>
          <cell r="C72">
            <v>205.43</v>
          </cell>
        </row>
        <row r="73">
          <cell r="B73" t="str">
            <v>BANKBARODA</v>
          </cell>
          <cell r="C73">
            <v>254.1</v>
          </cell>
        </row>
        <row r="74">
          <cell r="B74" t="str">
            <v>BANKINDIA</v>
          </cell>
          <cell r="C74">
            <v>120.98</v>
          </cell>
        </row>
        <row r="75">
          <cell r="B75" t="str">
            <v>MAHABANK</v>
          </cell>
          <cell r="C75">
            <v>62.79</v>
          </cell>
        </row>
        <row r="76">
          <cell r="B76" t="str">
            <v>BATAINDIA</v>
          </cell>
          <cell r="C76">
            <v>1446.3</v>
          </cell>
        </row>
        <row r="77">
          <cell r="B77" t="str">
            <v>BAYERCROP</v>
          </cell>
          <cell r="C77">
            <v>6299.3</v>
          </cell>
        </row>
        <row r="78">
          <cell r="B78" t="str">
            <v>BERGEPAINT</v>
          </cell>
          <cell r="C78">
            <v>582.04999999999995</v>
          </cell>
        </row>
        <row r="79">
          <cell r="B79" t="str">
            <v>BDL</v>
          </cell>
          <cell r="C79">
            <v>1304.45</v>
          </cell>
        </row>
        <row r="80">
          <cell r="B80" t="str">
            <v>BEL</v>
          </cell>
          <cell r="C80">
            <v>304.5</v>
          </cell>
        </row>
        <row r="81">
          <cell r="B81" t="str">
            <v>BHARATFORG</v>
          </cell>
          <cell r="C81">
            <v>1621.2</v>
          </cell>
        </row>
        <row r="82">
          <cell r="B82" t="str">
            <v>BHEL</v>
          </cell>
          <cell r="C82">
            <v>299.64999999999998</v>
          </cell>
        </row>
        <row r="83">
          <cell r="B83" t="str">
            <v>BPCL</v>
          </cell>
          <cell r="C83">
            <v>350.1</v>
          </cell>
        </row>
        <row r="84">
          <cell r="B84" t="str">
            <v>BHARTIARTL</v>
          </cell>
          <cell r="C84">
            <v>1486.35</v>
          </cell>
        </row>
        <row r="85">
          <cell r="B85" t="str">
            <v>BIKAJI</v>
          </cell>
          <cell r="C85">
            <v>855</v>
          </cell>
        </row>
        <row r="86">
          <cell r="B86" t="str">
            <v>BIOCON</v>
          </cell>
          <cell r="C86">
            <v>356.5</v>
          </cell>
        </row>
        <row r="87">
          <cell r="B87" t="str">
            <v>BIRLACORPN</v>
          </cell>
          <cell r="C87">
            <v>1326.95</v>
          </cell>
        </row>
        <row r="88">
          <cell r="B88" t="str">
            <v>BSOFT</v>
          </cell>
          <cell r="C88">
            <v>601.65</v>
          </cell>
        </row>
        <row r="89">
          <cell r="B89" t="str">
            <v>BLUEDART</v>
          </cell>
          <cell r="C89">
            <v>8154.3</v>
          </cell>
        </row>
        <row r="90">
          <cell r="B90" t="str">
            <v>BLUESTARCO</v>
          </cell>
          <cell r="C90">
            <v>1746.5</v>
          </cell>
        </row>
        <row r="91">
          <cell r="B91" t="str">
            <v>BBTC</v>
          </cell>
          <cell r="C91">
            <v>2564.85</v>
          </cell>
        </row>
        <row r="92">
          <cell r="B92" t="str">
            <v>BORORENEW</v>
          </cell>
          <cell r="C92">
            <v>504</v>
          </cell>
        </row>
        <row r="93">
          <cell r="B93" t="str">
            <v>BOSCHLTD</v>
          </cell>
          <cell r="C93">
            <v>32503.15</v>
          </cell>
        </row>
        <row r="94">
          <cell r="B94" t="str">
            <v>BRIGADE</v>
          </cell>
          <cell r="C94">
            <v>1150.8</v>
          </cell>
        </row>
        <row r="95">
          <cell r="B95" t="str">
            <v>BRITANNIA</v>
          </cell>
          <cell r="C95">
            <v>5836.8</v>
          </cell>
        </row>
        <row r="96">
          <cell r="B96" t="str">
            <v>MAPMYINDIA</v>
          </cell>
          <cell r="C96">
            <v>2171.25</v>
          </cell>
        </row>
        <row r="97">
          <cell r="B97" t="str">
            <v>CCL</v>
          </cell>
          <cell r="C97">
            <v>715.75</v>
          </cell>
        </row>
        <row r="98">
          <cell r="B98" t="str">
            <v>CESC</v>
          </cell>
          <cell r="C98">
            <v>191.99</v>
          </cell>
        </row>
        <row r="99">
          <cell r="B99" t="str">
            <v>CGPOWER</v>
          </cell>
          <cell r="C99">
            <v>740.65</v>
          </cell>
        </row>
        <row r="100">
          <cell r="B100" t="str">
            <v>CIEINDIA</v>
          </cell>
          <cell r="C100">
            <v>571.4</v>
          </cell>
        </row>
        <row r="101">
          <cell r="B101" t="str">
            <v>CRISIL</v>
          </cell>
          <cell r="C101">
            <v>4521.95</v>
          </cell>
        </row>
        <row r="102">
          <cell r="B102" t="str">
            <v>CSBBANK</v>
          </cell>
          <cell r="C102">
            <v>330.65</v>
          </cell>
        </row>
        <row r="103">
          <cell r="B103" t="str">
            <v>CAMPUS</v>
          </cell>
          <cell r="C103">
            <v>284.95</v>
          </cell>
        </row>
        <row r="104">
          <cell r="B104" t="str">
            <v>CANFINHOME</v>
          </cell>
          <cell r="C104">
            <v>849.6</v>
          </cell>
        </row>
        <row r="105">
          <cell r="B105" t="str">
            <v>CANBK</v>
          </cell>
          <cell r="C105">
            <v>112.33</v>
          </cell>
        </row>
        <row r="106">
          <cell r="B106" t="str">
            <v>CAPLIPOINT</v>
          </cell>
          <cell r="C106">
            <v>1774.3</v>
          </cell>
        </row>
        <row r="107">
          <cell r="B107" t="str">
            <v>CGCL</v>
          </cell>
          <cell r="C107">
            <v>214.24</v>
          </cell>
        </row>
        <row r="108">
          <cell r="B108" t="str">
            <v>CARBORUNIV</v>
          </cell>
          <cell r="C108">
            <v>1579.1</v>
          </cell>
        </row>
        <row r="109">
          <cell r="B109" t="str">
            <v>CASTROLIND</v>
          </cell>
          <cell r="C109">
            <v>270.85000000000002</v>
          </cell>
        </row>
        <row r="110">
          <cell r="B110" t="str">
            <v>CEATLTD</v>
          </cell>
          <cell r="C110">
            <v>2865.05</v>
          </cell>
        </row>
        <row r="111">
          <cell r="B111" t="str">
            <v>CELLO</v>
          </cell>
          <cell r="C111">
            <v>913.8</v>
          </cell>
        </row>
        <row r="112">
          <cell r="B112" t="str">
            <v>CENTRALBK</v>
          </cell>
          <cell r="C112">
            <v>60.69</v>
          </cell>
        </row>
        <row r="113">
          <cell r="B113" t="str">
            <v>CDSL</v>
          </cell>
          <cell r="C113">
            <v>2898.1</v>
          </cell>
        </row>
        <row r="114">
          <cell r="B114" t="str">
            <v>CENTURYPLY</v>
          </cell>
          <cell r="C114">
            <v>760.1</v>
          </cell>
        </row>
        <row r="115">
          <cell r="B115" t="str">
            <v>CENTURYTEX</v>
          </cell>
          <cell r="C115">
            <v>2335.35</v>
          </cell>
        </row>
        <row r="116">
          <cell r="B116" t="str">
            <v>CERA</v>
          </cell>
          <cell r="C116">
            <v>9765.1</v>
          </cell>
        </row>
        <row r="117">
          <cell r="B117" t="str">
            <v>CHALET</v>
          </cell>
          <cell r="C117">
            <v>794.45</v>
          </cell>
        </row>
        <row r="118">
          <cell r="B118" t="str">
            <v>CHAMBLFERT</v>
          </cell>
          <cell r="C118">
            <v>522.1</v>
          </cell>
        </row>
        <row r="119">
          <cell r="B119" t="str">
            <v>CHEMPLASTS</v>
          </cell>
          <cell r="C119">
            <v>498.2</v>
          </cell>
        </row>
        <row r="120">
          <cell r="B120" t="str">
            <v>CHENNPETRO</v>
          </cell>
          <cell r="C120">
            <v>993.8</v>
          </cell>
        </row>
        <row r="121">
          <cell r="B121" t="str">
            <v>CHOLAHLDNG</v>
          </cell>
          <cell r="C121">
            <v>1650.4</v>
          </cell>
        </row>
        <row r="122">
          <cell r="B122" t="str">
            <v>CHOLAFIN</v>
          </cell>
          <cell r="C122">
            <v>1365.65</v>
          </cell>
        </row>
        <row r="123">
          <cell r="B123" t="str">
            <v>CIPLA</v>
          </cell>
          <cell r="C123">
            <v>1585.8</v>
          </cell>
        </row>
        <row r="124">
          <cell r="B124" t="str">
            <v>CUB</v>
          </cell>
          <cell r="C124">
            <v>169.04</v>
          </cell>
        </row>
        <row r="125">
          <cell r="B125" t="str">
            <v>CLEAN</v>
          </cell>
          <cell r="C125">
            <v>1563.25</v>
          </cell>
        </row>
        <row r="126">
          <cell r="B126" t="str">
            <v>COALINDIA</v>
          </cell>
          <cell r="C126">
            <v>528.85</v>
          </cell>
        </row>
        <row r="127">
          <cell r="B127" t="str">
            <v>COCHINSHIP</v>
          </cell>
          <cell r="C127">
            <v>2069.9499999999998</v>
          </cell>
        </row>
        <row r="128">
          <cell r="B128" t="str">
            <v>COFORGE</v>
          </cell>
          <cell r="C128">
            <v>6084.2</v>
          </cell>
        </row>
        <row r="129">
          <cell r="B129" t="str">
            <v>COLPAL</v>
          </cell>
          <cell r="C129">
            <v>3605.15</v>
          </cell>
        </row>
        <row r="130">
          <cell r="B130" t="str">
            <v>CAMS</v>
          </cell>
          <cell r="C130">
            <v>4387.8999999999996</v>
          </cell>
        </row>
        <row r="131">
          <cell r="B131" t="str">
            <v>CONCORDBIO</v>
          </cell>
          <cell r="C131">
            <v>1598.6</v>
          </cell>
        </row>
        <row r="132">
          <cell r="B132" t="str">
            <v>CONCOR</v>
          </cell>
          <cell r="C132">
            <v>988.85</v>
          </cell>
        </row>
        <row r="133">
          <cell r="B133" t="str">
            <v>COROMANDEL</v>
          </cell>
          <cell r="C133">
            <v>1781.55</v>
          </cell>
        </row>
        <row r="134">
          <cell r="B134" t="str">
            <v>CRAFTSMAN</v>
          </cell>
          <cell r="C134">
            <v>5576.9</v>
          </cell>
        </row>
        <row r="135">
          <cell r="B135" t="str">
            <v>CREDITACC</v>
          </cell>
          <cell r="C135">
            <v>1220.5</v>
          </cell>
        </row>
        <row r="136">
          <cell r="B136" t="str">
            <v>CROMPTON</v>
          </cell>
          <cell r="C136">
            <v>462.25</v>
          </cell>
        </row>
        <row r="137">
          <cell r="B137" t="str">
            <v>CUMMINSIND</v>
          </cell>
          <cell r="C137">
            <v>3815.7</v>
          </cell>
        </row>
        <row r="138">
          <cell r="B138" t="str">
            <v>CYIENT</v>
          </cell>
          <cell r="C138">
            <v>1960.85</v>
          </cell>
        </row>
        <row r="139">
          <cell r="B139" t="str">
            <v>DCMSHRIRAM</v>
          </cell>
          <cell r="C139">
            <v>1162.7</v>
          </cell>
        </row>
        <row r="140">
          <cell r="B140" t="str">
            <v>DLF</v>
          </cell>
          <cell r="C140">
            <v>859.25</v>
          </cell>
        </row>
        <row r="141">
          <cell r="B141" t="str">
            <v>DOMS</v>
          </cell>
          <cell r="C141">
            <v>2428.35</v>
          </cell>
        </row>
        <row r="142">
          <cell r="B142" t="str">
            <v>DABUR</v>
          </cell>
          <cell r="C142">
            <v>646.15</v>
          </cell>
        </row>
        <row r="143">
          <cell r="B143" t="str">
            <v>DALBHARAT</v>
          </cell>
          <cell r="C143">
            <v>1799.4</v>
          </cell>
        </row>
        <row r="144">
          <cell r="B144" t="str">
            <v>DATAPATTNS</v>
          </cell>
          <cell r="C144">
            <v>2870.4</v>
          </cell>
        </row>
        <row r="145">
          <cell r="B145" t="str">
            <v>DEEPAKFERT</v>
          </cell>
          <cell r="C145">
            <v>1062</v>
          </cell>
        </row>
        <row r="146">
          <cell r="B146" t="str">
            <v>DEEPAKNTR</v>
          </cell>
          <cell r="C146">
            <v>2951.1</v>
          </cell>
        </row>
        <row r="147">
          <cell r="B147" t="str">
            <v>DELHIVERY</v>
          </cell>
          <cell r="C147">
            <v>421.2</v>
          </cell>
        </row>
        <row r="148">
          <cell r="B148" t="str">
            <v>DEVYANI</v>
          </cell>
          <cell r="C148">
            <v>181.39</v>
          </cell>
        </row>
        <row r="149">
          <cell r="B149" t="str">
            <v>DIVISLAB</v>
          </cell>
          <cell r="C149">
            <v>4911.45</v>
          </cell>
        </row>
        <row r="150">
          <cell r="B150" t="str">
            <v>DIXON</v>
          </cell>
          <cell r="C150">
            <v>12859.75</v>
          </cell>
        </row>
        <row r="151">
          <cell r="B151" t="str">
            <v>LALPATHLAB</v>
          </cell>
          <cell r="C151">
            <v>3306.5</v>
          </cell>
        </row>
        <row r="152">
          <cell r="B152" t="str">
            <v>DRREDDY</v>
          </cell>
          <cell r="C152">
            <v>6969.05</v>
          </cell>
        </row>
        <row r="153">
          <cell r="B153" t="str">
            <v>EIDPARRY</v>
          </cell>
          <cell r="C153">
            <v>807.85</v>
          </cell>
        </row>
        <row r="154">
          <cell r="B154" t="str">
            <v>EIHOTEL</v>
          </cell>
          <cell r="C154">
            <v>380.85</v>
          </cell>
        </row>
        <row r="155">
          <cell r="B155" t="str">
            <v>EPL</v>
          </cell>
          <cell r="C155">
            <v>252.1</v>
          </cell>
        </row>
        <row r="156">
          <cell r="B156" t="str">
            <v>EASEMYTRIP</v>
          </cell>
          <cell r="C156">
            <v>39.700000000000003</v>
          </cell>
        </row>
        <row r="157">
          <cell r="B157" t="str">
            <v>EICHERMOT</v>
          </cell>
          <cell r="C157">
            <v>4933.55</v>
          </cell>
        </row>
        <row r="158">
          <cell r="B158" t="str">
            <v>ELECON</v>
          </cell>
          <cell r="C158">
            <v>607</v>
          </cell>
        </row>
        <row r="159">
          <cell r="B159" t="str">
            <v>ELGIEQUIP</v>
          </cell>
          <cell r="C159">
            <v>647.45000000000005</v>
          </cell>
        </row>
        <row r="160">
          <cell r="B160" t="str">
            <v>EMAMILTD</v>
          </cell>
          <cell r="C160">
            <v>809.7</v>
          </cell>
        </row>
        <row r="161">
          <cell r="B161" t="str">
            <v>ENDURANCE</v>
          </cell>
          <cell r="C161">
            <v>2592.6999999999998</v>
          </cell>
        </row>
        <row r="162">
          <cell r="B162" t="str">
            <v>ENGINERSIN</v>
          </cell>
          <cell r="C162">
            <v>215.7</v>
          </cell>
        </row>
        <row r="163">
          <cell r="B163" t="str">
            <v>EQUITASBNK</v>
          </cell>
          <cell r="C163">
            <v>83.62</v>
          </cell>
        </row>
        <row r="164">
          <cell r="B164" t="str">
            <v>ERIS</v>
          </cell>
          <cell r="C164">
            <v>1238.8499999999999</v>
          </cell>
        </row>
        <row r="165">
          <cell r="B165" t="str">
            <v>ESCORTS</v>
          </cell>
          <cell r="C165">
            <v>3810.05</v>
          </cell>
        </row>
        <row r="166">
          <cell r="B166" t="str">
            <v>EXIDEIND</v>
          </cell>
          <cell r="C166">
            <v>512.4</v>
          </cell>
        </row>
        <row r="167">
          <cell r="B167" t="str">
            <v>FDC</v>
          </cell>
          <cell r="C167">
            <v>531</v>
          </cell>
        </row>
        <row r="168">
          <cell r="B168" t="str">
            <v>NYKAA</v>
          </cell>
          <cell r="C168">
            <v>210.42</v>
          </cell>
        </row>
        <row r="169">
          <cell r="B169" t="str">
            <v>FEDERALBNK</v>
          </cell>
          <cell r="C169">
            <v>203.32</v>
          </cell>
        </row>
        <row r="170">
          <cell r="B170" t="str">
            <v>FACT</v>
          </cell>
          <cell r="C170">
            <v>1012.6</v>
          </cell>
        </row>
        <row r="171">
          <cell r="B171" t="str">
            <v>FINEORG</v>
          </cell>
          <cell r="C171">
            <v>5535.95</v>
          </cell>
        </row>
        <row r="172">
          <cell r="B172" t="str">
            <v>FINCABLES</v>
          </cell>
          <cell r="C172">
            <v>1454.95</v>
          </cell>
        </row>
        <row r="173">
          <cell r="B173" t="str">
            <v>FINPIPE</v>
          </cell>
          <cell r="C173">
            <v>287.89999999999998</v>
          </cell>
        </row>
        <row r="174">
          <cell r="B174" t="str">
            <v>FSL</v>
          </cell>
          <cell r="C174">
            <v>317.95</v>
          </cell>
        </row>
        <row r="175">
          <cell r="B175" t="str">
            <v>FIVESTAR</v>
          </cell>
          <cell r="C175">
            <v>737.35</v>
          </cell>
        </row>
        <row r="176">
          <cell r="B176" t="str">
            <v>FORTIS</v>
          </cell>
          <cell r="C176">
            <v>531</v>
          </cell>
        </row>
        <row r="177">
          <cell r="B177" t="str">
            <v>GAIL</v>
          </cell>
          <cell r="C177">
            <v>234.07</v>
          </cell>
        </row>
        <row r="178">
          <cell r="B178" t="str">
            <v>GMMPFAUDLR</v>
          </cell>
          <cell r="C178">
            <v>1376.55</v>
          </cell>
        </row>
        <row r="179">
          <cell r="B179" t="str">
            <v>GMRINFRA</v>
          </cell>
          <cell r="C179">
            <v>95.01</v>
          </cell>
        </row>
        <row r="180">
          <cell r="B180" t="str">
            <v>GRSE</v>
          </cell>
          <cell r="C180">
            <v>1751.15</v>
          </cell>
        </row>
        <row r="181">
          <cell r="B181" t="str">
            <v>GICRE</v>
          </cell>
          <cell r="C181">
            <v>407</v>
          </cell>
        </row>
        <row r="182">
          <cell r="B182" t="str">
            <v>GILLETTE</v>
          </cell>
          <cell r="C182">
            <v>8338.2999999999993</v>
          </cell>
        </row>
        <row r="183">
          <cell r="B183" t="str">
            <v>GLAND</v>
          </cell>
          <cell r="C183">
            <v>1900.25</v>
          </cell>
        </row>
        <row r="184">
          <cell r="B184" t="str">
            <v>GLAXO</v>
          </cell>
          <cell r="C184">
            <v>2914.85</v>
          </cell>
        </row>
        <row r="185">
          <cell r="B185" t="str">
            <v>GLS</v>
          </cell>
          <cell r="C185">
            <v>1038.2</v>
          </cell>
        </row>
        <row r="186">
          <cell r="B186" t="str">
            <v>GLENMARK</v>
          </cell>
          <cell r="C186">
            <v>1676.75</v>
          </cell>
        </row>
        <row r="187">
          <cell r="B187" t="str">
            <v>MEDANTA</v>
          </cell>
          <cell r="C187">
            <v>1074.7</v>
          </cell>
        </row>
        <row r="188">
          <cell r="B188" t="str">
            <v>GPIL</v>
          </cell>
          <cell r="C188">
            <v>957.05</v>
          </cell>
        </row>
        <row r="189">
          <cell r="B189" t="str">
            <v>GODFRYPHLP</v>
          </cell>
          <cell r="C189">
            <v>5630.6</v>
          </cell>
        </row>
        <row r="190">
          <cell r="B190" t="str">
            <v>GODREJCP</v>
          </cell>
          <cell r="C190">
            <v>1440.3</v>
          </cell>
        </row>
        <row r="191">
          <cell r="B191" t="str">
            <v>GODREJIND</v>
          </cell>
          <cell r="C191">
            <v>937.2</v>
          </cell>
        </row>
        <row r="192">
          <cell r="B192" t="str">
            <v>GODREJPROP</v>
          </cell>
          <cell r="C192">
            <v>2933.15</v>
          </cell>
        </row>
        <row r="193">
          <cell r="B193" t="str">
            <v>GRANULES</v>
          </cell>
          <cell r="C193">
            <v>685.2</v>
          </cell>
        </row>
        <row r="194">
          <cell r="B194" t="str">
            <v>GRAPHITE</v>
          </cell>
          <cell r="C194">
            <v>542.29999999999995</v>
          </cell>
        </row>
        <row r="195">
          <cell r="B195" t="str">
            <v>GRASIM</v>
          </cell>
          <cell r="C195">
            <v>2755.15</v>
          </cell>
        </row>
        <row r="196">
          <cell r="B196" t="str">
            <v>GESHIP</v>
          </cell>
          <cell r="C196">
            <v>1374.4</v>
          </cell>
        </row>
        <row r="197">
          <cell r="B197" t="str">
            <v>GRINDWELL</v>
          </cell>
          <cell r="C197">
            <v>2469.1</v>
          </cell>
        </row>
        <row r="198">
          <cell r="B198" t="str">
            <v>GAEL</v>
          </cell>
          <cell r="C198">
            <v>138.22</v>
          </cell>
        </row>
        <row r="199">
          <cell r="B199" t="str">
            <v>FLUOROCHEM</v>
          </cell>
          <cell r="C199">
            <v>3192.8</v>
          </cell>
        </row>
        <row r="200">
          <cell r="B200" t="str">
            <v>GUJGASLTD</v>
          </cell>
          <cell r="C200">
            <v>595.4</v>
          </cell>
        </row>
        <row r="201">
          <cell r="B201" t="str">
            <v>GMDCLTD</v>
          </cell>
          <cell r="C201">
            <v>371</v>
          </cell>
        </row>
        <row r="202">
          <cell r="B202" t="str">
            <v>GNFC</v>
          </cell>
          <cell r="C202">
            <v>669.25</v>
          </cell>
        </row>
        <row r="203">
          <cell r="B203" t="str">
            <v>GPPL</v>
          </cell>
          <cell r="C203">
            <v>231.43</v>
          </cell>
        </row>
        <row r="204">
          <cell r="B204" t="str">
            <v>GSFC</v>
          </cell>
          <cell r="C204">
            <v>236.93</v>
          </cell>
        </row>
        <row r="205">
          <cell r="B205" t="str">
            <v>GSPL</v>
          </cell>
          <cell r="C205">
            <v>334.05</v>
          </cell>
        </row>
        <row r="206">
          <cell r="B206" t="str">
            <v>HEG</v>
          </cell>
          <cell r="C206">
            <v>2031.5</v>
          </cell>
        </row>
        <row r="207">
          <cell r="B207" t="str">
            <v>HBLPOWER</v>
          </cell>
          <cell r="C207">
            <v>648.15</v>
          </cell>
        </row>
        <row r="208">
          <cell r="B208" t="str">
            <v>HCLTECH</v>
          </cell>
          <cell r="C208">
            <v>1676.15</v>
          </cell>
        </row>
        <row r="209">
          <cell r="B209" t="str">
            <v>HDFCAMC</v>
          </cell>
          <cell r="C209">
            <v>4425.3999999999996</v>
          </cell>
        </row>
        <row r="210">
          <cell r="B210" t="str">
            <v>HDFCBANK</v>
          </cell>
          <cell r="C210">
            <v>1631.3</v>
          </cell>
        </row>
        <row r="211">
          <cell r="B211" t="str">
            <v>HDFCLIFE</v>
          </cell>
          <cell r="C211">
            <v>726</v>
          </cell>
        </row>
        <row r="212">
          <cell r="B212" t="str">
            <v>HFCL</v>
          </cell>
          <cell r="C212">
            <v>145.61000000000001</v>
          </cell>
        </row>
        <row r="213">
          <cell r="B213" t="str">
            <v>HAPPSTMNDS</v>
          </cell>
          <cell r="C213">
            <v>796.8</v>
          </cell>
        </row>
        <row r="214">
          <cell r="B214" t="str">
            <v>HAPPYFORGE</v>
          </cell>
          <cell r="C214">
            <v>1223.55</v>
          </cell>
        </row>
        <row r="215">
          <cell r="B215" t="str">
            <v>HAVELLS</v>
          </cell>
          <cell r="C215">
            <v>1895.65</v>
          </cell>
        </row>
        <row r="216">
          <cell r="B216" t="str">
            <v>HEROMOTOCO</v>
          </cell>
          <cell r="C216">
            <v>5329.95</v>
          </cell>
        </row>
        <row r="217">
          <cell r="B217" t="str">
            <v>HSCL</v>
          </cell>
          <cell r="C217">
            <v>483.65</v>
          </cell>
        </row>
        <row r="218">
          <cell r="B218" t="str">
            <v>HINDALCO</v>
          </cell>
          <cell r="C218">
            <v>685.55</v>
          </cell>
        </row>
        <row r="219">
          <cell r="B219" t="str">
            <v>HAL</v>
          </cell>
          <cell r="C219">
            <v>4768.1000000000004</v>
          </cell>
        </row>
        <row r="220">
          <cell r="B220" t="str">
            <v>HINDCOPPER</v>
          </cell>
          <cell r="C220">
            <v>318.55</v>
          </cell>
        </row>
        <row r="221">
          <cell r="B221" t="str">
            <v>HINDPETRO</v>
          </cell>
          <cell r="C221">
            <v>406.5</v>
          </cell>
        </row>
        <row r="222">
          <cell r="B222" t="str">
            <v>HINDUNILVR</v>
          </cell>
          <cell r="C222">
            <v>2792.8</v>
          </cell>
        </row>
        <row r="223">
          <cell r="B223" t="str">
            <v>HINDZINC</v>
          </cell>
          <cell r="C223">
            <v>518.65</v>
          </cell>
        </row>
        <row r="224">
          <cell r="B224" t="str">
            <v>POWERINDIA</v>
          </cell>
          <cell r="C224">
            <v>12049.95</v>
          </cell>
        </row>
        <row r="225">
          <cell r="B225" t="str">
            <v>HOMEFIRST</v>
          </cell>
          <cell r="C225">
            <v>1048.2</v>
          </cell>
        </row>
        <row r="226">
          <cell r="B226" t="str">
            <v>HONASA</v>
          </cell>
          <cell r="C226">
            <v>472.55</v>
          </cell>
        </row>
        <row r="227">
          <cell r="B227" t="str">
            <v>HONAUT</v>
          </cell>
          <cell r="C227">
            <v>52212.55</v>
          </cell>
        </row>
        <row r="228">
          <cell r="B228" t="str">
            <v>HUDCO</v>
          </cell>
          <cell r="C228">
            <v>285.45</v>
          </cell>
        </row>
        <row r="229">
          <cell r="B229" t="str">
            <v>ICICIBANK</v>
          </cell>
          <cell r="C229">
            <v>1191.0999999999999</v>
          </cell>
        </row>
        <row r="230">
          <cell r="B230" t="str">
            <v>ICICIGI</v>
          </cell>
          <cell r="C230">
            <v>2083.1999999999998</v>
          </cell>
        </row>
        <row r="231">
          <cell r="B231" t="str">
            <v>ICICIPRULI</v>
          </cell>
          <cell r="C231">
            <v>733</v>
          </cell>
        </row>
        <row r="232">
          <cell r="B232" t="str">
            <v>ISEC</v>
          </cell>
          <cell r="C232">
            <v>795.45</v>
          </cell>
        </row>
        <row r="233">
          <cell r="B233" t="str">
            <v>IDBI</v>
          </cell>
          <cell r="C233">
            <v>99.75</v>
          </cell>
        </row>
        <row r="234">
          <cell r="B234" t="str">
            <v>IDFCFIRSTB</v>
          </cell>
          <cell r="C234">
            <v>75.36</v>
          </cell>
        </row>
        <row r="235">
          <cell r="B235" t="str">
            <v>IDFC</v>
          </cell>
          <cell r="C235">
            <v>113.03</v>
          </cell>
        </row>
        <row r="236">
          <cell r="B236" t="str">
            <v>IIFL</v>
          </cell>
          <cell r="C236">
            <v>467.75</v>
          </cell>
        </row>
        <row r="237">
          <cell r="B237" t="str">
            <v>IRB</v>
          </cell>
          <cell r="C237">
            <v>65.34</v>
          </cell>
        </row>
        <row r="238">
          <cell r="B238" t="str">
            <v>IRCON</v>
          </cell>
          <cell r="C238">
            <v>265.5</v>
          </cell>
        </row>
        <row r="239">
          <cell r="B239" t="str">
            <v>ITC</v>
          </cell>
          <cell r="C239">
            <v>504.55</v>
          </cell>
        </row>
        <row r="240">
          <cell r="B240" t="str">
            <v>ITI</v>
          </cell>
          <cell r="C240">
            <v>302.85000000000002</v>
          </cell>
        </row>
        <row r="241">
          <cell r="B241" t="str">
            <v>INDIACEM</v>
          </cell>
          <cell r="C241">
            <v>369.1</v>
          </cell>
        </row>
        <row r="242">
          <cell r="B242" t="str">
            <v>SAMMAANCAP</v>
          </cell>
          <cell r="C242">
            <v>176.64</v>
          </cell>
        </row>
        <row r="243">
          <cell r="B243" t="str">
            <v>INDIAMART</v>
          </cell>
          <cell r="C243">
            <v>2915.45</v>
          </cell>
        </row>
        <row r="244">
          <cell r="B244" t="str">
            <v>INDIANB</v>
          </cell>
          <cell r="C244">
            <v>552.79999999999995</v>
          </cell>
        </row>
        <row r="245">
          <cell r="B245" t="str">
            <v>IEX</v>
          </cell>
          <cell r="C245">
            <v>195.55</v>
          </cell>
        </row>
        <row r="246">
          <cell r="B246" t="str">
            <v>INDHOTEL</v>
          </cell>
          <cell r="C246">
            <v>644.6</v>
          </cell>
        </row>
        <row r="247">
          <cell r="B247" t="str">
            <v>IOC</v>
          </cell>
          <cell r="C247">
            <v>173.79</v>
          </cell>
        </row>
        <row r="248">
          <cell r="B248" t="str">
            <v>IOB</v>
          </cell>
          <cell r="C248">
            <v>62.31</v>
          </cell>
        </row>
        <row r="249">
          <cell r="B249" t="str">
            <v>IRCTC</v>
          </cell>
          <cell r="C249">
            <v>939.4</v>
          </cell>
        </row>
        <row r="250">
          <cell r="B250" t="str">
            <v>IRFC</v>
          </cell>
          <cell r="C250">
            <v>181.44</v>
          </cell>
        </row>
        <row r="251">
          <cell r="B251" t="str">
            <v>INDIGOPNTS</v>
          </cell>
          <cell r="C251">
            <v>1470.05</v>
          </cell>
        </row>
        <row r="252">
          <cell r="B252" t="str">
            <v>IGL</v>
          </cell>
          <cell r="C252">
            <v>540.4</v>
          </cell>
        </row>
        <row r="253">
          <cell r="B253" t="str">
            <v>INDUSTOWER</v>
          </cell>
          <cell r="C253">
            <v>434.9</v>
          </cell>
        </row>
        <row r="254">
          <cell r="B254" t="str">
            <v>INDUSINDBK</v>
          </cell>
          <cell r="C254">
            <v>1381.9</v>
          </cell>
        </row>
        <row r="255">
          <cell r="B255" t="str">
            <v>NAUKRI</v>
          </cell>
          <cell r="C255">
            <v>7444.45</v>
          </cell>
        </row>
        <row r="256">
          <cell r="B256" t="str">
            <v>INFY</v>
          </cell>
          <cell r="C256">
            <v>1880.25</v>
          </cell>
        </row>
        <row r="257">
          <cell r="B257" t="str">
            <v>INOXWIND</v>
          </cell>
          <cell r="C257">
            <v>223.29</v>
          </cell>
        </row>
        <row r="258">
          <cell r="B258" t="str">
            <v>INTELLECT</v>
          </cell>
          <cell r="C258">
            <v>982.2</v>
          </cell>
        </row>
        <row r="259">
          <cell r="B259" t="str">
            <v>INDIGO</v>
          </cell>
          <cell r="C259">
            <v>4483.1499999999996</v>
          </cell>
        </row>
        <row r="260">
          <cell r="B260" t="str">
            <v>IPCALAB</v>
          </cell>
          <cell r="C260">
            <v>1402.95</v>
          </cell>
        </row>
        <row r="261">
          <cell r="B261" t="str">
            <v>JBCHEPHARM</v>
          </cell>
          <cell r="C261">
            <v>1937.35</v>
          </cell>
        </row>
        <row r="262">
          <cell r="B262" t="str">
            <v>JKCEMENT</v>
          </cell>
          <cell r="C262">
            <v>4401</v>
          </cell>
        </row>
        <row r="263">
          <cell r="B263" t="str">
            <v>JBMA</v>
          </cell>
          <cell r="C263">
            <v>1927.75</v>
          </cell>
        </row>
        <row r="264">
          <cell r="B264" t="str">
            <v>JKLAKSHMI</v>
          </cell>
          <cell r="C264">
            <v>779.7</v>
          </cell>
        </row>
        <row r="265">
          <cell r="B265" t="str">
            <v>JKPAPER</v>
          </cell>
          <cell r="C265">
            <v>472.1</v>
          </cell>
        </row>
        <row r="266">
          <cell r="B266" t="str">
            <v>JMFINANCIL</v>
          </cell>
          <cell r="C266">
            <v>92.33</v>
          </cell>
        </row>
        <row r="267">
          <cell r="B267" t="str">
            <v>JSWENERGY</v>
          </cell>
          <cell r="C267">
            <v>710.7</v>
          </cell>
        </row>
        <row r="268">
          <cell r="B268" t="str">
            <v>JSWINFRA</v>
          </cell>
          <cell r="C268">
            <v>312.7</v>
          </cell>
        </row>
        <row r="269">
          <cell r="B269" t="str">
            <v>JSWSTEEL</v>
          </cell>
          <cell r="C269">
            <v>933.25</v>
          </cell>
        </row>
        <row r="270">
          <cell r="B270" t="str">
            <v>JAIBALAJI</v>
          </cell>
          <cell r="C270">
            <v>935.05</v>
          </cell>
        </row>
        <row r="271">
          <cell r="B271" t="str">
            <v>J&amp;KBANK</v>
          </cell>
          <cell r="C271">
            <v>111.19</v>
          </cell>
        </row>
        <row r="272">
          <cell r="B272" t="str">
            <v>JINDALSAW</v>
          </cell>
          <cell r="C272">
            <v>688</v>
          </cell>
        </row>
        <row r="273">
          <cell r="B273" t="str">
            <v>JSL</v>
          </cell>
          <cell r="C273">
            <v>729.75</v>
          </cell>
        </row>
        <row r="274">
          <cell r="B274" t="str">
            <v>JINDALSTEL</v>
          </cell>
          <cell r="C274">
            <v>965.75</v>
          </cell>
        </row>
        <row r="275">
          <cell r="B275" t="str">
            <v>JIOFIN</v>
          </cell>
          <cell r="C275">
            <v>329.6</v>
          </cell>
        </row>
        <row r="276">
          <cell r="B276" t="str">
            <v>JUBLFOOD</v>
          </cell>
          <cell r="C276">
            <v>657.6</v>
          </cell>
        </row>
        <row r="277">
          <cell r="B277" t="str">
            <v>JUBLINGREA</v>
          </cell>
          <cell r="C277">
            <v>692</v>
          </cell>
        </row>
        <row r="278">
          <cell r="B278" t="str">
            <v>JUBLPHARMA</v>
          </cell>
          <cell r="C278">
            <v>893.55</v>
          </cell>
        </row>
        <row r="279">
          <cell r="B279" t="str">
            <v>JWL</v>
          </cell>
          <cell r="C279">
            <v>555.6</v>
          </cell>
        </row>
        <row r="280">
          <cell r="B280" t="str">
            <v>JUSTDIAL</v>
          </cell>
          <cell r="C280">
            <v>1321.45</v>
          </cell>
        </row>
        <row r="281">
          <cell r="B281" t="str">
            <v>JYOTHYLAB</v>
          </cell>
          <cell r="C281">
            <v>570.15</v>
          </cell>
        </row>
        <row r="282">
          <cell r="B282" t="str">
            <v>KPRMILL</v>
          </cell>
          <cell r="C282">
            <v>891.05</v>
          </cell>
        </row>
        <row r="283">
          <cell r="B283" t="str">
            <v>KEI</v>
          </cell>
          <cell r="C283">
            <v>4700.7</v>
          </cell>
        </row>
        <row r="284">
          <cell r="B284" t="str">
            <v>KNRCON</v>
          </cell>
          <cell r="C284">
            <v>343.35</v>
          </cell>
        </row>
        <row r="285">
          <cell r="B285" t="str">
            <v>KPITTECH</v>
          </cell>
          <cell r="C285">
            <v>1832.4</v>
          </cell>
        </row>
        <row r="286">
          <cell r="B286" t="str">
            <v>KRBL</v>
          </cell>
          <cell r="C286">
            <v>296.55</v>
          </cell>
        </row>
        <row r="287">
          <cell r="B287" t="str">
            <v>KSB</v>
          </cell>
          <cell r="C287">
            <v>925.65</v>
          </cell>
        </row>
        <row r="288">
          <cell r="B288" t="str">
            <v>KAJARIACER</v>
          </cell>
          <cell r="C288">
            <v>1349.3</v>
          </cell>
        </row>
        <row r="289">
          <cell r="B289" t="str">
            <v>KPIL</v>
          </cell>
          <cell r="C289">
            <v>1251.95</v>
          </cell>
        </row>
        <row r="290">
          <cell r="B290" t="str">
            <v>KALYANKJIL</v>
          </cell>
          <cell r="C290">
            <v>596.4</v>
          </cell>
        </row>
        <row r="291">
          <cell r="B291" t="str">
            <v>KANSAINER</v>
          </cell>
          <cell r="C291">
            <v>301.10000000000002</v>
          </cell>
        </row>
        <row r="292">
          <cell r="B292" t="str">
            <v>KARURVYSYA</v>
          </cell>
          <cell r="C292">
            <v>223.38</v>
          </cell>
        </row>
        <row r="293">
          <cell r="B293" t="str">
            <v>KAYNES</v>
          </cell>
          <cell r="C293">
            <v>5024.3</v>
          </cell>
        </row>
        <row r="294">
          <cell r="B294" t="str">
            <v>KEC</v>
          </cell>
          <cell r="C294">
            <v>829.35</v>
          </cell>
        </row>
        <row r="295">
          <cell r="B295" t="str">
            <v>KFINTECH</v>
          </cell>
          <cell r="C295">
            <v>1015.9</v>
          </cell>
        </row>
        <row r="296">
          <cell r="B296" t="str">
            <v>KOTAKBANK</v>
          </cell>
          <cell r="C296">
            <v>1821.5</v>
          </cell>
        </row>
        <row r="297">
          <cell r="B297" t="str">
            <v>KIMS</v>
          </cell>
          <cell r="C297">
            <v>2442</v>
          </cell>
        </row>
        <row r="298">
          <cell r="B298" t="str">
            <v>LTF</v>
          </cell>
          <cell r="C298">
            <v>168.92</v>
          </cell>
        </row>
        <row r="299">
          <cell r="B299" t="str">
            <v>LTTS</v>
          </cell>
          <cell r="C299">
            <v>5488.3</v>
          </cell>
        </row>
        <row r="300">
          <cell r="B300" t="str">
            <v>LICHSGFIN</v>
          </cell>
          <cell r="C300">
            <v>682.35</v>
          </cell>
        </row>
        <row r="301">
          <cell r="B301" t="str">
            <v>LTIM</v>
          </cell>
          <cell r="C301">
            <v>5704.4</v>
          </cell>
        </row>
        <row r="302">
          <cell r="B302" t="str">
            <v>LT</v>
          </cell>
          <cell r="C302">
            <v>3606.5</v>
          </cell>
        </row>
        <row r="303">
          <cell r="B303" t="str">
            <v>LATENTVIEW</v>
          </cell>
          <cell r="C303">
            <v>510.9</v>
          </cell>
        </row>
        <row r="304">
          <cell r="B304" t="str">
            <v>LAURUSLABS</v>
          </cell>
          <cell r="C304">
            <v>449.75</v>
          </cell>
        </row>
        <row r="305">
          <cell r="B305" t="str">
            <v>LXCHEM</v>
          </cell>
          <cell r="C305">
            <v>283</v>
          </cell>
        </row>
        <row r="306">
          <cell r="B306" t="str">
            <v>LEMONTREE</v>
          </cell>
          <cell r="C306">
            <v>133.63999999999999</v>
          </cell>
        </row>
        <row r="307">
          <cell r="B307" t="str">
            <v>LICI</v>
          </cell>
          <cell r="C307">
            <v>1075.5</v>
          </cell>
        </row>
        <row r="308">
          <cell r="B308" t="str">
            <v>LINDEINDIA</v>
          </cell>
          <cell r="C308">
            <v>7298.9</v>
          </cell>
        </row>
        <row r="309">
          <cell r="B309" t="str">
            <v>LLOYDSME</v>
          </cell>
          <cell r="C309">
            <v>776.55</v>
          </cell>
        </row>
        <row r="310">
          <cell r="B310" t="str">
            <v>LUPIN</v>
          </cell>
          <cell r="C310">
            <v>2109.1999999999998</v>
          </cell>
        </row>
        <row r="311">
          <cell r="B311" t="str">
            <v>MMTC</v>
          </cell>
          <cell r="C311">
            <v>103.94</v>
          </cell>
        </row>
        <row r="312">
          <cell r="B312" t="str">
            <v>MRF</v>
          </cell>
          <cell r="C312">
            <v>139614.54999999999</v>
          </cell>
        </row>
        <row r="313">
          <cell r="B313" t="str">
            <v>MTARTECH</v>
          </cell>
          <cell r="C313">
            <v>1755.4</v>
          </cell>
        </row>
        <row r="314">
          <cell r="B314" t="str">
            <v>LODHA</v>
          </cell>
          <cell r="C314">
            <v>1222.8499999999999</v>
          </cell>
        </row>
        <row r="315">
          <cell r="B315" t="str">
            <v>MGL</v>
          </cell>
          <cell r="C315">
            <v>1814.75</v>
          </cell>
        </row>
        <row r="316">
          <cell r="B316" t="str">
            <v>MAHSEAMLES</v>
          </cell>
          <cell r="C316">
            <v>646.04999999999995</v>
          </cell>
        </row>
        <row r="317">
          <cell r="B317" t="str">
            <v>M&amp;MFIN</v>
          </cell>
          <cell r="C317">
            <v>313.7</v>
          </cell>
        </row>
        <row r="318">
          <cell r="B318" t="str">
            <v>M&amp;M</v>
          </cell>
          <cell r="C318">
            <v>2732.95</v>
          </cell>
        </row>
        <row r="319">
          <cell r="B319" t="str">
            <v>MHRIL</v>
          </cell>
          <cell r="C319">
            <v>410.1</v>
          </cell>
        </row>
        <row r="320">
          <cell r="B320" t="str">
            <v>MAHLIFE</v>
          </cell>
          <cell r="C320">
            <v>579.35</v>
          </cell>
        </row>
        <row r="321">
          <cell r="B321" t="str">
            <v>MANAPPURAM</v>
          </cell>
          <cell r="C321">
            <v>216.8</v>
          </cell>
        </row>
        <row r="322">
          <cell r="B322" t="str">
            <v>MRPL</v>
          </cell>
          <cell r="C322">
            <v>212.71</v>
          </cell>
        </row>
        <row r="323">
          <cell r="B323" t="str">
            <v>MANKIND</v>
          </cell>
          <cell r="C323">
            <v>2319.6</v>
          </cell>
        </row>
        <row r="324">
          <cell r="B324" t="str">
            <v>MARICO</v>
          </cell>
          <cell r="C324">
            <v>682.95</v>
          </cell>
        </row>
        <row r="325">
          <cell r="B325" t="str">
            <v>MARUTI</v>
          </cell>
          <cell r="C325">
            <v>12276.35</v>
          </cell>
        </row>
        <row r="326">
          <cell r="B326" t="str">
            <v>MASTEK</v>
          </cell>
          <cell r="C326">
            <v>2958.25</v>
          </cell>
        </row>
        <row r="327">
          <cell r="B327" t="str">
            <v>MFSL</v>
          </cell>
          <cell r="C327">
            <v>1057.8499999999999</v>
          </cell>
        </row>
        <row r="328">
          <cell r="B328" t="str">
            <v>MAXHEALTH</v>
          </cell>
          <cell r="C328">
            <v>868.35</v>
          </cell>
        </row>
        <row r="329">
          <cell r="B329" t="str">
            <v>MAZDOCK</v>
          </cell>
          <cell r="C329">
            <v>4467.95</v>
          </cell>
        </row>
        <row r="330">
          <cell r="B330" t="str">
            <v>MEDPLUS</v>
          </cell>
          <cell r="C330">
            <v>635</v>
          </cell>
        </row>
        <row r="331">
          <cell r="B331" t="str">
            <v>METROBRAND</v>
          </cell>
          <cell r="C331">
            <v>1372.25</v>
          </cell>
        </row>
        <row r="332">
          <cell r="B332" t="str">
            <v>METROPOLIS</v>
          </cell>
          <cell r="C332">
            <v>2099.75</v>
          </cell>
        </row>
        <row r="333">
          <cell r="B333" t="str">
            <v>MINDACORP</v>
          </cell>
          <cell r="C333">
            <v>538.04999999999995</v>
          </cell>
        </row>
        <row r="334">
          <cell r="B334" t="str">
            <v>MSUMI</v>
          </cell>
          <cell r="C334">
            <v>72.540000000000006</v>
          </cell>
        </row>
        <row r="335">
          <cell r="B335" t="str">
            <v>MOTILALOFS</v>
          </cell>
          <cell r="C335">
            <v>702.5</v>
          </cell>
        </row>
        <row r="336">
          <cell r="B336" t="str">
            <v>MPHASIS</v>
          </cell>
          <cell r="C336">
            <v>3065.65</v>
          </cell>
        </row>
        <row r="337">
          <cell r="B337" t="str">
            <v>MCX</v>
          </cell>
          <cell r="C337">
            <v>4778.8500000000004</v>
          </cell>
        </row>
        <row r="338">
          <cell r="B338" t="str">
            <v>MUTHOOTFIN</v>
          </cell>
          <cell r="C338">
            <v>1928.2</v>
          </cell>
        </row>
        <row r="339">
          <cell r="B339" t="str">
            <v>NATCOPHARM</v>
          </cell>
          <cell r="C339">
            <v>1551.35</v>
          </cell>
        </row>
        <row r="340">
          <cell r="B340" t="str">
            <v>NBCC</v>
          </cell>
          <cell r="C340">
            <v>181.89</v>
          </cell>
        </row>
        <row r="341">
          <cell r="B341" t="str">
            <v>NCC</v>
          </cell>
          <cell r="C341">
            <v>320.95</v>
          </cell>
        </row>
        <row r="342">
          <cell r="B342" t="str">
            <v>NHPC</v>
          </cell>
          <cell r="C342">
            <v>97.93</v>
          </cell>
        </row>
        <row r="343">
          <cell r="B343" t="str">
            <v>NLCINDIA</v>
          </cell>
          <cell r="C343">
            <v>271.64999999999998</v>
          </cell>
        </row>
        <row r="344">
          <cell r="B344" t="str">
            <v>NMDC</v>
          </cell>
          <cell r="C344">
            <v>226.34</v>
          </cell>
        </row>
        <row r="345">
          <cell r="B345" t="str">
            <v>NSLNISP</v>
          </cell>
          <cell r="C345">
            <v>55.17</v>
          </cell>
        </row>
        <row r="346">
          <cell r="B346" t="str">
            <v>NTPC</v>
          </cell>
          <cell r="C346">
            <v>403.35</v>
          </cell>
        </row>
        <row r="347">
          <cell r="B347" t="str">
            <v>NH</v>
          </cell>
          <cell r="C347">
            <v>1268.95</v>
          </cell>
        </row>
        <row r="348">
          <cell r="B348" t="str">
            <v>NATIONALUM</v>
          </cell>
          <cell r="C348">
            <v>171.35</v>
          </cell>
        </row>
        <row r="349">
          <cell r="B349" t="str">
            <v>NAVINFLUOR</v>
          </cell>
          <cell r="C349">
            <v>3334.6</v>
          </cell>
        </row>
        <row r="350">
          <cell r="B350" t="str">
            <v>NESTLEIND</v>
          </cell>
          <cell r="C350">
            <v>2551</v>
          </cell>
        </row>
        <row r="351">
          <cell r="B351" t="str">
            <v>NETWORK18</v>
          </cell>
          <cell r="C351">
            <v>99.92</v>
          </cell>
        </row>
        <row r="352">
          <cell r="B352" t="str">
            <v>NAM-INDIA</v>
          </cell>
          <cell r="C352">
            <v>716.8</v>
          </cell>
        </row>
        <row r="353">
          <cell r="B353" t="str">
            <v>NUVAMA</v>
          </cell>
          <cell r="C353">
            <v>6208.9</v>
          </cell>
        </row>
        <row r="354">
          <cell r="B354" t="str">
            <v>NUVOCO</v>
          </cell>
          <cell r="C354">
            <v>344.95</v>
          </cell>
        </row>
        <row r="355">
          <cell r="B355" t="str">
            <v>OBEROIRLTY</v>
          </cell>
          <cell r="C355">
            <v>1734.1</v>
          </cell>
        </row>
        <row r="356">
          <cell r="B356" t="str">
            <v>ONGC</v>
          </cell>
          <cell r="C356">
            <v>324.35000000000002</v>
          </cell>
        </row>
        <row r="357">
          <cell r="B357" t="str">
            <v>OIL</v>
          </cell>
          <cell r="C357">
            <v>681.15</v>
          </cell>
        </row>
        <row r="358">
          <cell r="B358" t="str">
            <v>OLECTRA</v>
          </cell>
          <cell r="C358">
            <v>1612.7</v>
          </cell>
        </row>
        <row r="359">
          <cell r="B359" t="str">
            <v>PAYTM</v>
          </cell>
          <cell r="C359">
            <v>553.70000000000005</v>
          </cell>
        </row>
        <row r="360">
          <cell r="B360" t="str">
            <v>OFSS</v>
          </cell>
          <cell r="C360">
            <v>11106.05</v>
          </cell>
        </row>
        <row r="361">
          <cell r="B361" t="str">
            <v>POLICYBZR</v>
          </cell>
          <cell r="C361">
            <v>1696.05</v>
          </cell>
        </row>
        <row r="362">
          <cell r="B362" t="str">
            <v>PCBL</v>
          </cell>
          <cell r="C362">
            <v>450.9</v>
          </cell>
        </row>
        <row r="363">
          <cell r="B363" t="str">
            <v>PIIND</v>
          </cell>
          <cell r="C363">
            <v>4428.05</v>
          </cell>
        </row>
        <row r="364">
          <cell r="B364" t="str">
            <v>PNBHOUSING</v>
          </cell>
          <cell r="C364">
            <v>867.15</v>
          </cell>
        </row>
        <row r="365">
          <cell r="B365" t="str">
            <v>PNCINFRA</v>
          </cell>
          <cell r="C365">
            <v>468.6</v>
          </cell>
        </row>
        <row r="366">
          <cell r="B366" t="str">
            <v>PVRINOX</v>
          </cell>
          <cell r="C366">
            <v>1515.15</v>
          </cell>
        </row>
        <row r="367">
          <cell r="B367" t="str">
            <v>PAGEIND</v>
          </cell>
          <cell r="C367">
            <v>42176.4</v>
          </cell>
        </row>
        <row r="368">
          <cell r="B368" t="str">
            <v>PATANJALI</v>
          </cell>
          <cell r="C368">
            <v>1909.7</v>
          </cell>
        </row>
        <row r="369">
          <cell r="B369" t="str">
            <v>PERSISTENT</v>
          </cell>
          <cell r="C369">
            <v>4959.75</v>
          </cell>
        </row>
        <row r="370">
          <cell r="B370" t="str">
            <v>PETRONET</v>
          </cell>
          <cell r="C370">
            <v>381.2</v>
          </cell>
        </row>
        <row r="371">
          <cell r="B371" t="str">
            <v>PHOENIXLTD</v>
          </cell>
          <cell r="C371">
            <v>3690.05</v>
          </cell>
        </row>
        <row r="372">
          <cell r="B372" t="str">
            <v>PIDILITIND</v>
          </cell>
          <cell r="C372">
            <v>3127.1</v>
          </cell>
        </row>
        <row r="373">
          <cell r="B373" t="str">
            <v>PEL</v>
          </cell>
          <cell r="C373">
            <v>1037.45</v>
          </cell>
        </row>
        <row r="374">
          <cell r="B374" t="str">
            <v>PPLPHARMA</v>
          </cell>
          <cell r="C374">
            <v>188.63</v>
          </cell>
        </row>
        <row r="375">
          <cell r="B375" t="str">
            <v>POLYMED</v>
          </cell>
          <cell r="C375">
            <v>2149.65</v>
          </cell>
        </row>
        <row r="376">
          <cell r="B376" t="str">
            <v>POLYCAB</v>
          </cell>
          <cell r="C376">
            <v>6832</v>
          </cell>
        </row>
        <row r="377">
          <cell r="B377" t="str">
            <v>POONAWALLA</v>
          </cell>
          <cell r="C377">
            <v>403</v>
          </cell>
        </row>
        <row r="378">
          <cell r="B378" t="str">
            <v>PFC</v>
          </cell>
          <cell r="C378">
            <v>517.5</v>
          </cell>
        </row>
        <row r="379">
          <cell r="B379" t="str">
            <v>POWERGRID</v>
          </cell>
          <cell r="C379">
            <v>334</v>
          </cell>
        </row>
        <row r="380">
          <cell r="B380" t="str">
            <v>PRAJIND</v>
          </cell>
          <cell r="C380">
            <v>779.15</v>
          </cell>
        </row>
        <row r="381">
          <cell r="B381" t="str">
            <v>PRESTIGE</v>
          </cell>
          <cell r="C381">
            <v>1744.9</v>
          </cell>
        </row>
        <row r="382">
          <cell r="B382" t="str">
            <v>PRINCEPIPE</v>
          </cell>
          <cell r="C382">
            <v>608.65</v>
          </cell>
        </row>
        <row r="383">
          <cell r="B383" t="str">
            <v>PRSMJOHNSN</v>
          </cell>
          <cell r="C383">
            <v>161.4</v>
          </cell>
        </row>
        <row r="384">
          <cell r="B384" t="str">
            <v>PGHH</v>
          </cell>
          <cell r="C384">
            <v>17081.05</v>
          </cell>
        </row>
        <row r="385">
          <cell r="B385" t="str">
            <v>PNB</v>
          </cell>
          <cell r="C385">
            <v>117.36</v>
          </cell>
        </row>
        <row r="386">
          <cell r="B386" t="str">
            <v>QUESS</v>
          </cell>
          <cell r="C386">
            <v>730</v>
          </cell>
        </row>
        <row r="387">
          <cell r="B387" t="str">
            <v>RRKABEL</v>
          </cell>
          <cell r="C387">
            <v>1631</v>
          </cell>
        </row>
        <row r="388">
          <cell r="B388" t="str">
            <v>RBLBANK</v>
          </cell>
          <cell r="C388">
            <v>230.06</v>
          </cell>
        </row>
        <row r="389">
          <cell r="B389" t="str">
            <v>RECLTD</v>
          </cell>
          <cell r="C389">
            <v>595.35</v>
          </cell>
        </row>
        <row r="390">
          <cell r="B390" t="str">
            <v>RHIM</v>
          </cell>
          <cell r="C390">
            <v>633.29999999999995</v>
          </cell>
        </row>
        <row r="391">
          <cell r="B391" t="str">
            <v>RITES</v>
          </cell>
          <cell r="C391">
            <v>656.75</v>
          </cell>
        </row>
        <row r="392">
          <cell r="B392" t="str">
            <v>RADICO</v>
          </cell>
          <cell r="C392">
            <v>1765.25</v>
          </cell>
        </row>
        <row r="393">
          <cell r="B393" t="str">
            <v>RVNL</v>
          </cell>
          <cell r="C393">
            <v>570.75</v>
          </cell>
        </row>
        <row r="394">
          <cell r="B394" t="str">
            <v>RAILTEL</v>
          </cell>
          <cell r="C394">
            <v>471.7</v>
          </cell>
        </row>
        <row r="395">
          <cell r="B395" t="str">
            <v>RAINBOW</v>
          </cell>
          <cell r="C395">
            <v>1212.55</v>
          </cell>
        </row>
        <row r="396">
          <cell r="B396" t="str">
            <v>RAJESHEXPO</v>
          </cell>
          <cell r="C396">
            <v>298.3</v>
          </cell>
        </row>
        <row r="397">
          <cell r="B397" t="str">
            <v>RKFORGE</v>
          </cell>
          <cell r="C397">
            <v>957.15</v>
          </cell>
        </row>
        <row r="398">
          <cell r="B398" t="str">
            <v>RCF</v>
          </cell>
          <cell r="C398">
            <v>202.69</v>
          </cell>
        </row>
        <row r="399">
          <cell r="B399" t="str">
            <v>RATNAMANI</v>
          </cell>
          <cell r="C399">
            <v>3545.1</v>
          </cell>
        </row>
        <row r="400">
          <cell r="B400" t="str">
            <v>RTNINDIA</v>
          </cell>
          <cell r="C400">
            <v>82.62</v>
          </cell>
        </row>
        <row r="401">
          <cell r="B401" t="str">
            <v>RAYMOND</v>
          </cell>
          <cell r="C401">
            <v>2025.45</v>
          </cell>
        </row>
        <row r="402">
          <cell r="B402" t="str">
            <v>REDINGTON</v>
          </cell>
          <cell r="C402">
            <v>209.37</v>
          </cell>
        </row>
        <row r="403">
          <cell r="B403" t="str">
            <v>RELIANCE</v>
          </cell>
          <cell r="C403">
            <v>2996.25</v>
          </cell>
        </row>
        <row r="404">
          <cell r="B404" t="str">
            <v>RBA</v>
          </cell>
          <cell r="C404">
            <v>109.12</v>
          </cell>
        </row>
        <row r="405">
          <cell r="B405" t="str">
            <v>ROUTE</v>
          </cell>
          <cell r="C405">
            <v>1567.7</v>
          </cell>
        </row>
        <row r="406">
          <cell r="B406" t="str">
            <v>SBFC</v>
          </cell>
          <cell r="C406">
            <v>86.6</v>
          </cell>
        </row>
        <row r="407">
          <cell r="B407" t="str">
            <v>SBICARD</v>
          </cell>
          <cell r="C407">
            <v>714.45</v>
          </cell>
        </row>
        <row r="408">
          <cell r="B408" t="str">
            <v>SBILIFE</v>
          </cell>
          <cell r="C408">
            <v>1795.25</v>
          </cell>
        </row>
        <row r="409">
          <cell r="B409" t="str">
            <v>SJVN</v>
          </cell>
          <cell r="C409">
            <v>133.31</v>
          </cell>
        </row>
        <row r="410">
          <cell r="B410" t="str">
            <v>SKFINDIA</v>
          </cell>
          <cell r="C410">
            <v>5288.25</v>
          </cell>
        </row>
        <row r="411">
          <cell r="B411" t="str">
            <v>SRF</v>
          </cell>
          <cell r="C411">
            <v>2533.1</v>
          </cell>
        </row>
        <row r="412">
          <cell r="B412" t="str">
            <v>SAFARI</v>
          </cell>
          <cell r="C412">
            <v>2362.9</v>
          </cell>
        </row>
        <row r="413">
          <cell r="B413" t="str">
            <v>MOTHERSON</v>
          </cell>
          <cell r="C413">
            <v>193.89</v>
          </cell>
        </row>
        <row r="414">
          <cell r="B414" t="str">
            <v>SANOFI</v>
          </cell>
          <cell r="C414">
            <v>6859.7</v>
          </cell>
        </row>
        <row r="415">
          <cell r="B415" t="str">
            <v>SAPPHIRE</v>
          </cell>
          <cell r="C415">
            <v>1608.9</v>
          </cell>
        </row>
        <row r="416">
          <cell r="B416" t="str">
            <v>SAREGAMA</v>
          </cell>
          <cell r="C416">
            <v>524.1</v>
          </cell>
        </row>
        <row r="417">
          <cell r="B417" t="str">
            <v>SCHAEFFLER</v>
          </cell>
          <cell r="C417">
            <v>4063.2</v>
          </cell>
        </row>
        <row r="418">
          <cell r="B418" t="str">
            <v>SCHNEIDER</v>
          </cell>
          <cell r="C418">
            <v>812.25</v>
          </cell>
        </row>
        <row r="419">
          <cell r="B419" t="str">
            <v>SHREECEM</v>
          </cell>
          <cell r="C419">
            <v>25012.400000000001</v>
          </cell>
        </row>
        <row r="420">
          <cell r="B420" t="str">
            <v>RENUKA</v>
          </cell>
          <cell r="C420">
            <v>47.95</v>
          </cell>
        </row>
        <row r="421">
          <cell r="B421" t="str">
            <v>SHRIRAMFIN</v>
          </cell>
          <cell r="C421">
            <v>3143.6</v>
          </cell>
        </row>
        <row r="422">
          <cell r="B422" t="str">
            <v>SHYAMMETL</v>
          </cell>
          <cell r="C422">
            <v>810.2</v>
          </cell>
        </row>
        <row r="423">
          <cell r="B423" t="str">
            <v>SIEMENS</v>
          </cell>
          <cell r="C423">
            <v>7056.05</v>
          </cell>
        </row>
        <row r="424">
          <cell r="B424" t="str">
            <v>SIGNATURE</v>
          </cell>
          <cell r="C424">
            <v>1510.55</v>
          </cell>
        </row>
        <row r="425">
          <cell r="B425" t="str">
            <v>SOBHA</v>
          </cell>
          <cell r="C425">
            <v>1693.65</v>
          </cell>
        </row>
        <row r="426">
          <cell r="B426" t="str">
            <v>SOLARINDS</v>
          </cell>
          <cell r="C426">
            <v>10395.5</v>
          </cell>
        </row>
        <row r="427">
          <cell r="B427" t="str">
            <v>SONACOMS</v>
          </cell>
          <cell r="C427">
            <v>689.95</v>
          </cell>
        </row>
        <row r="428">
          <cell r="B428" t="str">
            <v>SONATSOFTW</v>
          </cell>
          <cell r="C428">
            <v>626.54999999999995</v>
          </cell>
        </row>
        <row r="429">
          <cell r="B429" t="str">
            <v>STARHEALTH</v>
          </cell>
          <cell r="C429">
            <v>609.79999999999995</v>
          </cell>
        </row>
        <row r="430">
          <cell r="B430" t="str">
            <v>SBIN</v>
          </cell>
          <cell r="C430">
            <v>820.3</v>
          </cell>
        </row>
        <row r="431">
          <cell r="B431" t="str">
            <v>SAIL</v>
          </cell>
          <cell r="C431">
            <v>133.88</v>
          </cell>
        </row>
        <row r="432">
          <cell r="B432" t="str">
            <v>SWSOLAR</v>
          </cell>
          <cell r="C432">
            <v>684.9</v>
          </cell>
        </row>
        <row r="433">
          <cell r="B433" t="str">
            <v>STLTECH</v>
          </cell>
          <cell r="C433">
            <v>137.69</v>
          </cell>
        </row>
        <row r="434">
          <cell r="B434" t="str">
            <v>SUMICHEM</v>
          </cell>
          <cell r="C434">
            <v>542.25</v>
          </cell>
        </row>
        <row r="435">
          <cell r="B435" t="str">
            <v>SPARC</v>
          </cell>
          <cell r="C435">
            <v>214.9</v>
          </cell>
        </row>
        <row r="436">
          <cell r="B436" t="str">
            <v>SUNPHARMA</v>
          </cell>
          <cell r="C436">
            <v>1750.65</v>
          </cell>
        </row>
        <row r="437">
          <cell r="B437" t="str">
            <v>SUNTV</v>
          </cell>
          <cell r="C437">
            <v>790.1</v>
          </cell>
        </row>
        <row r="438">
          <cell r="B438" t="str">
            <v>SUNDARMFIN</v>
          </cell>
          <cell r="C438">
            <v>4416.45</v>
          </cell>
        </row>
        <row r="439">
          <cell r="B439" t="str">
            <v>SUNDRMFAST</v>
          </cell>
          <cell r="C439">
            <v>1341.4</v>
          </cell>
        </row>
        <row r="440">
          <cell r="B440" t="str">
            <v>SUNTECK</v>
          </cell>
          <cell r="C440">
            <v>607.35</v>
          </cell>
        </row>
        <row r="441">
          <cell r="B441" t="str">
            <v>SUPREMEIND</v>
          </cell>
          <cell r="C441">
            <v>5544.95</v>
          </cell>
        </row>
        <row r="442">
          <cell r="B442" t="str">
            <v>SUVENPHAR</v>
          </cell>
          <cell r="C442">
            <v>1058.25</v>
          </cell>
        </row>
        <row r="443">
          <cell r="B443" t="str">
            <v>SUZLON</v>
          </cell>
          <cell r="C443">
            <v>77.569999999999993</v>
          </cell>
        </row>
        <row r="444">
          <cell r="B444" t="str">
            <v>SWANENERGY</v>
          </cell>
          <cell r="C444">
            <v>688</v>
          </cell>
        </row>
        <row r="445">
          <cell r="B445" t="str">
            <v>SYNGENE</v>
          </cell>
          <cell r="C445">
            <v>842.05</v>
          </cell>
        </row>
        <row r="446">
          <cell r="B446" t="str">
            <v>SYRMA</v>
          </cell>
          <cell r="C446">
            <v>439.15</v>
          </cell>
        </row>
        <row r="447">
          <cell r="B447" t="str">
            <v>TV18BRDCST</v>
          </cell>
          <cell r="C447">
            <v>49.71</v>
          </cell>
        </row>
        <row r="448">
          <cell r="B448" t="str">
            <v>TVSMOTOR</v>
          </cell>
          <cell r="C448">
            <v>2706.25</v>
          </cell>
        </row>
        <row r="449">
          <cell r="B449" t="str">
            <v>TVSSCS</v>
          </cell>
          <cell r="C449">
            <v>195.34</v>
          </cell>
        </row>
        <row r="450">
          <cell r="B450" t="str">
            <v>TMB</v>
          </cell>
          <cell r="C450">
            <v>462.05</v>
          </cell>
        </row>
        <row r="451">
          <cell r="B451" t="str">
            <v>TANLA</v>
          </cell>
          <cell r="C451">
            <v>916</v>
          </cell>
        </row>
        <row r="452">
          <cell r="B452" t="str">
            <v>TATACHEM</v>
          </cell>
          <cell r="C452">
            <v>1085.45</v>
          </cell>
        </row>
        <row r="453">
          <cell r="B453" t="str">
            <v>TATACOMM</v>
          </cell>
          <cell r="C453">
            <v>1918.95</v>
          </cell>
        </row>
        <row r="454">
          <cell r="B454" t="str">
            <v>TCS</v>
          </cell>
          <cell r="C454">
            <v>4502</v>
          </cell>
        </row>
        <row r="455">
          <cell r="B455" t="str">
            <v>TATACONSUM</v>
          </cell>
          <cell r="C455">
            <v>1205.8</v>
          </cell>
        </row>
        <row r="456">
          <cell r="B456" t="str">
            <v>TATAELXSI</v>
          </cell>
          <cell r="C456">
            <v>6963.7</v>
          </cell>
        </row>
        <row r="457">
          <cell r="B457" t="str">
            <v>TATAINVEST</v>
          </cell>
          <cell r="C457">
            <v>6236.3</v>
          </cell>
        </row>
        <row r="458">
          <cell r="B458" t="str">
            <v>TATAMTRDVR</v>
          </cell>
          <cell r="C458">
            <v>735.3</v>
          </cell>
        </row>
        <row r="459">
          <cell r="B459" t="str">
            <v>TATAMOTORS</v>
          </cell>
          <cell r="C459">
            <v>1068.45</v>
          </cell>
        </row>
        <row r="460">
          <cell r="B460" t="str">
            <v>TATAPOWER</v>
          </cell>
          <cell r="C460">
            <v>422.95</v>
          </cell>
        </row>
        <row r="461">
          <cell r="B461" t="str">
            <v>TATASTEEL</v>
          </cell>
          <cell r="C461">
            <v>154.13999999999999</v>
          </cell>
        </row>
        <row r="462">
          <cell r="B462" t="str">
            <v>TATATECH</v>
          </cell>
          <cell r="C462">
            <v>1007.2</v>
          </cell>
        </row>
        <row r="463">
          <cell r="B463" t="str">
            <v>TTML</v>
          </cell>
          <cell r="C463">
            <v>95.48</v>
          </cell>
        </row>
        <row r="464">
          <cell r="B464" t="str">
            <v>TECHM</v>
          </cell>
          <cell r="C464">
            <v>1611.25</v>
          </cell>
        </row>
        <row r="465">
          <cell r="B465" t="str">
            <v>TEJASNET</v>
          </cell>
          <cell r="C465">
            <v>1306.5999999999999</v>
          </cell>
        </row>
        <row r="466">
          <cell r="B466" t="str">
            <v>NIACL</v>
          </cell>
          <cell r="C466">
            <v>268.60000000000002</v>
          </cell>
        </row>
        <row r="467">
          <cell r="B467" t="str">
            <v>RAMCOCEM</v>
          </cell>
          <cell r="C467">
            <v>832.3</v>
          </cell>
        </row>
        <row r="468">
          <cell r="B468" t="str">
            <v>THERMAX</v>
          </cell>
          <cell r="C468">
            <v>4568.7</v>
          </cell>
        </row>
        <row r="469">
          <cell r="B469" t="str">
            <v>TIMKEN</v>
          </cell>
          <cell r="C469">
            <v>3705.2</v>
          </cell>
        </row>
        <row r="470">
          <cell r="B470" t="str">
            <v>TITAGARH</v>
          </cell>
          <cell r="C470">
            <v>1417.2</v>
          </cell>
        </row>
        <row r="471">
          <cell r="B471" t="str">
            <v>TITAN</v>
          </cell>
          <cell r="C471">
            <v>3604.4</v>
          </cell>
        </row>
        <row r="472">
          <cell r="B472" t="str">
            <v>TORNTPHARM</v>
          </cell>
          <cell r="C472">
            <v>3362.6</v>
          </cell>
        </row>
        <row r="473">
          <cell r="B473" t="str">
            <v>TORNTPOWER</v>
          </cell>
          <cell r="C473">
            <v>1698.55</v>
          </cell>
        </row>
        <row r="474">
          <cell r="B474" t="str">
            <v>TRENT</v>
          </cell>
          <cell r="C474">
            <v>6989.8</v>
          </cell>
        </row>
        <row r="475">
          <cell r="B475" t="str">
            <v>TRIDENT</v>
          </cell>
          <cell r="C475">
            <v>38.03</v>
          </cell>
        </row>
        <row r="476">
          <cell r="B476" t="str">
            <v>TRIVENI</v>
          </cell>
          <cell r="C476">
            <v>452.9</v>
          </cell>
        </row>
        <row r="477">
          <cell r="B477" t="str">
            <v>TRITURBINE</v>
          </cell>
          <cell r="C477">
            <v>755.85</v>
          </cell>
        </row>
        <row r="478">
          <cell r="B478" t="str">
            <v>TIINDIA</v>
          </cell>
          <cell r="C478">
            <v>4137.8</v>
          </cell>
        </row>
        <row r="479">
          <cell r="B479" t="str">
            <v>UCOBANK</v>
          </cell>
          <cell r="C479">
            <v>52.5</v>
          </cell>
        </row>
        <row r="480">
          <cell r="B480" t="str">
            <v>UNOMINDA</v>
          </cell>
          <cell r="C480">
            <v>1137.8499999999999</v>
          </cell>
        </row>
        <row r="481">
          <cell r="B481" t="str">
            <v>UPL</v>
          </cell>
          <cell r="C481">
            <v>579.15</v>
          </cell>
        </row>
        <row r="482">
          <cell r="B482" t="str">
            <v>UTIAMC</v>
          </cell>
          <cell r="C482">
            <v>1131.7</v>
          </cell>
        </row>
        <row r="483">
          <cell r="B483" t="str">
            <v>UJJIVANSFB</v>
          </cell>
          <cell r="C483">
            <v>43.78</v>
          </cell>
        </row>
        <row r="484">
          <cell r="B484" t="str">
            <v>ULTRACEMCO</v>
          </cell>
          <cell r="C484">
            <v>11309.4</v>
          </cell>
        </row>
        <row r="485">
          <cell r="B485" t="str">
            <v>UNIONBANK</v>
          </cell>
          <cell r="C485">
            <v>127.68</v>
          </cell>
        </row>
        <row r="486">
          <cell r="B486" t="str">
            <v>UBL</v>
          </cell>
          <cell r="C486">
            <v>2024.55</v>
          </cell>
        </row>
        <row r="487">
          <cell r="B487" t="str">
            <v>UNITDSPR</v>
          </cell>
          <cell r="C487">
            <v>1451.8</v>
          </cell>
        </row>
        <row r="488">
          <cell r="B488" t="str">
            <v>USHAMART</v>
          </cell>
          <cell r="C488">
            <v>336.8</v>
          </cell>
        </row>
        <row r="489">
          <cell r="B489" t="str">
            <v>VGUARD</v>
          </cell>
          <cell r="C489">
            <v>468.85</v>
          </cell>
        </row>
        <row r="490">
          <cell r="B490" t="str">
            <v>VIPIND</v>
          </cell>
          <cell r="C490">
            <v>465.1</v>
          </cell>
        </row>
        <row r="491">
          <cell r="B491" t="str">
            <v>VAIBHAVGBL</v>
          </cell>
          <cell r="C491">
            <v>341.35</v>
          </cell>
        </row>
        <row r="492">
          <cell r="B492" t="str">
            <v>VTL</v>
          </cell>
          <cell r="C492">
            <v>484</v>
          </cell>
        </row>
        <row r="493">
          <cell r="B493" t="str">
            <v>VARROC</v>
          </cell>
          <cell r="C493">
            <v>604.9</v>
          </cell>
        </row>
        <row r="494">
          <cell r="B494" t="str">
            <v>VBL</v>
          </cell>
          <cell r="C494">
            <v>1594.2</v>
          </cell>
        </row>
        <row r="495">
          <cell r="B495" t="str">
            <v>MANYAVAR</v>
          </cell>
          <cell r="C495">
            <v>1170</v>
          </cell>
        </row>
        <row r="496">
          <cell r="B496" t="str">
            <v>VEDL</v>
          </cell>
          <cell r="C496">
            <v>459.55</v>
          </cell>
        </row>
        <row r="497">
          <cell r="B497" t="str">
            <v>VIJAYA</v>
          </cell>
          <cell r="C497">
            <v>912.05</v>
          </cell>
        </row>
        <row r="498">
          <cell r="B498" t="str">
            <v>IDEA</v>
          </cell>
          <cell r="C498">
            <v>16.2</v>
          </cell>
        </row>
        <row r="499">
          <cell r="B499" t="str">
            <v>VOLTAS</v>
          </cell>
          <cell r="C499">
            <v>1683.8</v>
          </cell>
        </row>
        <row r="500">
          <cell r="B500" t="str">
            <v>WELCORP</v>
          </cell>
          <cell r="C500">
            <v>720.6</v>
          </cell>
        </row>
        <row r="501">
          <cell r="B501" t="str">
            <v>WELSPUNLIV</v>
          </cell>
          <cell r="C501">
            <v>195.33</v>
          </cell>
        </row>
        <row r="502">
          <cell r="B502" t="str">
            <v>WESTLIFE</v>
          </cell>
          <cell r="C502">
            <v>846.75</v>
          </cell>
        </row>
        <row r="503">
          <cell r="B503" t="str">
            <v>WHIRLPOOL</v>
          </cell>
          <cell r="C503">
            <v>2059.5500000000002</v>
          </cell>
        </row>
        <row r="504">
          <cell r="B504" t="str">
            <v>WIPRO</v>
          </cell>
          <cell r="C504">
            <v>519</v>
          </cell>
        </row>
        <row r="505">
          <cell r="B505" t="str">
            <v>YESBANK</v>
          </cell>
          <cell r="C505">
            <v>24.58</v>
          </cell>
        </row>
        <row r="506">
          <cell r="B506" t="str">
            <v>ZFCVINDIA</v>
          </cell>
          <cell r="C506">
            <v>15606.1</v>
          </cell>
        </row>
        <row r="507">
          <cell r="B507" t="str">
            <v>ZEEL</v>
          </cell>
          <cell r="C507">
            <v>139.44</v>
          </cell>
        </row>
        <row r="508">
          <cell r="B508" t="str">
            <v>ZENSARTECH</v>
          </cell>
          <cell r="C508">
            <v>786.5</v>
          </cell>
        </row>
        <row r="509">
          <cell r="B509" t="str">
            <v>ZOMATO</v>
          </cell>
          <cell r="C509">
            <v>257.95999999999998</v>
          </cell>
        </row>
        <row r="510">
          <cell r="B510" t="str">
            <v>ZYDUSLIFE</v>
          </cell>
          <cell r="C510">
            <v>1210.05</v>
          </cell>
        </row>
        <row r="511">
          <cell r="B511" t="str">
            <v>ECLERX</v>
          </cell>
          <cell r="C511">
            <v>2682.35</v>
          </cell>
        </row>
        <row r="516">
          <cell r="B516"/>
          <cell r="C516"/>
        </row>
        <row r="517">
          <cell r="B517"/>
          <cell r="C517"/>
        </row>
        <row r="518">
          <cell r="B518"/>
          <cell r="C518"/>
        </row>
        <row r="519">
          <cell r="B519"/>
          <cell r="C519"/>
        </row>
        <row r="520">
          <cell r="B520"/>
          <cell r="C520"/>
        </row>
        <row r="521">
          <cell r="B521"/>
          <cell r="C521"/>
        </row>
        <row r="522">
          <cell r="B522"/>
          <cell r="C522"/>
        </row>
        <row r="523">
          <cell r="B523"/>
          <cell r="C523"/>
        </row>
        <row r="524">
          <cell r="B524"/>
          <cell r="C524"/>
        </row>
        <row r="525">
          <cell r="B525"/>
          <cell r="C525"/>
        </row>
        <row r="526">
          <cell r="B526"/>
          <cell r="C526"/>
        </row>
        <row r="527">
          <cell r="B527"/>
          <cell r="C527"/>
        </row>
        <row r="528">
          <cell r="B528"/>
          <cell r="C528"/>
        </row>
        <row r="529">
          <cell r="B529"/>
          <cell r="C529"/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305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45531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45531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40.200000000000003">
      <c r="A10" s="365"/>
      <c r="B10" s="367"/>
      <c r="C10" s="367"/>
      <c r="D10" s="367"/>
      <c r="E10" s="28" t="s">
        <v>24</v>
      </c>
      <c r="F10" s="28" t="s">
        <v>24</v>
      </c>
      <c r="G10" s="199" t="s">
        <v>25</v>
      </c>
      <c r="H10" s="199" t="s">
        <v>26</v>
      </c>
      <c r="I10" s="199" t="s">
        <v>27</v>
      </c>
      <c r="J10" s="199" t="s">
        <v>28</v>
      </c>
      <c r="K10" s="199" t="s">
        <v>29</v>
      </c>
      <c r="L10" s="199" t="s">
        <v>30</v>
      </c>
      <c r="M10" s="199" t="s">
        <v>31</v>
      </c>
      <c r="N10" s="29" t="s">
        <v>32</v>
      </c>
      <c r="O10" s="29" t="s">
        <v>33</v>
      </c>
      <c r="P10" s="30" t="s">
        <v>798</v>
      </c>
    </row>
    <row r="11" spans="1:16" ht="12.75" customHeight="1">
      <c r="A11" s="206">
        <v>1</v>
      </c>
      <c r="B11" s="218" t="s">
        <v>34</v>
      </c>
      <c r="C11" s="197" t="s">
        <v>35</v>
      </c>
      <c r="D11" s="209">
        <v>45533</v>
      </c>
      <c r="E11" s="197">
        <v>25043.3</v>
      </c>
      <c r="F11" s="197">
        <v>25004.533333333336</v>
      </c>
      <c r="G11" s="196">
        <v>24923.766666666674</v>
      </c>
      <c r="H11" s="196">
        <v>24804.233333333337</v>
      </c>
      <c r="I11" s="196">
        <v>24723.466666666674</v>
      </c>
      <c r="J11" s="196">
        <v>25124.066666666673</v>
      </c>
      <c r="K11" s="196">
        <v>25204.833333333336</v>
      </c>
      <c r="L11" s="196">
        <v>25324.366666666672</v>
      </c>
      <c r="M11" s="195">
        <v>25085.3</v>
      </c>
      <c r="N11" s="195">
        <v>24885</v>
      </c>
      <c r="O11" s="195">
        <v>14176450</v>
      </c>
      <c r="P11" s="198">
        <v>3.4588578726509764E-2</v>
      </c>
    </row>
    <row r="12" spans="1:16" ht="12.75" customHeight="1">
      <c r="A12" s="206">
        <v>2</v>
      </c>
      <c r="B12" s="218" t="s">
        <v>34</v>
      </c>
      <c r="C12" s="197" t="s">
        <v>36</v>
      </c>
      <c r="D12" s="209">
        <v>45532</v>
      </c>
      <c r="E12" s="197">
        <v>51219.15</v>
      </c>
      <c r="F12" s="197">
        <v>51205.883333333331</v>
      </c>
      <c r="G12" s="196">
        <v>51033.266666666663</v>
      </c>
      <c r="H12" s="196">
        <v>50847.383333333331</v>
      </c>
      <c r="I12" s="196">
        <v>50674.766666666663</v>
      </c>
      <c r="J12" s="196">
        <v>51391.766666666663</v>
      </c>
      <c r="K12" s="196">
        <v>51564.383333333331</v>
      </c>
      <c r="L12" s="196">
        <v>51750.266666666663</v>
      </c>
      <c r="M12" s="195">
        <v>51378.5</v>
      </c>
      <c r="N12" s="195">
        <v>51020</v>
      </c>
      <c r="O12" s="195">
        <v>3349335</v>
      </c>
      <c r="P12" s="198">
        <v>1.3324075460737998E-2</v>
      </c>
    </row>
    <row r="13" spans="1:16" ht="12.75" customHeight="1">
      <c r="A13" s="206">
        <v>3</v>
      </c>
      <c r="B13" s="218" t="s">
        <v>34</v>
      </c>
      <c r="C13" s="217" t="s">
        <v>37</v>
      </c>
      <c r="D13" s="211">
        <v>45531</v>
      </c>
      <c r="E13" s="210">
        <v>23411.200000000001</v>
      </c>
      <c r="F13" s="210">
        <v>23386.283333333336</v>
      </c>
      <c r="G13" s="212">
        <v>23307.516666666674</v>
      </c>
      <c r="H13" s="212">
        <v>23203.833333333336</v>
      </c>
      <c r="I13" s="212">
        <v>23125.066666666673</v>
      </c>
      <c r="J13" s="212">
        <v>23489.966666666674</v>
      </c>
      <c r="K13" s="212">
        <v>23568.733333333337</v>
      </c>
      <c r="L13" s="212">
        <v>23672.416666666675</v>
      </c>
      <c r="M13" s="213">
        <v>23465.05</v>
      </c>
      <c r="N13" s="213">
        <v>23282.6</v>
      </c>
      <c r="O13" s="213">
        <v>85750</v>
      </c>
      <c r="P13" s="214">
        <v>0.16310613767378773</v>
      </c>
    </row>
    <row r="14" spans="1:16" ht="12.75" customHeight="1">
      <c r="A14" s="206">
        <v>4</v>
      </c>
      <c r="B14" s="218" t="s">
        <v>34</v>
      </c>
      <c r="C14" s="217" t="s">
        <v>38</v>
      </c>
      <c r="D14" s="211">
        <v>45530</v>
      </c>
      <c r="E14" s="210">
        <v>13045.5</v>
      </c>
      <c r="F14" s="210">
        <v>13046.449999999999</v>
      </c>
      <c r="G14" s="212">
        <v>12988.049999999997</v>
      </c>
      <c r="H14" s="212">
        <v>12930.599999999999</v>
      </c>
      <c r="I14" s="212">
        <v>12872.199999999997</v>
      </c>
      <c r="J14" s="212">
        <v>13103.899999999998</v>
      </c>
      <c r="K14" s="212">
        <v>13162.3</v>
      </c>
      <c r="L14" s="212">
        <v>13219.749999999998</v>
      </c>
      <c r="M14" s="213">
        <v>13104.85</v>
      </c>
      <c r="N14" s="213">
        <v>12989</v>
      </c>
      <c r="O14" s="213">
        <v>3006550</v>
      </c>
      <c r="P14" s="214">
        <v>5.1020764874501856E-2</v>
      </c>
    </row>
    <row r="15" spans="1:16" ht="12.75" customHeight="1">
      <c r="A15" s="206">
        <v>5</v>
      </c>
      <c r="B15" s="269" t="s">
        <v>34</v>
      </c>
      <c r="C15" s="210" t="s">
        <v>843</v>
      </c>
      <c r="D15" s="211">
        <v>45534</v>
      </c>
      <c r="E15" s="210">
        <v>74754.100000000006</v>
      </c>
      <c r="F15" s="210">
        <v>74691.95</v>
      </c>
      <c r="G15" s="212">
        <v>74593.899999999994</v>
      </c>
      <c r="H15" s="212">
        <v>74433.7</v>
      </c>
      <c r="I15" s="212">
        <v>74335.649999999994</v>
      </c>
      <c r="J15" s="212">
        <v>74852.149999999994</v>
      </c>
      <c r="K15" s="212">
        <v>74950.200000000012</v>
      </c>
      <c r="L15" s="212">
        <v>75110.399999999994</v>
      </c>
      <c r="M15" s="213">
        <v>74790</v>
      </c>
      <c r="N15" s="213">
        <v>74531.75</v>
      </c>
      <c r="O15" s="213">
        <v>14300</v>
      </c>
      <c r="P15" s="214">
        <v>1.7793594306049824E-2</v>
      </c>
    </row>
    <row r="16" spans="1:16" ht="12.75" customHeight="1">
      <c r="A16" s="206">
        <v>6</v>
      </c>
      <c r="B16" s="218" t="s">
        <v>832</v>
      </c>
      <c r="C16" s="215" t="s">
        <v>39</v>
      </c>
      <c r="D16" s="211">
        <v>45533</v>
      </c>
      <c r="E16" s="210">
        <v>628.15</v>
      </c>
      <c r="F16" s="210">
        <v>625.31666666666661</v>
      </c>
      <c r="G16" s="212">
        <v>618.43333333333317</v>
      </c>
      <c r="H16" s="212">
        <v>608.71666666666658</v>
      </c>
      <c r="I16" s="212">
        <v>601.83333333333314</v>
      </c>
      <c r="J16" s="212">
        <v>635.03333333333319</v>
      </c>
      <c r="K16" s="212">
        <v>641.91666666666663</v>
      </c>
      <c r="L16" s="212">
        <v>651.63333333333321</v>
      </c>
      <c r="M16" s="213">
        <v>632.20000000000005</v>
      </c>
      <c r="N16" s="213">
        <v>615.6</v>
      </c>
      <c r="O16" s="213">
        <v>13427000</v>
      </c>
      <c r="P16" s="214">
        <v>-7.3680579510175925E-2</v>
      </c>
    </row>
    <row r="17" spans="1:16" ht="12.75" customHeight="1">
      <c r="A17" s="206">
        <v>7</v>
      </c>
      <c r="B17" s="218" t="s">
        <v>40</v>
      </c>
      <c r="C17" s="215" t="s">
        <v>41</v>
      </c>
      <c r="D17" s="211">
        <v>45533</v>
      </c>
      <c r="E17" s="210">
        <v>7786.85</v>
      </c>
      <c r="F17" s="210">
        <v>7778.2666666666664</v>
      </c>
      <c r="G17" s="212">
        <v>7716.0333333333328</v>
      </c>
      <c r="H17" s="212">
        <v>7645.2166666666662</v>
      </c>
      <c r="I17" s="212">
        <v>7582.9833333333327</v>
      </c>
      <c r="J17" s="212">
        <v>7849.083333333333</v>
      </c>
      <c r="K17" s="212">
        <v>7911.3166666666666</v>
      </c>
      <c r="L17" s="212">
        <v>7982.1333333333332</v>
      </c>
      <c r="M17" s="213">
        <v>7840.5</v>
      </c>
      <c r="N17" s="213">
        <v>7707.45</v>
      </c>
      <c r="O17" s="213">
        <v>1791875</v>
      </c>
      <c r="P17" s="214">
        <v>2.5877745139180307E-3</v>
      </c>
    </row>
    <row r="18" spans="1:16" ht="12.75" customHeight="1">
      <c r="A18" s="206">
        <v>8</v>
      </c>
      <c r="B18" s="218" t="s">
        <v>42</v>
      </c>
      <c r="C18" s="216" t="s">
        <v>43</v>
      </c>
      <c r="D18" s="211">
        <v>45533</v>
      </c>
      <c r="E18" s="210">
        <v>29065.55</v>
      </c>
      <c r="F18" s="210">
        <v>28938.116666666669</v>
      </c>
      <c r="G18" s="212">
        <v>28762.033333333336</v>
      </c>
      <c r="H18" s="212">
        <v>28458.516666666666</v>
      </c>
      <c r="I18" s="212">
        <v>28282.433333333334</v>
      </c>
      <c r="J18" s="212">
        <v>29241.633333333339</v>
      </c>
      <c r="K18" s="212">
        <v>29417.716666666667</v>
      </c>
      <c r="L18" s="212">
        <v>29721.233333333341</v>
      </c>
      <c r="M18" s="213">
        <v>29114.2</v>
      </c>
      <c r="N18" s="213">
        <v>28634.6</v>
      </c>
      <c r="O18" s="213">
        <v>147120</v>
      </c>
      <c r="P18" s="214">
        <v>3.5327234342012667E-2</v>
      </c>
    </row>
    <row r="19" spans="1:16" ht="12.75" customHeight="1">
      <c r="A19" s="206">
        <v>9</v>
      </c>
      <c r="B19" s="218" t="s">
        <v>66</v>
      </c>
      <c r="C19" s="213" t="s">
        <v>44</v>
      </c>
      <c r="D19" s="211">
        <v>45533</v>
      </c>
      <c r="E19" s="210">
        <v>221.88</v>
      </c>
      <c r="F19" s="210">
        <v>221.37333333333333</v>
      </c>
      <c r="G19" s="212">
        <v>220.08666666666667</v>
      </c>
      <c r="H19" s="212">
        <v>218.29333333333335</v>
      </c>
      <c r="I19" s="212">
        <v>217.00666666666669</v>
      </c>
      <c r="J19" s="212">
        <v>223.16666666666666</v>
      </c>
      <c r="K19" s="212">
        <v>224.45333333333329</v>
      </c>
      <c r="L19" s="212">
        <v>226.24666666666664</v>
      </c>
      <c r="M19" s="213">
        <v>222.66</v>
      </c>
      <c r="N19" s="213">
        <v>219.58</v>
      </c>
      <c r="O19" s="213">
        <v>72100800</v>
      </c>
      <c r="P19" s="214">
        <v>-2.9298436932024718E-2</v>
      </c>
    </row>
    <row r="20" spans="1:16" ht="12.75" customHeight="1">
      <c r="A20" s="206">
        <v>10</v>
      </c>
      <c r="B20" s="218" t="s">
        <v>45</v>
      </c>
      <c r="C20" s="210" t="s">
        <v>46</v>
      </c>
      <c r="D20" s="211">
        <v>45533</v>
      </c>
      <c r="E20" s="210">
        <v>324.25</v>
      </c>
      <c r="F20" s="210">
        <v>322.13333333333338</v>
      </c>
      <c r="G20" s="212">
        <v>319.31666666666678</v>
      </c>
      <c r="H20" s="212">
        <v>314.38333333333338</v>
      </c>
      <c r="I20" s="212">
        <v>311.56666666666678</v>
      </c>
      <c r="J20" s="212">
        <v>327.06666666666678</v>
      </c>
      <c r="K20" s="212">
        <v>329.88333333333338</v>
      </c>
      <c r="L20" s="212">
        <v>334.81666666666678</v>
      </c>
      <c r="M20" s="213">
        <v>324.95</v>
      </c>
      <c r="N20" s="213">
        <v>317.2</v>
      </c>
      <c r="O20" s="213">
        <v>45336200</v>
      </c>
      <c r="P20" s="214">
        <v>-4.0077071290944122E-2</v>
      </c>
    </row>
    <row r="21" spans="1:16" ht="12.75" customHeight="1">
      <c r="A21" s="206">
        <v>11</v>
      </c>
      <c r="B21" s="218" t="s">
        <v>47</v>
      </c>
      <c r="C21" s="210" t="s">
        <v>48</v>
      </c>
      <c r="D21" s="211">
        <v>45533</v>
      </c>
      <c r="E21" s="210">
        <v>2344.3000000000002</v>
      </c>
      <c r="F21" s="210">
        <v>2336.2999999999997</v>
      </c>
      <c r="G21" s="212">
        <v>2324.3499999999995</v>
      </c>
      <c r="H21" s="212">
        <v>2304.3999999999996</v>
      </c>
      <c r="I21" s="212">
        <v>2292.4499999999994</v>
      </c>
      <c r="J21" s="212">
        <v>2356.2499999999995</v>
      </c>
      <c r="K21" s="212">
        <v>2368.1999999999994</v>
      </c>
      <c r="L21" s="212">
        <v>2388.1499999999996</v>
      </c>
      <c r="M21" s="213">
        <v>2348.25</v>
      </c>
      <c r="N21" s="213">
        <v>2316.35</v>
      </c>
      <c r="O21" s="213">
        <v>5602200</v>
      </c>
      <c r="P21" s="214">
        <v>-2.1907560780122896E-3</v>
      </c>
    </row>
    <row r="22" spans="1:16" ht="12.75" customHeight="1">
      <c r="A22" s="206">
        <v>12</v>
      </c>
      <c r="B22" s="218" t="s">
        <v>114</v>
      </c>
      <c r="C22" s="210" t="s">
        <v>49</v>
      </c>
      <c r="D22" s="211">
        <v>45533</v>
      </c>
      <c r="E22" s="210">
        <v>3067.15</v>
      </c>
      <c r="F22" s="210">
        <v>3069.35</v>
      </c>
      <c r="G22" s="212">
        <v>3049.95</v>
      </c>
      <c r="H22" s="212">
        <v>3032.75</v>
      </c>
      <c r="I22" s="212">
        <v>3013.35</v>
      </c>
      <c r="J22" s="212">
        <v>3086.5499999999997</v>
      </c>
      <c r="K22" s="212">
        <v>3105.9500000000003</v>
      </c>
      <c r="L22" s="212">
        <v>3123.1499999999996</v>
      </c>
      <c r="M22" s="213">
        <v>3088.75</v>
      </c>
      <c r="N22" s="213">
        <v>3052.15</v>
      </c>
      <c r="O22" s="213">
        <v>22111500</v>
      </c>
      <c r="P22" s="214">
        <v>6.9814465666584689E-3</v>
      </c>
    </row>
    <row r="23" spans="1:16" ht="12.75" customHeight="1">
      <c r="A23" s="206">
        <v>13</v>
      </c>
      <c r="B23" s="218" t="s">
        <v>114</v>
      </c>
      <c r="C23" s="210" t="s">
        <v>50</v>
      </c>
      <c r="D23" s="211">
        <v>45533</v>
      </c>
      <c r="E23" s="210">
        <v>1483.95</v>
      </c>
      <c r="F23" s="210">
        <v>1487.05</v>
      </c>
      <c r="G23" s="212">
        <v>1479.1</v>
      </c>
      <c r="H23" s="212">
        <v>1474.25</v>
      </c>
      <c r="I23" s="212">
        <v>1466.3</v>
      </c>
      <c r="J23" s="212">
        <v>1491.8999999999999</v>
      </c>
      <c r="K23" s="212">
        <v>1499.8500000000001</v>
      </c>
      <c r="L23" s="212">
        <v>1504.6999999999998</v>
      </c>
      <c r="M23" s="213">
        <v>1495</v>
      </c>
      <c r="N23" s="213">
        <v>1482.2</v>
      </c>
      <c r="O23" s="213">
        <v>29963600</v>
      </c>
      <c r="P23" s="214">
        <v>2.3305055803723891E-2</v>
      </c>
    </row>
    <row r="24" spans="1:16" ht="12.75" customHeight="1">
      <c r="A24" s="206">
        <v>14</v>
      </c>
      <c r="B24" s="218" t="s">
        <v>42</v>
      </c>
      <c r="C24" s="210" t="s">
        <v>51</v>
      </c>
      <c r="D24" s="211">
        <v>45533</v>
      </c>
      <c r="E24" s="210">
        <v>5827.3</v>
      </c>
      <c r="F24" s="210">
        <v>5788.6333333333341</v>
      </c>
      <c r="G24" s="212">
        <v>5742.0166666666682</v>
      </c>
      <c r="H24" s="212">
        <v>5656.7333333333345</v>
      </c>
      <c r="I24" s="212">
        <v>5610.1166666666686</v>
      </c>
      <c r="J24" s="212">
        <v>5873.9166666666679</v>
      </c>
      <c r="K24" s="212">
        <v>5920.5333333333347</v>
      </c>
      <c r="L24" s="212">
        <v>6005.8166666666675</v>
      </c>
      <c r="M24" s="213">
        <v>5835.25</v>
      </c>
      <c r="N24" s="213">
        <v>5703.35</v>
      </c>
      <c r="O24" s="213">
        <v>2386800</v>
      </c>
      <c r="P24" s="214">
        <v>2.9725182277061134E-2</v>
      </c>
    </row>
    <row r="25" spans="1:16" ht="12.75" customHeight="1">
      <c r="A25" s="206">
        <v>15</v>
      </c>
      <c r="B25" s="218" t="s">
        <v>47</v>
      </c>
      <c r="C25" s="210" t="s">
        <v>52</v>
      </c>
      <c r="D25" s="211">
        <v>45533</v>
      </c>
      <c r="E25" s="210">
        <v>628.85</v>
      </c>
      <c r="F25" s="210">
        <v>631.58333333333337</v>
      </c>
      <c r="G25" s="212">
        <v>623.26666666666677</v>
      </c>
      <c r="H25" s="212">
        <v>617.68333333333339</v>
      </c>
      <c r="I25" s="212">
        <v>609.36666666666679</v>
      </c>
      <c r="J25" s="212">
        <v>637.16666666666674</v>
      </c>
      <c r="K25" s="212">
        <v>645.48333333333335</v>
      </c>
      <c r="L25" s="212">
        <v>651.06666666666672</v>
      </c>
      <c r="M25" s="213">
        <v>639.9</v>
      </c>
      <c r="N25" s="213">
        <v>626</v>
      </c>
      <c r="O25" s="213">
        <v>41140800</v>
      </c>
      <c r="P25" s="214">
        <v>3.8602231158975757E-2</v>
      </c>
    </row>
    <row r="26" spans="1:16" ht="12.75" customHeight="1">
      <c r="A26" s="206">
        <v>16</v>
      </c>
      <c r="B26" s="218" t="s">
        <v>42</v>
      </c>
      <c r="C26" s="210" t="s">
        <v>53</v>
      </c>
      <c r="D26" s="211">
        <v>45533</v>
      </c>
      <c r="E26" s="210">
        <v>6783.6</v>
      </c>
      <c r="F26" s="210">
        <v>6778.4833333333327</v>
      </c>
      <c r="G26" s="212">
        <v>6685.0166666666655</v>
      </c>
      <c r="H26" s="212">
        <v>6586.4333333333325</v>
      </c>
      <c r="I26" s="212">
        <v>6492.9666666666653</v>
      </c>
      <c r="J26" s="212">
        <v>6877.0666666666657</v>
      </c>
      <c r="K26" s="212">
        <v>6970.5333333333328</v>
      </c>
      <c r="L26" s="212">
        <v>7069.1166666666659</v>
      </c>
      <c r="M26" s="213">
        <v>6871.95</v>
      </c>
      <c r="N26" s="213">
        <v>6679.9</v>
      </c>
      <c r="O26" s="213">
        <v>1704000</v>
      </c>
      <c r="P26" s="214">
        <v>1.7997162273168547E-2</v>
      </c>
    </row>
    <row r="27" spans="1:16" ht="12.75" customHeight="1">
      <c r="A27" s="206">
        <v>17</v>
      </c>
      <c r="B27" s="218" t="s">
        <v>54</v>
      </c>
      <c r="C27" s="210" t="s">
        <v>55</v>
      </c>
      <c r="D27" s="211">
        <v>45533</v>
      </c>
      <c r="E27" s="210">
        <v>502.85</v>
      </c>
      <c r="F27" s="210">
        <v>503.9666666666667</v>
      </c>
      <c r="G27" s="212">
        <v>500.48333333333341</v>
      </c>
      <c r="H27" s="212">
        <v>498.11666666666673</v>
      </c>
      <c r="I27" s="212">
        <v>494.63333333333344</v>
      </c>
      <c r="J27" s="212">
        <v>506.33333333333337</v>
      </c>
      <c r="K27" s="212">
        <v>509.81666666666672</v>
      </c>
      <c r="L27" s="212">
        <v>512.18333333333339</v>
      </c>
      <c r="M27" s="213">
        <v>507.45</v>
      </c>
      <c r="N27" s="213">
        <v>501.6</v>
      </c>
      <c r="O27" s="213">
        <v>16845300</v>
      </c>
      <c r="P27" s="214">
        <v>-4.8218230717510323E-2</v>
      </c>
    </row>
    <row r="28" spans="1:16" ht="12.75" customHeight="1">
      <c r="A28" s="206">
        <v>18</v>
      </c>
      <c r="B28" s="218" t="s">
        <v>54</v>
      </c>
      <c r="C28" s="210" t="s">
        <v>56</v>
      </c>
      <c r="D28" s="211">
        <v>45533</v>
      </c>
      <c r="E28" s="210">
        <v>260.35000000000002</v>
      </c>
      <c r="F28" s="210">
        <v>260.21666666666664</v>
      </c>
      <c r="G28" s="212">
        <v>258.98333333333329</v>
      </c>
      <c r="H28" s="212">
        <v>257.61666666666667</v>
      </c>
      <c r="I28" s="212">
        <v>256.38333333333333</v>
      </c>
      <c r="J28" s="212">
        <v>261.58333333333326</v>
      </c>
      <c r="K28" s="212">
        <v>262.81666666666661</v>
      </c>
      <c r="L28" s="212">
        <v>264.18333333333322</v>
      </c>
      <c r="M28" s="213">
        <v>261.45</v>
      </c>
      <c r="N28" s="213">
        <v>258.85000000000002</v>
      </c>
      <c r="O28" s="213">
        <v>64835000</v>
      </c>
      <c r="P28" s="214">
        <v>-3.4762542801846062E-2</v>
      </c>
    </row>
    <row r="29" spans="1:16" ht="12.75" customHeight="1">
      <c r="A29" s="206">
        <v>19</v>
      </c>
      <c r="B29" s="218" t="s">
        <v>57</v>
      </c>
      <c r="C29" s="210" t="s">
        <v>58</v>
      </c>
      <c r="D29" s="211">
        <v>45533</v>
      </c>
      <c r="E29" s="210">
        <v>3168.6</v>
      </c>
      <c r="F29" s="210">
        <v>3160.85</v>
      </c>
      <c r="G29" s="212">
        <v>3147.25</v>
      </c>
      <c r="H29" s="212">
        <v>3125.9</v>
      </c>
      <c r="I29" s="212">
        <v>3112.3</v>
      </c>
      <c r="J29" s="212">
        <v>3182.2</v>
      </c>
      <c r="K29" s="212">
        <v>3195.7999999999993</v>
      </c>
      <c r="L29" s="212">
        <v>3217.1499999999996</v>
      </c>
      <c r="M29" s="213">
        <v>3174.45</v>
      </c>
      <c r="N29" s="213">
        <v>3139.5</v>
      </c>
      <c r="O29" s="213">
        <v>11578000</v>
      </c>
      <c r="P29" s="214">
        <v>3.1538088306647259E-3</v>
      </c>
    </row>
    <row r="30" spans="1:16" ht="12.75" customHeight="1">
      <c r="A30" s="206">
        <v>20</v>
      </c>
      <c r="B30" s="218" t="s">
        <v>40</v>
      </c>
      <c r="C30" s="215" t="s">
        <v>59</v>
      </c>
      <c r="D30" s="211">
        <v>45533</v>
      </c>
      <c r="E30" s="210">
        <v>1972.8</v>
      </c>
      <c r="F30" s="210">
        <v>1979.4666666666665</v>
      </c>
      <c r="G30" s="212">
        <v>1961.2333333333329</v>
      </c>
      <c r="H30" s="212">
        <v>1949.6666666666665</v>
      </c>
      <c r="I30" s="212">
        <v>1931.4333333333329</v>
      </c>
      <c r="J30" s="212">
        <v>1991.0333333333328</v>
      </c>
      <c r="K30" s="212">
        <v>2009.2666666666664</v>
      </c>
      <c r="L30" s="212">
        <v>2020.8333333333328</v>
      </c>
      <c r="M30" s="213">
        <v>1997.7</v>
      </c>
      <c r="N30" s="213">
        <v>1967.9</v>
      </c>
      <c r="O30" s="213">
        <v>5907966</v>
      </c>
      <c r="P30" s="214">
        <v>2.4762874785155008E-2</v>
      </c>
    </row>
    <row r="31" spans="1:16" ht="12.75" customHeight="1">
      <c r="A31" s="206">
        <v>21</v>
      </c>
      <c r="B31" s="218" t="s">
        <v>832</v>
      </c>
      <c r="C31" s="210" t="s">
        <v>60</v>
      </c>
      <c r="D31" s="211">
        <v>45533</v>
      </c>
      <c r="E31" s="210">
        <v>7938</v>
      </c>
      <c r="F31" s="210">
        <v>7897.833333333333</v>
      </c>
      <c r="G31" s="212">
        <v>7847.1666666666661</v>
      </c>
      <c r="H31" s="212">
        <v>7756.333333333333</v>
      </c>
      <c r="I31" s="212">
        <v>7705.6666666666661</v>
      </c>
      <c r="J31" s="212">
        <v>7988.6666666666661</v>
      </c>
      <c r="K31" s="212">
        <v>8039.3333333333321</v>
      </c>
      <c r="L31" s="212">
        <v>8130.1666666666661</v>
      </c>
      <c r="M31" s="213">
        <v>7948.5</v>
      </c>
      <c r="N31" s="213">
        <v>7807</v>
      </c>
      <c r="O31" s="213">
        <v>901400</v>
      </c>
      <c r="P31" s="214">
        <v>-1.4109154544460243E-2</v>
      </c>
    </row>
    <row r="32" spans="1:16" ht="12.75" customHeight="1">
      <c r="A32" s="206">
        <v>22</v>
      </c>
      <c r="B32" s="218" t="s">
        <v>61</v>
      </c>
      <c r="C32" s="210" t="s">
        <v>62</v>
      </c>
      <c r="D32" s="211">
        <v>45533</v>
      </c>
      <c r="E32" s="210">
        <v>634.1</v>
      </c>
      <c r="F32" s="210">
        <v>634.15</v>
      </c>
      <c r="G32" s="212">
        <v>628.29999999999995</v>
      </c>
      <c r="H32" s="212">
        <v>622.5</v>
      </c>
      <c r="I32" s="212">
        <v>616.65</v>
      </c>
      <c r="J32" s="212">
        <v>639.94999999999993</v>
      </c>
      <c r="K32" s="212">
        <v>645.80000000000007</v>
      </c>
      <c r="L32" s="212">
        <v>651.59999999999991</v>
      </c>
      <c r="M32" s="213">
        <v>640</v>
      </c>
      <c r="N32" s="213">
        <v>628.35</v>
      </c>
      <c r="O32" s="213">
        <v>22512000</v>
      </c>
      <c r="P32" s="214">
        <v>-6.2039081704928958E-2</v>
      </c>
    </row>
    <row r="33" spans="1:16" ht="12.75" customHeight="1">
      <c r="A33" s="206">
        <v>23</v>
      </c>
      <c r="B33" s="218" t="s">
        <v>42</v>
      </c>
      <c r="C33" s="210" t="s">
        <v>63</v>
      </c>
      <c r="D33" s="211">
        <v>45533</v>
      </c>
      <c r="E33" s="210">
        <v>1545.95</v>
      </c>
      <c r="F33" s="210">
        <v>1544.1166666666668</v>
      </c>
      <c r="G33" s="212">
        <v>1535.7833333333335</v>
      </c>
      <c r="H33" s="212">
        <v>1525.6166666666668</v>
      </c>
      <c r="I33" s="212">
        <v>1517.2833333333335</v>
      </c>
      <c r="J33" s="212">
        <v>1554.2833333333335</v>
      </c>
      <c r="K33" s="212">
        <v>1562.6166666666666</v>
      </c>
      <c r="L33" s="212">
        <v>1572.7833333333335</v>
      </c>
      <c r="M33" s="213">
        <v>1552.45</v>
      </c>
      <c r="N33" s="213">
        <v>1533.95</v>
      </c>
      <c r="O33" s="213">
        <v>12056000</v>
      </c>
      <c r="P33" s="214">
        <v>3.5329680710372187E-2</v>
      </c>
    </row>
    <row r="34" spans="1:16" ht="12.75" customHeight="1">
      <c r="A34" s="206">
        <v>24</v>
      </c>
      <c r="B34" s="218" t="s">
        <v>61</v>
      </c>
      <c r="C34" s="210" t="s">
        <v>64</v>
      </c>
      <c r="D34" s="211">
        <v>45533</v>
      </c>
      <c r="E34" s="210">
        <v>1171.1500000000001</v>
      </c>
      <c r="F34" s="210">
        <v>1171.5</v>
      </c>
      <c r="G34" s="212">
        <v>1167</v>
      </c>
      <c r="H34" s="212">
        <v>1162.8499999999999</v>
      </c>
      <c r="I34" s="212">
        <v>1158.3499999999999</v>
      </c>
      <c r="J34" s="212">
        <v>1175.6500000000001</v>
      </c>
      <c r="K34" s="212">
        <v>1180.1500000000001</v>
      </c>
      <c r="L34" s="212">
        <v>1184.3000000000002</v>
      </c>
      <c r="M34" s="213">
        <v>1176</v>
      </c>
      <c r="N34" s="213">
        <v>1167.3499999999999</v>
      </c>
      <c r="O34" s="213">
        <v>61584375</v>
      </c>
      <c r="P34" s="214">
        <v>9.6212959547522445E-3</v>
      </c>
    </row>
    <row r="35" spans="1:16" ht="12.75" customHeight="1">
      <c r="A35" s="206">
        <v>25</v>
      </c>
      <c r="B35" s="218" t="s">
        <v>54</v>
      </c>
      <c r="C35" s="210" t="s">
        <v>65</v>
      </c>
      <c r="D35" s="211">
        <v>45533</v>
      </c>
      <c r="E35" s="210">
        <v>10431.799999999999</v>
      </c>
      <c r="F35" s="210">
        <v>10416.266666666666</v>
      </c>
      <c r="G35" s="212">
        <v>10352.533333333333</v>
      </c>
      <c r="H35" s="212">
        <v>10273.266666666666</v>
      </c>
      <c r="I35" s="212">
        <v>10209.533333333333</v>
      </c>
      <c r="J35" s="212">
        <v>10495.533333333333</v>
      </c>
      <c r="K35" s="212">
        <v>10559.266666666666</v>
      </c>
      <c r="L35" s="212">
        <v>10638.533333333333</v>
      </c>
      <c r="M35" s="213">
        <v>10480</v>
      </c>
      <c r="N35" s="213">
        <v>10337</v>
      </c>
      <c r="O35" s="213">
        <v>1723875</v>
      </c>
      <c r="P35" s="214">
        <v>6.8775188365165583E-3</v>
      </c>
    </row>
    <row r="36" spans="1:16" ht="12.75" customHeight="1">
      <c r="A36" s="206">
        <v>26</v>
      </c>
      <c r="B36" s="218" t="s">
        <v>66</v>
      </c>
      <c r="C36" s="210" t="s">
        <v>67</v>
      </c>
      <c r="D36" s="211">
        <v>45533</v>
      </c>
      <c r="E36" s="210">
        <v>1686.95</v>
      </c>
      <c r="F36" s="210">
        <v>1671.1333333333332</v>
      </c>
      <c r="G36" s="212">
        <v>1653.2666666666664</v>
      </c>
      <c r="H36" s="212">
        <v>1619.5833333333333</v>
      </c>
      <c r="I36" s="212">
        <v>1601.7166666666665</v>
      </c>
      <c r="J36" s="212">
        <v>1704.8166666666664</v>
      </c>
      <c r="K36" s="212">
        <v>1722.6833333333332</v>
      </c>
      <c r="L36" s="212">
        <v>1756.3666666666663</v>
      </c>
      <c r="M36" s="213">
        <v>1689</v>
      </c>
      <c r="N36" s="213">
        <v>1637.45</v>
      </c>
      <c r="O36" s="213">
        <v>14011500</v>
      </c>
      <c r="P36" s="214">
        <v>2.5619441496175382E-2</v>
      </c>
    </row>
    <row r="37" spans="1:16" ht="12.75" customHeight="1">
      <c r="A37" s="206">
        <v>27</v>
      </c>
      <c r="B37" s="218" t="s">
        <v>66</v>
      </c>
      <c r="C37" s="210" t="s">
        <v>68</v>
      </c>
      <c r="D37" s="211">
        <v>45533</v>
      </c>
      <c r="E37" s="210">
        <v>6785.55</v>
      </c>
      <c r="F37" s="210">
        <v>6789.3833333333341</v>
      </c>
      <c r="G37" s="212">
        <v>6750.7666666666682</v>
      </c>
      <c r="H37" s="212">
        <v>6715.9833333333345</v>
      </c>
      <c r="I37" s="212">
        <v>6677.3666666666686</v>
      </c>
      <c r="J37" s="212">
        <v>6824.1666666666679</v>
      </c>
      <c r="K37" s="212">
        <v>6862.7833333333347</v>
      </c>
      <c r="L37" s="212">
        <v>6897.5666666666675</v>
      </c>
      <c r="M37" s="213">
        <v>6828</v>
      </c>
      <c r="N37" s="213">
        <v>6754.6</v>
      </c>
      <c r="O37" s="213">
        <v>10684000</v>
      </c>
      <c r="P37" s="214">
        <v>1.3578094797633024E-2</v>
      </c>
    </row>
    <row r="38" spans="1:16" ht="12.75" customHeight="1">
      <c r="A38" s="206">
        <v>28</v>
      </c>
      <c r="B38" s="218" t="s">
        <v>54</v>
      </c>
      <c r="C38" s="216" t="s">
        <v>69</v>
      </c>
      <c r="D38" s="211">
        <v>45533</v>
      </c>
      <c r="E38" s="210">
        <v>2857.15</v>
      </c>
      <c r="F38" s="210">
        <v>2855.5499999999997</v>
      </c>
      <c r="G38" s="212">
        <v>2837.5999999999995</v>
      </c>
      <c r="H38" s="212">
        <v>2818.0499999999997</v>
      </c>
      <c r="I38" s="212">
        <v>2800.0999999999995</v>
      </c>
      <c r="J38" s="212">
        <v>2875.0999999999995</v>
      </c>
      <c r="K38" s="212">
        <v>2893.0499999999993</v>
      </c>
      <c r="L38" s="212">
        <v>2912.5999999999995</v>
      </c>
      <c r="M38" s="213">
        <v>2873.5</v>
      </c>
      <c r="N38" s="213">
        <v>2836</v>
      </c>
      <c r="O38" s="213">
        <v>2014500</v>
      </c>
      <c r="P38" s="214">
        <v>-2.5116144018583041E-2</v>
      </c>
    </row>
    <row r="39" spans="1:16" ht="12.75" customHeight="1">
      <c r="A39" s="206">
        <v>29</v>
      </c>
      <c r="B39" s="218" t="s">
        <v>57</v>
      </c>
      <c r="C39" s="210" t="s">
        <v>70</v>
      </c>
      <c r="D39" s="211">
        <v>45533</v>
      </c>
      <c r="E39" s="210">
        <v>566.15</v>
      </c>
      <c r="F39" s="210">
        <v>568.69999999999993</v>
      </c>
      <c r="G39" s="212">
        <v>557.44999999999982</v>
      </c>
      <c r="H39" s="212">
        <v>548.74999999999989</v>
      </c>
      <c r="I39" s="212">
        <v>537.49999999999977</v>
      </c>
      <c r="J39" s="212">
        <v>577.39999999999986</v>
      </c>
      <c r="K39" s="212">
        <v>588.65000000000009</v>
      </c>
      <c r="L39" s="212">
        <v>597.34999999999991</v>
      </c>
      <c r="M39" s="213">
        <v>579.95000000000005</v>
      </c>
      <c r="N39" s="213">
        <v>560</v>
      </c>
      <c r="O39" s="213">
        <v>8299200</v>
      </c>
      <c r="P39" s="214">
        <v>-0.10922205048943844</v>
      </c>
    </row>
    <row r="40" spans="1:16" ht="12.75" customHeight="1">
      <c r="A40" s="206">
        <v>30</v>
      </c>
      <c r="B40" s="218" t="s">
        <v>61</v>
      </c>
      <c r="C40" s="210" t="s">
        <v>71</v>
      </c>
      <c r="D40" s="211">
        <v>45533</v>
      </c>
      <c r="E40" s="210">
        <v>200.3</v>
      </c>
      <c r="F40" s="210">
        <v>200.96</v>
      </c>
      <c r="G40" s="212">
        <v>199.10000000000002</v>
      </c>
      <c r="H40" s="212">
        <v>197.9</v>
      </c>
      <c r="I40" s="212">
        <v>196.04000000000002</v>
      </c>
      <c r="J40" s="212">
        <v>202.16000000000003</v>
      </c>
      <c r="K40" s="212">
        <v>204.01999999999998</v>
      </c>
      <c r="L40" s="212">
        <v>205.22000000000003</v>
      </c>
      <c r="M40" s="213">
        <v>202.82</v>
      </c>
      <c r="N40" s="213">
        <v>199.76</v>
      </c>
      <c r="O40" s="213">
        <v>109001200</v>
      </c>
      <c r="P40" s="214">
        <v>1.2087855562985443E-3</v>
      </c>
    </row>
    <row r="41" spans="1:16" ht="12.75" customHeight="1">
      <c r="A41" s="206">
        <v>31</v>
      </c>
      <c r="B41" s="218" t="s">
        <v>61</v>
      </c>
      <c r="C41" s="210" t="s">
        <v>72</v>
      </c>
      <c r="D41" s="211">
        <v>45533</v>
      </c>
      <c r="E41" s="210">
        <v>251.85</v>
      </c>
      <c r="F41" s="210">
        <v>252.29999999999998</v>
      </c>
      <c r="G41" s="212">
        <v>250.79999999999995</v>
      </c>
      <c r="H41" s="212">
        <v>249.74999999999997</v>
      </c>
      <c r="I41" s="212">
        <v>248.24999999999994</v>
      </c>
      <c r="J41" s="212">
        <v>253.34999999999997</v>
      </c>
      <c r="K41" s="212">
        <v>254.85000000000002</v>
      </c>
      <c r="L41" s="212">
        <v>255.89999999999998</v>
      </c>
      <c r="M41" s="213">
        <v>253.8</v>
      </c>
      <c r="N41" s="213">
        <v>251.25</v>
      </c>
      <c r="O41" s="213">
        <v>195322725</v>
      </c>
      <c r="P41" s="214">
        <v>1.0471362639025497E-2</v>
      </c>
    </row>
    <row r="42" spans="1:16" ht="12.75" customHeight="1">
      <c r="A42" s="206">
        <v>32</v>
      </c>
      <c r="B42" s="218" t="s">
        <v>57</v>
      </c>
      <c r="C42" s="210" t="s">
        <v>73</v>
      </c>
      <c r="D42" s="211">
        <v>45533</v>
      </c>
      <c r="E42" s="210">
        <v>1454.9</v>
      </c>
      <c r="F42" s="210">
        <v>1455.3333333333333</v>
      </c>
      <c r="G42" s="212">
        <v>1447.6666666666665</v>
      </c>
      <c r="H42" s="212">
        <v>1440.4333333333332</v>
      </c>
      <c r="I42" s="212">
        <v>1432.7666666666664</v>
      </c>
      <c r="J42" s="212">
        <v>1462.5666666666666</v>
      </c>
      <c r="K42" s="212">
        <v>1470.2333333333331</v>
      </c>
      <c r="L42" s="212">
        <v>1477.4666666666667</v>
      </c>
      <c r="M42" s="213">
        <v>1463</v>
      </c>
      <c r="N42" s="213">
        <v>1448.1</v>
      </c>
      <c r="O42" s="213">
        <v>3796500</v>
      </c>
      <c r="P42" s="214">
        <v>-0.13195575752379318</v>
      </c>
    </row>
    <row r="43" spans="1:16" ht="12.75" customHeight="1">
      <c r="A43" s="206">
        <v>33</v>
      </c>
      <c r="B43" s="218" t="s">
        <v>40</v>
      </c>
      <c r="C43" s="210" t="s">
        <v>74</v>
      </c>
      <c r="D43" s="211">
        <v>45533</v>
      </c>
      <c r="E43" s="210">
        <v>306.39999999999998</v>
      </c>
      <c r="F43" s="210">
        <v>307.25</v>
      </c>
      <c r="G43" s="212">
        <v>304.5</v>
      </c>
      <c r="H43" s="212">
        <v>302.60000000000002</v>
      </c>
      <c r="I43" s="212">
        <v>299.85000000000002</v>
      </c>
      <c r="J43" s="212">
        <v>309.14999999999998</v>
      </c>
      <c r="K43" s="212">
        <v>311.89999999999998</v>
      </c>
      <c r="L43" s="212">
        <v>313.79999999999995</v>
      </c>
      <c r="M43" s="213">
        <v>310</v>
      </c>
      <c r="N43" s="213">
        <v>305.35000000000002</v>
      </c>
      <c r="O43" s="213">
        <v>165838650</v>
      </c>
      <c r="P43" s="214">
        <v>1.9802321176430071E-3</v>
      </c>
    </row>
    <row r="44" spans="1:16" ht="12.75" customHeight="1">
      <c r="A44" s="206">
        <v>34</v>
      </c>
      <c r="B44" s="218" t="s">
        <v>57</v>
      </c>
      <c r="C44" s="210" t="s">
        <v>75</v>
      </c>
      <c r="D44" s="211">
        <v>45533</v>
      </c>
      <c r="E44" s="210">
        <v>571.70000000000005</v>
      </c>
      <c r="F44" s="210">
        <v>568.80000000000007</v>
      </c>
      <c r="G44" s="212">
        <v>565.10000000000014</v>
      </c>
      <c r="H44" s="212">
        <v>558.50000000000011</v>
      </c>
      <c r="I44" s="212">
        <v>554.80000000000018</v>
      </c>
      <c r="J44" s="212">
        <v>575.40000000000009</v>
      </c>
      <c r="K44" s="212">
        <v>579.10000000000014</v>
      </c>
      <c r="L44" s="212">
        <v>585.70000000000005</v>
      </c>
      <c r="M44" s="213">
        <v>572.5</v>
      </c>
      <c r="N44" s="213">
        <v>562.20000000000005</v>
      </c>
      <c r="O44" s="213">
        <v>16081560</v>
      </c>
      <c r="P44" s="214">
        <v>-5.7408123791102515E-2</v>
      </c>
    </row>
    <row r="45" spans="1:16" ht="12.75" customHeight="1">
      <c r="A45" s="206">
        <v>35</v>
      </c>
      <c r="B45" s="218" t="s">
        <v>54</v>
      </c>
      <c r="C45" s="210" t="s">
        <v>76</v>
      </c>
      <c r="D45" s="211">
        <v>45533</v>
      </c>
      <c r="E45" s="210">
        <v>1633.5</v>
      </c>
      <c r="F45" s="210">
        <v>1627.9666666666665</v>
      </c>
      <c r="G45" s="212">
        <v>1620.0333333333328</v>
      </c>
      <c r="H45" s="212">
        <v>1606.5666666666664</v>
      </c>
      <c r="I45" s="212">
        <v>1598.6333333333328</v>
      </c>
      <c r="J45" s="212">
        <v>1641.4333333333329</v>
      </c>
      <c r="K45" s="212">
        <v>1649.3666666666668</v>
      </c>
      <c r="L45" s="212">
        <v>1662.833333333333</v>
      </c>
      <c r="M45" s="213">
        <v>1635.9</v>
      </c>
      <c r="N45" s="213">
        <v>1614.5</v>
      </c>
      <c r="O45" s="213">
        <v>7826500</v>
      </c>
      <c r="P45" s="214">
        <v>-8.6135917410855665E-3</v>
      </c>
    </row>
    <row r="46" spans="1:16" ht="12.75" customHeight="1">
      <c r="A46" s="206">
        <v>36</v>
      </c>
      <c r="B46" s="218" t="s">
        <v>77</v>
      </c>
      <c r="C46" s="210" t="s">
        <v>78</v>
      </c>
      <c r="D46" s="211">
        <v>45533</v>
      </c>
      <c r="E46" s="210">
        <v>1510.9</v>
      </c>
      <c r="F46" s="210">
        <v>1511.05</v>
      </c>
      <c r="G46" s="212">
        <v>1504.25</v>
      </c>
      <c r="H46" s="212">
        <v>1497.6000000000001</v>
      </c>
      <c r="I46" s="212">
        <v>1490.8000000000002</v>
      </c>
      <c r="J46" s="212">
        <v>1517.6999999999998</v>
      </c>
      <c r="K46" s="212">
        <v>1524.4999999999995</v>
      </c>
      <c r="L46" s="212">
        <v>1531.1499999999996</v>
      </c>
      <c r="M46" s="213">
        <v>1517.85</v>
      </c>
      <c r="N46" s="213">
        <v>1504.4</v>
      </c>
      <c r="O46" s="213">
        <v>44005425</v>
      </c>
      <c r="P46" s="214">
        <v>-7.6480606703300232E-3</v>
      </c>
    </row>
    <row r="47" spans="1:16" ht="12.75" customHeight="1">
      <c r="A47" s="206">
        <v>37</v>
      </c>
      <c r="B47" s="218" t="s">
        <v>40</v>
      </c>
      <c r="C47" s="210" t="s">
        <v>79</v>
      </c>
      <c r="D47" s="211">
        <v>45533</v>
      </c>
      <c r="E47" s="210">
        <v>297.85000000000002</v>
      </c>
      <c r="F47" s="210">
        <v>298.83333333333331</v>
      </c>
      <c r="G47" s="212">
        <v>293.81666666666661</v>
      </c>
      <c r="H47" s="212">
        <v>289.7833333333333</v>
      </c>
      <c r="I47" s="212">
        <v>284.76666666666659</v>
      </c>
      <c r="J47" s="212">
        <v>302.86666666666662</v>
      </c>
      <c r="K47" s="212">
        <v>307.88333333333338</v>
      </c>
      <c r="L47" s="212">
        <v>311.91666666666663</v>
      </c>
      <c r="M47" s="213">
        <v>303.85000000000002</v>
      </c>
      <c r="N47" s="213">
        <v>294.8</v>
      </c>
      <c r="O47" s="213">
        <v>84945000</v>
      </c>
      <c r="P47" s="214">
        <v>3.422928185624341E-2</v>
      </c>
    </row>
    <row r="48" spans="1:16" ht="12.75" customHeight="1">
      <c r="A48" s="206">
        <v>38</v>
      </c>
      <c r="B48" s="218" t="s">
        <v>42</v>
      </c>
      <c r="C48" s="210" t="s">
        <v>80</v>
      </c>
      <c r="D48" s="211">
        <v>45533</v>
      </c>
      <c r="E48" s="210">
        <v>353.85</v>
      </c>
      <c r="F48" s="210">
        <v>354.03333333333336</v>
      </c>
      <c r="G48" s="212">
        <v>352.26666666666671</v>
      </c>
      <c r="H48" s="212">
        <v>350.68333333333334</v>
      </c>
      <c r="I48" s="212">
        <v>348.91666666666669</v>
      </c>
      <c r="J48" s="212">
        <v>355.61666666666673</v>
      </c>
      <c r="K48" s="212">
        <v>357.38333333333338</v>
      </c>
      <c r="L48" s="212">
        <v>358.96666666666675</v>
      </c>
      <c r="M48" s="213">
        <v>355.8</v>
      </c>
      <c r="N48" s="213">
        <v>352.45</v>
      </c>
      <c r="O48" s="213">
        <v>45600000</v>
      </c>
      <c r="P48" s="214">
        <v>-7.0227012902172141E-3</v>
      </c>
    </row>
    <row r="49" spans="1:16" ht="12.75" customHeight="1">
      <c r="A49" s="206">
        <v>39</v>
      </c>
      <c r="B49" s="218" t="s">
        <v>54</v>
      </c>
      <c r="C49" s="210" t="s">
        <v>81</v>
      </c>
      <c r="D49" s="211">
        <v>45533</v>
      </c>
      <c r="E49" s="210">
        <v>32758.35</v>
      </c>
      <c r="F49" s="210">
        <v>32685.233333333334</v>
      </c>
      <c r="G49" s="212">
        <v>32502.566666666666</v>
      </c>
      <c r="H49" s="212">
        <v>32246.783333333333</v>
      </c>
      <c r="I49" s="212">
        <v>32064.116666666665</v>
      </c>
      <c r="J49" s="212">
        <v>32941.016666666663</v>
      </c>
      <c r="K49" s="212">
        <v>33123.683333333334</v>
      </c>
      <c r="L49" s="212">
        <v>33379.466666666667</v>
      </c>
      <c r="M49" s="213">
        <v>32867.9</v>
      </c>
      <c r="N49" s="213">
        <v>32429.45</v>
      </c>
      <c r="O49" s="213">
        <v>345525</v>
      </c>
      <c r="P49" s="214">
        <v>-6.6125206641270756E-3</v>
      </c>
    </row>
    <row r="50" spans="1:16" ht="12.75" customHeight="1">
      <c r="A50" s="206">
        <v>40</v>
      </c>
      <c r="B50" s="218" t="s">
        <v>82</v>
      </c>
      <c r="C50" s="210" t="s">
        <v>83</v>
      </c>
      <c r="D50" s="211">
        <v>45533</v>
      </c>
      <c r="E50" s="210">
        <v>350.95</v>
      </c>
      <c r="F50" s="210">
        <v>352.34999999999997</v>
      </c>
      <c r="G50" s="212">
        <v>347.39999999999992</v>
      </c>
      <c r="H50" s="212">
        <v>343.84999999999997</v>
      </c>
      <c r="I50" s="212">
        <v>338.89999999999992</v>
      </c>
      <c r="J50" s="212">
        <v>355.89999999999992</v>
      </c>
      <c r="K50" s="212">
        <v>360.84999999999997</v>
      </c>
      <c r="L50" s="212">
        <v>364.39999999999992</v>
      </c>
      <c r="M50" s="213">
        <v>357.3</v>
      </c>
      <c r="N50" s="213">
        <v>348.8</v>
      </c>
      <c r="O50" s="213">
        <v>67276800</v>
      </c>
      <c r="P50" s="214">
        <v>3.7867597690345103E-3</v>
      </c>
    </row>
    <row r="51" spans="1:16" ht="12.75" customHeight="1">
      <c r="A51" s="206">
        <v>41</v>
      </c>
      <c r="B51" s="218" t="s">
        <v>57</v>
      </c>
      <c r="C51" s="215" t="s">
        <v>84</v>
      </c>
      <c r="D51" s="211">
        <v>45533</v>
      </c>
      <c r="E51" s="210">
        <v>5801.05</v>
      </c>
      <c r="F51" s="210">
        <v>5812.583333333333</v>
      </c>
      <c r="G51" s="212">
        <v>5765.1666666666661</v>
      </c>
      <c r="H51" s="212">
        <v>5729.2833333333328</v>
      </c>
      <c r="I51" s="212">
        <v>5681.8666666666659</v>
      </c>
      <c r="J51" s="212">
        <v>5848.4666666666662</v>
      </c>
      <c r="K51" s="212">
        <v>5895.8833333333323</v>
      </c>
      <c r="L51" s="212">
        <v>5931.7666666666664</v>
      </c>
      <c r="M51" s="213">
        <v>5860</v>
      </c>
      <c r="N51" s="213">
        <v>5776.7</v>
      </c>
      <c r="O51" s="213">
        <v>2496600</v>
      </c>
      <c r="P51" s="214">
        <v>2.1856581532416503E-2</v>
      </c>
    </row>
    <row r="52" spans="1:16" ht="12.75" customHeight="1">
      <c r="A52" s="206">
        <v>42</v>
      </c>
      <c r="B52" s="218" t="s">
        <v>85</v>
      </c>
      <c r="C52" s="210" t="s">
        <v>86</v>
      </c>
      <c r="D52" s="211">
        <v>45533</v>
      </c>
      <c r="E52" s="210">
        <v>630.15</v>
      </c>
      <c r="F52" s="210">
        <v>625.61666666666667</v>
      </c>
      <c r="G52" s="212">
        <v>616.23333333333335</v>
      </c>
      <c r="H52" s="212">
        <v>602.31666666666672</v>
      </c>
      <c r="I52" s="212">
        <v>592.93333333333339</v>
      </c>
      <c r="J52" s="212">
        <v>639.5333333333333</v>
      </c>
      <c r="K52" s="212">
        <v>648.91666666666674</v>
      </c>
      <c r="L52" s="212">
        <v>662.83333333333326</v>
      </c>
      <c r="M52" s="213">
        <v>635</v>
      </c>
      <c r="N52" s="213">
        <v>611.70000000000005</v>
      </c>
      <c r="O52" s="213">
        <v>13339000</v>
      </c>
      <c r="P52" s="214">
        <v>-7.2650166852057843E-2</v>
      </c>
    </row>
    <row r="53" spans="1:16" ht="12.75" customHeight="1">
      <c r="A53" s="206">
        <v>43</v>
      </c>
      <c r="B53" s="218" t="s">
        <v>61</v>
      </c>
      <c r="C53" s="217" t="s">
        <v>87</v>
      </c>
      <c r="D53" s="211">
        <v>45533</v>
      </c>
      <c r="E53" s="210">
        <v>111.64</v>
      </c>
      <c r="F53" s="210">
        <v>112.08</v>
      </c>
      <c r="G53" s="212">
        <v>111.00999999999999</v>
      </c>
      <c r="H53" s="212">
        <v>110.38</v>
      </c>
      <c r="I53" s="212">
        <v>109.30999999999999</v>
      </c>
      <c r="J53" s="212">
        <v>112.71</v>
      </c>
      <c r="K53" s="212">
        <v>113.78000000000002</v>
      </c>
      <c r="L53" s="212">
        <v>114.41</v>
      </c>
      <c r="M53" s="213">
        <v>113.15</v>
      </c>
      <c r="N53" s="213">
        <v>111.45</v>
      </c>
      <c r="O53" s="213">
        <v>307921500</v>
      </c>
      <c r="P53" s="214">
        <v>7.019699030404072E-4</v>
      </c>
    </row>
    <row r="54" spans="1:16" ht="12.75" customHeight="1">
      <c r="A54" s="206">
        <v>44</v>
      </c>
      <c r="B54" s="218" t="s">
        <v>66</v>
      </c>
      <c r="C54" s="215" t="s">
        <v>88</v>
      </c>
      <c r="D54" s="211">
        <v>45533</v>
      </c>
      <c r="E54" s="210">
        <v>847.5</v>
      </c>
      <c r="F54" s="210">
        <v>848.01666666666677</v>
      </c>
      <c r="G54" s="212">
        <v>841.48333333333358</v>
      </c>
      <c r="H54" s="212">
        <v>835.46666666666681</v>
      </c>
      <c r="I54" s="212">
        <v>828.93333333333362</v>
      </c>
      <c r="J54" s="212">
        <v>854.03333333333353</v>
      </c>
      <c r="K54" s="212">
        <v>860.56666666666661</v>
      </c>
      <c r="L54" s="212">
        <v>866.58333333333348</v>
      </c>
      <c r="M54" s="213">
        <v>854.55</v>
      </c>
      <c r="N54" s="213">
        <v>842</v>
      </c>
      <c r="O54" s="213">
        <v>5905575</v>
      </c>
      <c r="P54" s="214">
        <v>7.3174787959421252E-3</v>
      </c>
    </row>
    <row r="55" spans="1:16" ht="12.75" customHeight="1">
      <c r="A55" s="206">
        <v>45</v>
      </c>
      <c r="B55" s="218" t="s">
        <v>832</v>
      </c>
      <c r="C55" s="210" t="s">
        <v>89</v>
      </c>
      <c r="D55" s="211">
        <v>45533</v>
      </c>
      <c r="E55" s="210">
        <v>505.3</v>
      </c>
      <c r="F55" s="210">
        <v>506.41666666666669</v>
      </c>
      <c r="G55" s="212">
        <v>500.88333333333338</v>
      </c>
      <c r="H55" s="212">
        <v>496.4666666666667</v>
      </c>
      <c r="I55" s="212">
        <v>490.93333333333339</v>
      </c>
      <c r="J55" s="212">
        <v>510.83333333333337</v>
      </c>
      <c r="K55" s="212">
        <v>516.36666666666667</v>
      </c>
      <c r="L55" s="212">
        <v>520.7833333333333</v>
      </c>
      <c r="M55" s="213">
        <v>511.95</v>
      </c>
      <c r="N55" s="213">
        <v>502</v>
      </c>
      <c r="O55" s="213">
        <v>13478600</v>
      </c>
      <c r="P55" s="214">
        <v>-3.2724297791109899E-2</v>
      </c>
    </row>
    <row r="56" spans="1:16" ht="12.75" customHeight="1">
      <c r="A56" s="206">
        <v>46</v>
      </c>
      <c r="B56" s="218" t="s">
        <v>66</v>
      </c>
      <c r="C56" s="210" t="s">
        <v>90</v>
      </c>
      <c r="D56" s="211">
        <v>45533</v>
      </c>
      <c r="E56" s="210">
        <v>1393.95</v>
      </c>
      <c r="F56" s="210">
        <v>1381.0166666666667</v>
      </c>
      <c r="G56" s="212">
        <v>1364.7333333333333</v>
      </c>
      <c r="H56" s="212">
        <v>1335.5166666666667</v>
      </c>
      <c r="I56" s="212">
        <v>1319.2333333333333</v>
      </c>
      <c r="J56" s="212">
        <v>1410.2333333333333</v>
      </c>
      <c r="K56" s="212">
        <v>1426.5166666666667</v>
      </c>
      <c r="L56" s="212">
        <v>1455.7333333333333</v>
      </c>
      <c r="M56" s="213">
        <v>1397.3</v>
      </c>
      <c r="N56" s="213">
        <v>1351.8</v>
      </c>
      <c r="O56" s="213">
        <v>11686875</v>
      </c>
      <c r="P56" s="214">
        <v>1.5367072111207646E-2</v>
      </c>
    </row>
    <row r="57" spans="1:16" ht="12.75" customHeight="1">
      <c r="A57" s="206">
        <v>47</v>
      </c>
      <c r="B57" s="218" t="s">
        <v>42</v>
      </c>
      <c r="C57" s="210" t="s">
        <v>91</v>
      </c>
      <c r="D57" s="211">
        <v>45533</v>
      </c>
      <c r="E57" s="210">
        <v>1591.6</v>
      </c>
      <c r="F57" s="210">
        <v>1583.8999999999999</v>
      </c>
      <c r="G57" s="212">
        <v>1574.4499999999998</v>
      </c>
      <c r="H57" s="212">
        <v>1557.3</v>
      </c>
      <c r="I57" s="212">
        <v>1547.85</v>
      </c>
      <c r="J57" s="212">
        <v>1601.0499999999997</v>
      </c>
      <c r="K57" s="212">
        <v>1610.5</v>
      </c>
      <c r="L57" s="212">
        <v>1627.6499999999996</v>
      </c>
      <c r="M57" s="213">
        <v>1593.35</v>
      </c>
      <c r="N57" s="213">
        <v>1566.75</v>
      </c>
      <c r="O57" s="213">
        <v>10415600</v>
      </c>
      <c r="P57" s="214">
        <v>2.1890049408968665E-3</v>
      </c>
    </row>
    <row r="58" spans="1:16" ht="12.75" customHeight="1">
      <c r="A58" s="206">
        <v>48</v>
      </c>
      <c r="B58" s="218" t="s">
        <v>129</v>
      </c>
      <c r="C58" s="210" t="s">
        <v>92</v>
      </c>
      <c r="D58" s="211">
        <v>45533</v>
      </c>
      <c r="E58" s="210">
        <v>537.54999999999995</v>
      </c>
      <c r="F58" s="210">
        <v>537.9666666666667</v>
      </c>
      <c r="G58" s="212">
        <v>533.68333333333339</v>
      </c>
      <c r="H58" s="212">
        <v>529.81666666666672</v>
      </c>
      <c r="I58" s="212">
        <v>525.53333333333342</v>
      </c>
      <c r="J58" s="212">
        <v>541.83333333333337</v>
      </c>
      <c r="K58" s="212">
        <v>546.11666666666667</v>
      </c>
      <c r="L58" s="212">
        <v>549.98333333333335</v>
      </c>
      <c r="M58" s="213">
        <v>542.25</v>
      </c>
      <c r="N58" s="213">
        <v>534.1</v>
      </c>
      <c r="O58" s="213">
        <v>52945200</v>
      </c>
      <c r="P58" s="214">
        <v>2.4878048780487806E-2</v>
      </c>
    </row>
    <row r="59" spans="1:16" ht="12.75" customHeight="1">
      <c r="A59" s="206">
        <v>49</v>
      </c>
      <c r="B59" s="218" t="s">
        <v>85</v>
      </c>
      <c r="C59" s="210" t="s">
        <v>93</v>
      </c>
      <c r="D59" s="211">
        <v>45533</v>
      </c>
      <c r="E59" s="210">
        <v>6040.65</v>
      </c>
      <c r="F59" s="210">
        <v>6084.583333333333</v>
      </c>
      <c r="G59" s="212">
        <v>5986.0666666666657</v>
      </c>
      <c r="H59" s="212">
        <v>5931.4833333333327</v>
      </c>
      <c r="I59" s="212">
        <v>5832.9666666666653</v>
      </c>
      <c r="J59" s="212">
        <v>6139.1666666666661</v>
      </c>
      <c r="K59" s="212">
        <v>6237.6833333333343</v>
      </c>
      <c r="L59" s="212">
        <v>6292.2666666666664</v>
      </c>
      <c r="M59" s="213">
        <v>6183.1</v>
      </c>
      <c r="N59" s="213">
        <v>6030</v>
      </c>
      <c r="O59" s="213">
        <v>2466900</v>
      </c>
      <c r="P59" s="214">
        <v>3.8323126460003791E-2</v>
      </c>
    </row>
    <row r="60" spans="1:16" ht="12.75" customHeight="1">
      <c r="A60" s="206">
        <v>50</v>
      </c>
      <c r="B60" s="218" t="s">
        <v>57</v>
      </c>
      <c r="C60" s="210" t="s">
        <v>94</v>
      </c>
      <c r="D60" s="211">
        <v>45533</v>
      </c>
      <c r="E60" s="210">
        <v>3594.4</v>
      </c>
      <c r="F60" s="210">
        <v>3575.8666666666668</v>
      </c>
      <c r="G60" s="212">
        <v>3549.5333333333338</v>
      </c>
      <c r="H60" s="212">
        <v>3504.666666666667</v>
      </c>
      <c r="I60" s="212">
        <v>3478.3333333333339</v>
      </c>
      <c r="J60" s="212">
        <v>3620.7333333333336</v>
      </c>
      <c r="K60" s="212">
        <v>3647.0666666666666</v>
      </c>
      <c r="L60" s="212">
        <v>3691.9333333333334</v>
      </c>
      <c r="M60" s="213">
        <v>3602.2</v>
      </c>
      <c r="N60" s="213">
        <v>3531</v>
      </c>
      <c r="O60" s="213">
        <v>3275650</v>
      </c>
      <c r="P60" s="214">
        <v>1.3317453443048939E-2</v>
      </c>
    </row>
    <row r="61" spans="1:16" ht="12.75" customHeight="1">
      <c r="A61" s="206">
        <v>51</v>
      </c>
      <c r="B61" s="218" t="s">
        <v>114</v>
      </c>
      <c r="C61" s="217" t="s">
        <v>95</v>
      </c>
      <c r="D61" s="211">
        <v>45533</v>
      </c>
      <c r="E61" s="210">
        <v>994.25</v>
      </c>
      <c r="F61" s="210">
        <v>994.68333333333339</v>
      </c>
      <c r="G61" s="212">
        <v>988.96666666666681</v>
      </c>
      <c r="H61" s="212">
        <v>983.68333333333339</v>
      </c>
      <c r="I61" s="212">
        <v>977.96666666666681</v>
      </c>
      <c r="J61" s="212">
        <v>999.96666666666681</v>
      </c>
      <c r="K61" s="212">
        <v>1005.6833333333335</v>
      </c>
      <c r="L61" s="212">
        <v>1010.9666666666668</v>
      </c>
      <c r="M61" s="213">
        <v>1000.4</v>
      </c>
      <c r="N61" s="213">
        <v>989.4</v>
      </c>
      <c r="O61" s="213">
        <v>22913000</v>
      </c>
      <c r="P61" s="214">
        <v>-3.1940512907178163E-2</v>
      </c>
    </row>
    <row r="62" spans="1:16" ht="12.75" customHeight="1">
      <c r="A62" s="206">
        <v>52</v>
      </c>
      <c r="B62" s="218" t="s">
        <v>832</v>
      </c>
      <c r="C62" s="215" t="s">
        <v>96</v>
      </c>
      <c r="D62" s="211">
        <v>45533</v>
      </c>
      <c r="E62" s="210">
        <v>1757.85</v>
      </c>
      <c r="F62" s="210">
        <v>1757.6666666666667</v>
      </c>
      <c r="G62" s="212">
        <v>1749.2833333333335</v>
      </c>
      <c r="H62" s="212">
        <v>1740.7166666666667</v>
      </c>
      <c r="I62" s="212">
        <v>1732.3333333333335</v>
      </c>
      <c r="J62" s="212">
        <v>1766.2333333333336</v>
      </c>
      <c r="K62" s="212">
        <v>1774.6166666666668</v>
      </c>
      <c r="L62" s="212">
        <v>1783.1833333333336</v>
      </c>
      <c r="M62" s="213">
        <v>1766.05</v>
      </c>
      <c r="N62" s="213">
        <v>1749.1</v>
      </c>
      <c r="O62" s="213">
        <v>4751600</v>
      </c>
      <c r="P62" s="214">
        <v>1.011904761904762E-2</v>
      </c>
    </row>
    <row r="63" spans="1:16" ht="12.75" customHeight="1">
      <c r="A63" s="206">
        <v>53</v>
      </c>
      <c r="B63" s="218" t="s">
        <v>40</v>
      </c>
      <c r="C63" s="210" t="s">
        <v>97</v>
      </c>
      <c r="D63" s="211">
        <v>45533</v>
      </c>
      <c r="E63" s="210">
        <v>467.85</v>
      </c>
      <c r="F63" s="210">
        <v>466.40000000000003</v>
      </c>
      <c r="G63" s="212">
        <v>462.80000000000007</v>
      </c>
      <c r="H63" s="212">
        <v>457.75000000000006</v>
      </c>
      <c r="I63" s="212">
        <v>454.15000000000009</v>
      </c>
      <c r="J63" s="212">
        <v>471.45000000000005</v>
      </c>
      <c r="K63" s="212">
        <v>475.05000000000007</v>
      </c>
      <c r="L63" s="212">
        <v>480.1</v>
      </c>
      <c r="M63" s="213">
        <v>470</v>
      </c>
      <c r="N63" s="213">
        <v>461.35</v>
      </c>
      <c r="O63" s="213">
        <v>14218200</v>
      </c>
      <c r="P63" s="214">
        <v>-1.3118440779610194E-2</v>
      </c>
    </row>
    <row r="64" spans="1:16" ht="12.75" customHeight="1">
      <c r="A64" s="206">
        <v>54</v>
      </c>
      <c r="B64" s="218" t="s">
        <v>61</v>
      </c>
      <c r="C64" s="210" t="s">
        <v>98</v>
      </c>
      <c r="D64" s="211">
        <v>45533</v>
      </c>
      <c r="E64" s="210">
        <v>168.23</v>
      </c>
      <c r="F64" s="210">
        <v>167.70666666666668</v>
      </c>
      <c r="G64" s="212">
        <v>166.69333333333336</v>
      </c>
      <c r="H64" s="212">
        <v>165.15666666666667</v>
      </c>
      <c r="I64" s="212">
        <v>164.14333333333335</v>
      </c>
      <c r="J64" s="212">
        <v>169.24333333333337</v>
      </c>
      <c r="K64" s="212">
        <v>170.25666666666669</v>
      </c>
      <c r="L64" s="212">
        <v>171.79333333333338</v>
      </c>
      <c r="M64" s="213">
        <v>168.72</v>
      </c>
      <c r="N64" s="213">
        <v>166.17</v>
      </c>
      <c r="O64" s="213">
        <v>30255000</v>
      </c>
      <c r="P64" s="214">
        <v>-4.3924790646231629E-2</v>
      </c>
    </row>
    <row r="65" spans="1:16" ht="12.75" customHeight="1">
      <c r="A65" s="206">
        <v>55</v>
      </c>
      <c r="B65" s="218" t="s">
        <v>40</v>
      </c>
      <c r="C65" s="210" t="s">
        <v>99</v>
      </c>
      <c r="D65" s="211">
        <v>45533</v>
      </c>
      <c r="E65" s="210">
        <v>3854.8</v>
      </c>
      <c r="F65" s="210">
        <v>3867.85</v>
      </c>
      <c r="G65" s="212">
        <v>3808.75</v>
      </c>
      <c r="H65" s="212">
        <v>3762.7000000000003</v>
      </c>
      <c r="I65" s="212">
        <v>3703.6000000000004</v>
      </c>
      <c r="J65" s="212">
        <v>3913.8999999999996</v>
      </c>
      <c r="K65" s="212">
        <v>3972.9999999999991</v>
      </c>
      <c r="L65" s="212">
        <v>4019.0499999999993</v>
      </c>
      <c r="M65" s="213">
        <v>3926.95</v>
      </c>
      <c r="N65" s="213">
        <v>3821.8</v>
      </c>
      <c r="O65" s="213">
        <v>4565700</v>
      </c>
      <c r="P65" s="214">
        <v>2.7824677517390425E-2</v>
      </c>
    </row>
    <row r="66" spans="1:16" ht="12.75" customHeight="1">
      <c r="A66" s="206">
        <v>56</v>
      </c>
      <c r="B66" s="218" t="s">
        <v>57</v>
      </c>
      <c r="C66" s="215" t="s">
        <v>100</v>
      </c>
      <c r="D66" s="211">
        <v>45533</v>
      </c>
      <c r="E66" s="210">
        <v>652.85</v>
      </c>
      <c r="F66" s="210">
        <v>649.01666666666677</v>
      </c>
      <c r="G66" s="212">
        <v>643.83333333333348</v>
      </c>
      <c r="H66" s="212">
        <v>634.81666666666672</v>
      </c>
      <c r="I66" s="212">
        <v>629.63333333333344</v>
      </c>
      <c r="J66" s="212">
        <v>658.03333333333353</v>
      </c>
      <c r="K66" s="212">
        <v>663.2166666666667</v>
      </c>
      <c r="L66" s="212">
        <v>672.23333333333358</v>
      </c>
      <c r="M66" s="213">
        <v>654.20000000000005</v>
      </c>
      <c r="N66" s="213">
        <v>640</v>
      </c>
      <c r="O66" s="213">
        <v>14731250</v>
      </c>
      <c r="P66" s="214">
        <v>-3.0454276287962103E-3</v>
      </c>
    </row>
    <row r="67" spans="1:16" ht="12.75" customHeight="1">
      <c r="A67" s="206">
        <v>57</v>
      </c>
      <c r="B67" s="218" t="s">
        <v>47</v>
      </c>
      <c r="C67" s="210" t="s">
        <v>101</v>
      </c>
      <c r="D67" s="211">
        <v>45533</v>
      </c>
      <c r="E67" s="210">
        <v>1814.6</v>
      </c>
      <c r="F67" s="210">
        <v>1811.7333333333333</v>
      </c>
      <c r="G67" s="212">
        <v>1802.4666666666667</v>
      </c>
      <c r="H67" s="212">
        <v>1790.3333333333333</v>
      </c>
      <c r="I67" s="212">
        <v>1781.0666666666666</v>
      </c>
      <c r="J67" s="212">
        <v>1823.8666666666668</v>
      </c>
      <c r="K67" s="212">
        <v>1833.1333333333337</v>
      </c>
      <c r="L67" s="212">
        <v>1845.2666666666669</v>
      </c>
      <c r="M67" s="213">
        <v>1821</v>
      </c>
      <c r="N67" s="213">
        <v>1799.6</v>
      </c>
      <c r="O67" s="213">
        <v>4844675</v>
      </c>
      <c r="P67" s="214">
        <v>-6.0276310876406891E-2</v>
      </c>
    </row>
    <row r="68" spans="1:16" ht="12.75" customHeight="1">
      <c r="A68" s="206">
        <v>58</v>
      </c>
      <c r="B68" s="218" t="s">
        <v>832</v>
      </c>
      <c r="C68" s="215" t="s">
        <v>102</v>
      </c>
      <c r="D68" s="211">
        <v>45533</v>
      </c>
      <c r="E68" s="210">
        <v>2827.7</v>
      </c>
      <c r="F68" s="210">
        <v>2818.8333333333335</v>
      </c>
      <c r="G68" s="212">
        <v>2797.8666666666668</v>
      </c>
      <c r="H68" s="212">
        <v>2768.0333333333333</v>
      </c>
      <c r="I68" s="212">
        <v>2747.0666666666666</v>
      </c>
      <c r="J68" s="212">
        <v>2848.666666666667</v>
      </c>
      <c r="K68" s="212">
        <v>2869.6333333333332</v>
      </c>
      <c r="L68" s="212">
        <v>2899.4666666666672</v>
      </c>
      <c r="M68" s="213">
        <v>2839.8</v>
      </c>
      <c r="N68" s="213">
        <v>2789</v>
      </c>
      <c r="O68" s="213">
        <v>3065400</v>
      </c>
      <c r="P68" s="214">
        <v>-0.14885464389837569</v>
      </c>
    </row>
    <row r="69" spans="1:16" ht="12.75" customHeight="1">
      <c r="A69" s="206">
        <v>59</v>
      </c>
      <c r="B69" s="218" t="s">
        <v>42</v>
      </c>
      <c r="C69" s="210" t="s">
        <v>103</v>
      </c>
      <c r="D69" s="211">
        <v>45533</v>
      </c>
      <c r="E69" s="210">
        <v>4919.8500000000004</v>
      </c>
      <c r="F69" s="210">
        <v>4902.3666666666668</v>
      </c>
      <c r="G69" s="212">
        <v>4877.6333333333332</v>
      </c>
      <c r="H69" s="212">
        <v>4835.4166666666661</v>
      </c>
      <c r="I69" s="212">
        <v>4810.6833333333325</v>
      </c>
      <c r="J69" s="212">
        <v>4944.5833333333339</v>
      </c>
      <c r="K69" s="212">
        <v>4969.3166666666675</v>
      </c>
      <c r="L69" s="212">
        <v>5011.5333333333347</v>
      </c>
      <c r="M69" s="213">
        <v>4927.1000000000004</v>
      </c>
      <c r="N69" s="213">
        <v>4860.1499999999996</v>
      </c>
      <c r="O69" s="213">
        <v>3221600</v>
      </c>
      <c r="P69" s="214">
        <v>-2.6059616663643509E-2</v>
      </c>
    </row>
    <row r="70" spans="1:16" ht="12.75" customHeight="1">
      <c r="A70" s="206">
        <v>60</v>
      </c>
      <c r="B70" s="218" t="s">
        <v>40</v>
      </c>
      <c r="C70" s="217" t="s">
        <v>104</v>
      </c>
      <c r="D70" s="211">
        <v>45533</v>
      </c>
      <c r="E70" s="210">
        <v>13373.4</v>
      </c>
      <c r="F70" s="210">
        <v>13437.966666666667</v>
      </c>
      <c r="G70" s="212">
        <v>13261.833333333334</v>
      </c>
      <c r="H70" s="212">
        <v>13150.266666666666</v>
      </c>
      <c r="I70" s="212">
        <v>12974.133333333333</v>
      </c>
      <c r="J70" s="212">
        <v>13549.533333333335</v>
      </c>
      <c r="K70" s="212">
        <v>13725.666666666666</v>
      </c>
      <c r="L70" s="212">
        <v>13837.233333333335</v>
      </c>
      <c r="M70" s="213">
        <v>13614.1</v>
      </c>
      <c r="N70" s="213">
        <v>13326.4</v>
      </c>
      <c r="O70" s="213">
        <v>2150200</v>
      </c>
      <c r="P70" s="214">
        <v>-2.7234889612739777E-2</v>
      </c>
    </row>
    <row r="71" spans="1:16" ht="12.75" customHeight="1">
      <c r="A71" s="206">
        <v>61</v>
      </c>
      <c r="B71" s="218" t="s">
        <v>105</v>
      </c>
      <c r="C71" s="210" t="s">
        <v>106</v>
      </c>
      <c r="D71" s="211">
        <v>45533</v>
      </c>
      <c r="E71" s="210">
        <v>850.05</v>
      </c>
      <c r="F71" s="210">
        <v>847.93333333333339</v>
      </c>
      <c r="G71" s="212">
        <v>843.11666666666679</v>
      </c>
      <c r="H71" s="212">
        <v>836.18333333333339</v>
      </c>
      <c r="I71" s="212">
        <v>831.36666666666679</v>
      </c>
      <c r="J71" s="212">
        <v>854.86666666666679</v>
      </c>
      <c r="K71" s="212">
        <v>859.68333333333339</v>
      </c>
      <c r="L71" s="212">
        <v>866.61666666666679</v>
      </c>
      <c r="M71" s="213">
        <v>852.75</v>
      </c>
      <c r="N71" s="213">
        <v>841</v>
      </c>
      <c r="O71" s="213">
        <v>37855125</v>
      </c>
      <c r="P71" s="214">
        <v>7.5093867334167707E-3</v>
      </c>
    </row>
    <row r="72" spans="1:16" ht="12.75" customHeight="1">
      <c r="A72" s="206">
        <v>62</v>
      </c>
      <c r="B72" s="218" t="s">
        <v>42</v>
      </c>
      <c r="C72" s="210" t="s">
        <v>107</v>
      </c>
      <c r="D72" s="211">
        <v>45533</v>
      </c>
      <c r="E72" s="210">
        <v>6958.7</v>
      </c>
      <c r="F72" s="210">
        <v>6947.5</v>
      </c>
      <c r="G72" s="212">
        <v>6919.45</v>
      </c>
      <c r="H72" s="212">
        <v>6880.2</v>
      </c>
      <c r="I72" s="212">
        <v>6852.15</v>
      </c>
      <c r="J72" s="212">
        <v>6986.75</v>
      </c>
      <c r="K72" s="212">
        <v>7014.7999999999993</v>
      </c>
      <c r="L72" s="212">
        <v>7054.05</v>
      </c>
      <c r="M72" s="213">
        <v>6975.55</v>
      </c>
      <c r="N72" s="213">
        <v>6908.25</v>
      </c>
      <c r="O72" s="213">
        <v>2573750</v>
      </c>
      <c r="P72" s="214">
        <v>2.0064404260589547E-2</v>
      </c>
    </row>
    <row r="73" spans="1:16" ht="12.75" customHeight="1">
      <c r="A73" s="206">
        <v>63</v>
      </c>
      <c r="B73" s="218" t="s">
        <v>54</v>
      </c>
      <c r="C73" s="210" t="s">
        <v>108</v>
      </c>
      <c r="D73" s="211">
        <v>45533</v>
      </c>
      <c r="E73" s="210">
        <v>4884</v>
      </c>
      <c r="F73" s="210">
        <v>4899.8666666666668</v>
      </c>
      <c r="G73" s="212">
        <v>4857.7333333333336</v>
      </c>
      <c r="H73" s="212">
        <v>4831.4666666666672</v>
      </c>
      <c r="I73" s="212">
        <v>4789.3333333333339</v>
      </c>
      <c r="J73" s="212">
        <v>4926.1333333333332</v>
      </c>
      <c r="K73" s="212">
        <v>4968.2666666666664</v>
      </c>
      <c r="L73" s="212">
        <v>4994.5333333333328</v>
      </c>
      <c r="M73" s="213">
        <v>4942</v>
      </c>
      <c r="N73" s="213">
        <v>4873.6000000000004</v>
      </c>
      <c r="O73" s="213">
        <v>3941700</v>
      </c>
      <c r="P73" s="214">
        <v>-2.1546481320590789E-2</v>
      </c>
    </row>
    <row r="74" spans="1:16" ht="12.75" customHeight="1">
      <c r="A74" s="206">
        <v>64</v>
      </c>
      <c r="B74" s="218" t="s">
        <v>54</v>
      </c>
      <c r="C74" s="210" t="s">
        <v>109</v>
      </c>
      <c r="D74" s="211">
        <v>45533</v>
      </c>
      <c r="E74" s="210">
        <v>3883.4</v>
      </c>
      <c r="F74" s="210">
        <v>3888.0333333333333</v>
      </c>
      <c r="G74" s="212">
        <v>3864.6666666666665</v>
      </c>
      <c r="H74" s="212">
        <v>3845.9333333333334</v>
      </c>
      <c r="I74" s="212">
        <v>3822.5666666666666</v>
      </c>
      <c r="J74" s="212">
        <v>3906.7666666666664</v>
      </c>
      <c r="K74" s="212">
        <v>3930.1333333333332</v>
      </c>
      <c r="L74" s="212">
        <v>3948.8666666666663</v>
      </c>
      <c r="M74" s="213">
        <v>3911.4</v>
      </c>
      <c r="N74" s="213">
        <v>3869.3</v>
      </c>
      <c r="O74" s="213">
        <v>2143350</v>
      </c>
      <c r="P74" s="214">
        <v>1.9890081130594085E-2</v>
      </c>
    </row>
    <row r="75" spans="1:16" ht="12.75" customHeight="1">
      <c r="A75" s="206">
        <v>65</v>
      </c>
      <c r="B75" s="218" t="s">
        <v>54</v>
      </c>
      <c r="C75" s="210" t="s">
        <v>110</v>
      </c>
      <c r="D75" s="211">
        <v>45533</v>
      </c>
      <c r="E75" s="210">
        <v>499.2</v>
      </c>
      <c r="F75" s="210">
        <v>499.66666666666669</v>
      </c>
      <c r="G75" s="212">
        <v>496.28333333333336</v>
      </c>
      <c r="H75" s="212">
        <v>493.36666666666667</v>
      </c>
      <c r="I75" s="212">
        <v>489.98333333333335</v>
      </c>
      <c r="J75" s="212">
        <v>502.58333333333337</v>
      </c>
      <c r="K75" s="212">
        <v>505.9666666666667</v>
      </c>
      <c r="L75" s="212">
        <v>508.88333333333338</v>
      </c>
      <c r="M75" s="213">
        <v>503.05</v>
      </c>
      <c r="N75" s="213">
        <v>496.75</v>
      </c>
      <c r="O75" s="213">
        <v>34124400</v>
      </c>
      <c r="P75" s="214">
        <v>3.794141801259239E-2</v>
      </c>
    </row>
    <row r="76" spans="1:16" ht="12.75" customHeight="1">
      <c r="A76" s="206">
        <v>66</v>
      </c>
      <c r="B76" s="218" t="s">
        <v>61</v>
      </c>
      <c r="C76" s="210" t="s">
        <v>111</v>
      </c>
      <c r="D76" s="211">
        <v>45533</v>
      </c>
      <c r="E76" s="210">
        <v>198.7</v>
      </c>
      <c r="F76" s="210">
        <v>199.07666666666668</v>
      </c>
      <c r="G76" s="212">
        <v>197.52333333333337</v>
      </c>
      <c r="H76" s="212">
        <v>196.34666666666669</v>
      </c>
      <c r="I76" s="212">
        <v>194.79333333333338</v>
      </c>
      <c r="J76" s="212">
        <v>200.25333333333336</v>
      </c>
      <c r="K76" s="212">
        <v>201.8066666666667</v>
      </c>
      <c r="L76" s="212">
        <v>202.98333333333335</v>
      </c>
      <c r="M76" s="213">
        <v>200.63</v>
      </c>
      <c r="N76" s="213">
        <v>197.9</v>
      </c>
      <c r="O76" s="213">
        <v>102530000</v>
      </c>
      <c r="P76" s="214">
        <v>-2.8243768363188322E-2</v>
      </c>
    </row>
    <row r="77" spans="1:16" ht="12.75" customHeight="1">
      <c r="A77" s="206">
        <v>67</v>
      </c>
      <c r="B77" s="218" t="s">
        <v>82</v>
      </c>
      <c r="C77" s="210" t="s">
        <v>112</v>
      </c>
      <c r="D77" s="211">
        <v>45533</v>
      </c>
      <c r="E77" s="210">
        <v>234.78</v>
      </c>
      <c r="F77" s="210">
        <v>233.38333333333333</v>
      </c>
      <c r="G77" s="212">
        <v>231.14666666666665</v>
      </c>
      <c r="H77" s="212">
        <v>227.51333333333332</v>
      </c>
      <c r="I77" s="212">
        <v>225.27666666666664</v>
      </c>
      <c r="J77" s="212">
        <v>237.01666666666665</v>
      </c>
      <c r="K77" s="212">
        <v>239.25333333333333</v>
      </c>
      <c r="L77" s="212">
        <v>242.88666666666666</v>
      </c>
      <c r="M77" s="213">
        <v>235.62</v>
      </c>
      <c r="N77" s="213">
        <v>229.75</v>
      </c>
      <c r="O77" s="213">
        <v>115665150</v>
      </c>
      <c r="P77" s="214">
        <v>-1.6838421154967916E-2</v>
      </c>
    </row>
    <row r="78" spans="1:16" ht="12.75" customHeight="1">
      <c r="A78" s="206">
        <v>68</v>
      </c>
      <c r="B78" s="218" t="s">
        <v>42</v>
      </c>
      <c r="C78" s="210" t="s">
        <v>113</v>
      </c>
      <c r="D78" s="211">
        <v>45533</v>
      </c>
      <c r="E78" s="210">
        <v>1692</v>
      </c>
      <c r="F78" s="210">
        <v>1691.8666666666668</v>
      </c>
      <c r="G78" s="212">
        <v>1681.1833333333336</v>
      </c>
      <c r="H78" s="212">
        <v>1670.3666666666668</v>
      </c>
      <c r="I78" s="212">
        <v>1659.6833333333336</v>
      </c>
      <c r="J78" s="212">
        <v>1702.6833333333336</v>
      </c>
      <c r="K78" s="212">
        <v>1713.366666666667</v>
      </c>
      <c r="L78" s="212">
        <v>1724.1833333333336</v>
      </c>
      <c r="M78" s="213">
        <v>1702.55</v>
      </c>
      <c r="N78" s="213">
        <v>1681.05</v>
      </c>
      <c r="O78" s="213">
        <v>6132050</v>
      </c>
      <c r="P78" s="214">
        <v>8.2830434268133944E-4</v>
      </c>
    </row>
    <row r="79" spans="1:16" ht="12.75" customHeight="1">
      <c r="A79" s="206">
        <v>69</v>
      </c>
      <c r="B79" s="218" t="s">
        <v>114</v>
      </c>
      <c r="C79" s="210" t="s">
        <v>115</v>
      </c>
      <c r="D79" s="211">
        <v>45533</v>
      </c>
      <c r="E79" s="210">
        <v>96.05</v>
      </c>
      <c r="F79" s="210">
        <v>95.910000000000011</v>
      </c>
      <c r="G79" s="212">
        <v>95.090000000000018</v>
      </c>
      <c r="H79" s="212">
        <v>94.13000000000001</v>
      </c>
      <c r="I79" s="212">
        <v>93.310000000000016</v>
      </c>
      <c r="J79" s="212">
        <v>96.870000000000019</v>
      </c>
      <c r="K79" s="212">
        <v>97.690000000000012</v>
      </c>
      <c r="L79" s="212">
        <v>98.65000000000002</v>
      </c>
      <c r="M79" s="213">
        <v>96.73</v>
      </c>
      <c r="N79" s="213">
        <v>94.95</v>
      </c>
      <c r="O79" s="213">
        <v>281070000</v>
      </c>
      <c r="P79" s="214">
        <v>1.7056788113169144E-2</v>
      </c>
    </row>
    <row r="80" spans="1:16" ht="12.75" customHeight="1">
      <c r="A80" s="206">
        <v>70</v>
      </c>
      <c r="B80" s="218" t="s">
        <v>832</v>
      </c>
      <c r="C80" s="216" t="s">
        <v>116</v>
      </c>
      <c r="D80" s="211">
        <v>45533</v>
      </c>
      <c r="E80" s="210">
        <v>677.35</v>
      </c>
      <c r="F80" s="210">
        <v>674.38333333333333</v>
      </c>
      <c r="G80" s="212">
        <v>667.76666666666665</v>
      </c>
      <c r="H80" s="212">
        <v>658.18333333333328</v>
      </c>
      <c r="I80" s="212">
        <v>651.56666666666661</v>
      </c>
      <c r="J80" s="212">
        <v>683.9666666666667</v>
      </c>
      <c r="K80" s="212">
        <v>690.58333333333326</v>
      </c>
      <c r="L80" s="212">
        <v>700.16666666666674</v>
      </c>
      <c r="M80" s="213">
        <v>681</v>
      </c>
      <c r="N80" s="213">
        <v>664.8</v>
      </c>
      <c r="O80" s="213">
        <v>7224100</v>
      </c>
      <c r="P80" s="214">
        <v>-3.9246196403872752E-2</v>
      </c>
    </row>
    <row r="81" spans="1:16" ht="12.75" customHeight="1">
      <c r="A81" s="206">
        <v>71</v>
      </c>
      <c r="B81" s="218" t="s">
        <v>57</v>
      </c>
      <c r="C81" s="210" t="s">
        <v>117</v>
      </c>
      <c r="D81" s="211">
        <v>45533</v>
      </c>
      <c r="E81" s="210">
        <v>1453.8</v>
      </c>
      <c r="F81" s="210">
        <v>1443.9333333333334</v>
      </c>
      <c r="G81" s="212">
        <v>1430.8666666666668</v>
      </c>
      <c r="H81" s="212">
        <v>1407.9333333333334</v>
      </c>
      <c r="I81" s="212">
        <v>1394.8666666666668</v>
      </c>
      <c r="J81" s="212">
        <v>1466.8666666666668</v>
      </c>
      <c r="K81" s="212">
        <v>1479.9333333333334</v>
      </c>
      <c r="L81" s="212">
        <v>1502.8666666666668</v>
      </c>
      <c r="M81" s="213">
        <v>1457</v>
      </c>
      <c r="N81" s="213">
        <v>1421</v>
      </c>
      <c r="O81" s="213">
        <v>9791500</v>
      </c>
      <c r="P81" s="214">
        <v>-4.7102330786823028E-2</v>
      </c>
    </row>
    <row r="82" spans="1:16" ht="12.75" customHeight="1">
      <c r="A82" s="206">
        <v>72</v>
      </c>
      <c r="B82" s="218" t="s">
        <v>105</v>
      </c>
      <c r="C82" s="210" t="s">
        <v>118</v>
      </c>
      <c r="D82" s="211">
        <v>45533</v>
      </c>
      <c r="E82" s="210">
        <v>2892.75</v>
      </c>
      <c r="F82" s="210">
        <v>2890.7000000000003</v>
      </c>
      <c r="G82" s="212">
        <v>2872.0500000000006</v>
      </c>
      <c r="H82" s="212">
        <v>2851.3500000000004</v>
      </c>
      <c r="I82" s="212">
        <v>2832.7000000000007</v>
      </c>
      <c r="J82" s="212">
        <v>2911.4000000000005</v>
      </c>
      <c r="K82" s="212">
        <v>2930.05</v>
      </c>
      <c r="L82" s="212">
        <v>2950.7500000000005</v>
      </c>
      <c r="M82" s="213">
        <v>2909.35</v>
      </c>
      <c r="N82" s="213">
        <v>2870</v>
      </c>
      <c r="O82" s="213">
        <v>5879025</v>
      </c>
      <c r="P82" s="214">
        <v>2.6862120572546913E-3</v>
      </c>
    </row>
    <row r="83" spans="1:16" ht="12.75" customHeight="1">
      <c r="A83" s="206">
        <v>73</v>
      </c>
      <c r="B83" s="218" t="s">
        <v>42</v>
      </c>
      <c r="C83" s="210" t="s">
        <v>119</v>
      </c>
      <c r="D83" s="211">
        <v>45533</v>
      </c>
      <c r="E83" s="210">
        <v>685.65</v>
      </c>
      <c r="F83" s="210">
        <v>686.9</v>
      </c>
      <c r="G83" s="212">
        <v>681.05</v>
      </c>
      <c r="H83" s="212">
        <v>676.44999999999993</v>
      </c>
      <c r="I83" s="212">
        <v>670.59999999999991</v>
      </c>
      <c r="J83" s="212">
        <v>691.5</v>
      </c>
      <c r="K83" s="212">
        <v>697.35000000000014</v>
      </c>
      <c r="L83" s="212">
        <v>701.95</v>
      </c>
      <c r="M83" s="213">
        <v>692.75</v>
      </c>
      <c r="N83" s="213">
        <v>682.3</v>
      </c>
      <c r="O83" s="213">
        <v>8386000</v>
      </c>
      <c r="P83" s="214">
        <v>7.1599045346062051E-4</v>
      </c>
    </row>
    <row r="84" spans="1:16" ht="12.75" customHeight="1">
      <c r="A84" s="206">
        <v>74</v>
      </c>
      <c r="B84" s="218" t="s">
        <v>47</v>
      </c>
      <c r="C84" s="210" t="s">
        <v>120</v>
      </c>
      <c r="D84" s="211">
        <v>45533</v>
      </c>
      <c r="E84" s="210">
        <v>2740.05</v>
      </c>
      <c r="F84" s="210">
        <v>2744.6</v>
      </c>
      <c r="G84" s="212">
        <v>2714.2</v>
      </c>
      <c r="H84" s="212">
        <v>2688.35</v>
      </c>
      <c r="I84" s="212">
        <v>2657.95</v>
      </c>
      <c r="J84" s="212">
        <v>2770.45</v>
      </c>
      <c r="K84" s="212">
        <v>2800.8500000000004</v>
      </c>
      <c r="L84" s="212">
        <v>2826.7</v>
      </c>
      <c r="M84" s="213">
        <v>2775</v>
      </c>
      <c r="N84" s="213">
        <v>2718.75</v>
      </c>
      <c r="O84" s="213">
        <v>7901750</v>
      </c>
      <c r="P84" s="214">
        <v>3.9705228384473669E-3</v>
      </c>
    </row>
    <row r="85" spans="1:16" ht="12.75" customHeight="1">
      <c r="A85" s="206">
        <v>75</v>
      </c>
      <c r="B85" s="218" t="s">
        <v>82</v>
      </c>
      <c r="C85" s="210" t="s">
        <v>121</v>
      </c>
      <c r="D85" s="211">
        <v>45533</v>
      </c>
      <c r="E85" s="210">
        <v>601.1</v>
      </c>
      <c r="F85" s="210">
        <v>598.06666666666672</v>
      </c>
      <c r="G85" s="212">
        <v>593.43333333333339</v>
      </c>
      <c r="H85" s="212">
        <v>585.76666666666665</v>
      </c>
      <c r="I85" s="212">
        <v>581.13333333333333</v>
      </c>
      <c r="J85" s="212">
        <v>605.73333333333346</v>
      </c>
      <c r="K85" s="212">
        <v>610.3666666666669</v>
      </c>
      <c r="L85" s="212">
        <v>618.03333333333353</v>
      </c>
      <c r="M85" s="213">
        <v>602.70000000000005</v>
      </c>
      <c r="N85" s="213">
        <v>590.4</v>
      </c>
      <c r="O85" s="213">
        <v>13610000</v>
      </c>
      <c r="P85" s="214">
        <v>6.807926231116343E-2</v>
      </c>
    </row>
    <row r="86" spans="1:16" ht="12.75" customHeight="1">
      <c r="A86" s="206">
        <v>76</v>
      </c>
      <c r="B86" s="218" t="s">
        <v>40</v>
      </c>
      <c r="C86" s="217" t="s">
        <v>122</v>
      </c>
      <c r="D86" s="211">
        <v>45533</v>
      </c>
      <c r="E86" s="210">
        <v>4795.45</v>
      </c>
      <c r="F86" s="210">
        <v>4804.6500000000005</v>
      </c>
      <c r="G86" s="212">
        <v>4753.8000000000011</v>
      </c>
      <c r="H86" s="212">
        <v>4712.1500000000005</v>
      </c>
      <c r="I86" s="212">
        <v>4661.3000000000011</v>
      </c>
      <c r="J86" s="212">
        <v>4846.3000000000011</v>
      </c>
      <c r="K86" s="212">
        <v>4897.1500000000015</v>
      </c>
      <c r="L86" s="212">
        <v>4938.8000000000011</v>
      </c>
      <c r="M86" s="213">
        <v>4855.5</v>
      </c>
      <c r="N86" s="213">
        <v>4763</v>
      </c>
      <c r="O86" s="213">
        <v>13022700</v>
      </c>
      <c r="P86" s="214">
        <v>-2.9771350662703113E-2</v>
      </c>
    </row>
    <row r="87" spans="1:16" ht="12.75" customHeight="1">
      <c r="A87" s="206">
        <v>77</v>
      </c>
      <c r="B87" s="218" t="s">
        <v>40</v>
      </c>
      <c r="C87" s="210" t="s">
        <v>123</v>
      </c>
      <c r="D87" s="211">
        <v>45533</v>
      </c>
      <c r="E87" s="210">
        <v>1912.45</v>
      </c>
      <c r="F87" s="210">
        <v>1903.7666666666664</v>
      </c>
      <c r="G87" s="212">
        <v>1892.0333333333328</v>
      </c>
      <c r="H87" s="212">
        <v>1871.6166666666663</v>
      </c>
      <c r="I87" s="212">
        <v>1859.8833333333328</v>
      </c>
      <c r="J87" s="212">
        <v>1924.1833333333329</v>
      </c>
      <c r="K87" s="212">
        <v>1935.9166666666665</v>
      </c>
      <c r="L87" s="212">
        <v>1956.333333333333</v>
      </c>
      <c r="M87" s="213">
        <v>1915.5</v>
      </c>
      <c r="N87" s="213">
        <v>1883.35</v>
      </c>
      <c r="O87" s="213">
        <v>8770500</v>
      </c>
      <c r="P87" s="214">
        <v>-5.6976810438151668E-4</v>
      </c>
    </row>
    <row r="88" spans="1:16" ht="12.75" customHeight="1">
      <c r="A88" s="206">
        <v>78</v>
      </c>
      <c r="B88" s="218" t="s">
        <v>85</v>
      </c>
      <c r="C88" s="210" t="s">
        <v>124</v>
      </c>
      <c r="D88" s="211">
        <v>45533</v>
      </c>
      <c r="E88" s="210">
        <v>1716.35</v>
      </c>
      <c r="F88" s="210">
        <v>1703.6000000000001</v>
      </c>
      <c r="G88" s="212">
        <v>1681.2000000000003</v>
      </c>
      <c r="H88" s="212">
        <v>1646.0500000000002</v>
      </c>
      <c r="I88" s="212">
        <v>1623.6500000000003</v>
      </c>
      <c r="J88" s="212">
        <v>1738.7500000000002</v>
      </c>
      <c r="K88" s="212">
        <v>1761.1500000000003</v>
      </c>
      <c r="L88" s="212">
        <v>1796.3000000000002</v>
      </c>
      <c r="M88" s="213">
        <v>1726</v>
      </c>
      <c r="N88" s="213">
        <v>1668.45</v>
      </c>
      <c r="O88" s="213">
        <v>16377200</v>
      </c>
      <c r="P88" s="214">
        <v>0.11470567215379851</v>
      </c>
    </row>
    <row r="89" spans="1:16" ht="12.75" customHeight="1">
      <c r="A89" s="206">
        <v>79</v>
      </c>
      <c r="B89" s="218" t="s">
        <v>66</v>
      </c>
      <c r="C89" s="210" t="s">
        <v>125</v>
      </c>
      <c r="D89" s="211">
        <v>45533</v>
      </c>
      <c r="E89" s="210">
        <v>4410</v>
      </c>
      <c r="F89" s="210">
        <v>4404.05</v>
      </c>
      <c r="G89" s="212">
        <v>4370.1000000000004</v>
      </c>
      <c r="H89" s="212">
        <v>4330.2</v>
      </c>
      <c r="I89" s="212">
        <v>4296.25</v>
      </c>
      <c r="J89" s="212">
        <v>4443.9500000000007</v>
      </c>
      <c r="K89" s="212">
        <v>4477.8999999999996</v>
      </c>
      <c r="L89" s="212">
        <v>4517.8000000000011</v>
      </c>
      <c r="M89" s="213">
        <v>4438</v>
      </c>
      <c r="N89" s="213">
        <v>4364.1499999999996</v>
      </c>
      <c r="O89" s="213">
        <v>3036000</v>
      </c>
      <c r="P89" s="214">
        <v>-1.4941353968949238E-2</v>
      </c>
    </row>
    <row r="90" spans="1:16" ht="12.75" customHeight="1">
      <c r="A90" s="206">
        <v>80</v>
      </c>
      <c r="B90" s="218" t="s">
        <v>61</v>
      </c>
      <c r="C90" s="210" t="s">
        <v>126</v>
      </c>
      <c r="D90" s="211">
        <v>45533</v>
      </c>
      <c r="E90" s="210">
        <v>1638.9</v>
      </c>
      <c r="F90" s="210">
        <v>1639.3166666666666</v>
      </c>
      <c r="G90" s="212">
        <v>1631.5833333333333</v>
      </c>
      <c r="H90" s="212">
        <v>1624.2666666666667</v>
      </c>
      <c r="I90" s="212">
        <v>1616.5333333333333</v>
      </c>
      <c r="J90" s="212">
        <v>1646.6333333333332</v>
      </c>
      <c r="K90" s="212">
        <v>1654.3666666666668</v>
      </c>
      <c r="L90" s="212">
        <v>1661.6833333333332</v>
      </c>
      <c r="M90" s="213">
        <v>1647.05</v>
      </c>
      <c r="N90" s="213">
        <v>1632</v>
      </c>
      <c r="O90" s="213">
        <v>187784850</v>
      </c>
      <c r="P90" s="214">
        <v>-6.6148987422911555E-4</v>
      </c>
    </row>
    <row r="91" spans="1:16" ht="12.75" customHeight="1">
      <c r="A91" s="206">
        <v>81</v>
      </c>
      <c r="B91" s="218" t="s">
        <v>66</v>
      </c>
      <c r="C91" s="210" t="s">
        <v>127</v>
      </c>
      <c r="D91" s="211">
        <v>45533</v>
      </c>
      <c r="E91" s="210">
        <v>726</v>
      </c>
      <c r="F91" s="210">
        <v>725.63333333333333</v>
      </c>
      <c r="G91" s="212">
        <v>719.2166666666667</v>
      </c>
      <c r="H91" s="212">
        <v>712.43333333333339</v>
      </c>
      <c r="I91" s="212">
        <v>706.01666666666677</v>
      </c>
      <c r="J91" s="212">
        <v>732.41666666666663</v>
      </c>
      <c r="K91" s="212">
        <v>738.83333333333337</v>
      </c>
      <c r="L91" s="212">
        <v>745.61666666666656</v>
      </c>
      <c r="M91" s="213">
        <v>732.05</v>
      </c>
      <c r="N91" s="213">
        <v>718.85</v>
      </c>
      <c r="O91" s="213">
        <v>25204300</v>
      </c>
      <c r="P91" s="214">
        <v>-4.6048916112776403E-3</v>
      </c>
    </row>
    <row r="92" spans="1:16" ht="12.75" customHeight="1">
      <c r="A92" s="206">
        <v>82</v>
      </c>
      <c r="B92" s="218" t="s">
        <v>54</v>
      </c>
      <c r="C92" s="210" t="s">
        <v>128</v>
      </c>
      <c r="D92" s="211">
        <v>45533</v>
      </c>
      <c r="E92" s="210">
        <v>5352.25</v>
      </c>
      <c r="F92" s="210">
        <v>5366.1333333333341</v>
      </c>
      <c r="G92" s="212">
        <v>5312.5666666666684</v>
      </c>
      <c r="H92" s="212">
        <v>5272.8833333333341</v>
      </c>
      <c r="I92" s="212">
        <v>5219.3166666666684</v>
      </c>
      <c r="J92" s="212">
        <v>5405.8166666666684</v>
      </c>
      <c r="K92" s="212">
        <v>5459.3833333333341</v>
      </c>
      <c r="L92" s="212">
        <v>5499.0666666666684</v>
      </c>
      <c r="M92" s="213">
        <v>5419.7</v>
      </c>
      <c r="N92" s="213">
        <v>5326.45</v>
      </c>
      <c r="O92" s="213">
        <v>4657050</v>
      </c>
      <c r="P92" s="214">
        <v>-3.11456460313383E-3</v>
      </c>
    </row>
    <row r="93" spans="1:16" ht="12.75" customHeight="1">
      <c r="A93" s="206">
        <v>83</v>
      </c>
      <c r="B93" s="218" t="s">
        <v>129</v>
      </c>
      <c r="C93" s="210" t="s">
        <v>130</v>
      </c>
      <c r="D93" s="211">
        <v>45533</v>
      </c>
      <c r="E93" s="210">
        <v>711</v>
      </c>
      <c r="F93" s="210">
        <v>703.7833333333333</v>
      </c>
      <c r="G93" s="212">
        <v>695.46666666666658</v>
      </c>
      <c r="H93" s="212">
        <v>679.93333333333328</v>
      </c>
      <c r="I93" s="212">
        <v>671.61666666666656</v>
      </c>
      <c r="J93" s="212">
        <v>719.31666666666661</v>
      </c>
      <c r="K93" s="212">
        <v>727.63333333333321</v>
      </c>
      <c r="L93" s="212">
        <v>743.16666666666663</v>
      </c>
      <c r="M93" s="213">
        <v>712.1</v>
      </c>
      <c r="N93" s="213">
        <v>688.25</v>
      </c>
      <c r="O93" s="213">
        <v>41797000</v>
      </c>
      <c r="P93" s="214">
        <v>6.2379901786349723E-2</v>
      </c>
    </row>
    <row r="94" spans="1:16" ht="12.75" customHeight="1">
      <c r="A94" s="206">
        <v>84</v>
      </c>
      <c r="B94" s="218" t="s">
        <v>129</v>
      </c>
      <c r="C94" s="216" t="s">
        <v>131</v>
      </c>
      <c r="D94" s="211">
        <v>45533</v>
      </c>
      <c r="E94" s="210">
        <v>330.45</v>
      </c>
      <c r="F94" s="210">
        <v>326.61666666666662</v>
      </c>
      <c r="G94" s="212">
        <v>322.03333333333325</v>
      </c>
      <c r="H94" s="212">
        <v>313.61666666666662</v>
      </c>
      <c r="I94" s="212">
        <v>309.03333333333325</v>
      </c>
      <c r="J94" s="212">
        <v>335.03333333333325</v>
      </c>
      <c r="K94" s="212">
        <v>339.61666666666662</v>
      </c>
      <c r="L94" s="212">
        <v>348.03333333333325</v>
      </c>
      <c r="M94" s="213">
        <v>331.2</v>
      </c>
      <c r="N94" s="213">
        <v>318.2</v>
      </c>
      <c r="O94" s="213">
        <v>33583450</v>
      </c>
      <c r="P94" s="214">
        <v>-0.10501412429378532</v>
      </c>
    </row>
    <row r="95" spans="1:16" ht="12.75" customHeight="1">
      <c r="A95" s="206">
        <v>85</v>
      </c>
      <c r="B95" s="218" t="s">
        <v>82</v>
      </c>
      <c r="C95" s="210" t="s">
        <v>132</v>
      </c>
      <c r="D95" s="211">
        <v>45533</v>
      </c>
      <c r="E95" s="210">
        <v>404.9</v>
      </c>
      <c r="F95" s="210">
        <v>404.2</v>
      </c>
      <c r="G95" s="212">
        <v>401.2</v>
      </c>
      <c r="H95" s="212">
        <v>397.5</v>
      </c>
      <c r="I95" s="212">
        <v>394.5</v>
      </c>
      <c r="J95" s="212">
        <v>407.9</v>
      </c>
      <c r="K95" s="212">
        <v>410.9</v>
      </c>
      <c r="L95" s="212">
        <v>414.59999999999997</v>
      </c>
      <c r="M95" s="213">
        <v>407.2</v>
      </c>
      <c r="N95" s="213">
        <v>400.5</v>
      </c>
      <c r="O95" s="213">
        <v>64257300</v>
      </c>
      <c r="P95" s="214">
        <v>9.2233318491190125E-3</v>
      </c>
    </row>
    <row r="96" spans="1:16" ht="12.75" customHeight="1">
      <c r="A96" s="206">
        <v>86</v>
      </c>
      <c r="B96" s="218" t="s">
        <v>57</v>
      </c>
      <c r="C96" s="210" t="s">
        <v>133</v>
      </c>
      <c r="D96" s="211">
        <v>45533</v>
      </c>
      <c r="E96" s="210">
        <v>2820.4</v>
      </c>
      <c r="F96" s="210">
        <v>2816.8833333333332</v>
      </c>
      <c r="G96" s="212">
        <v>2804.2666666666664</v>
      </c>
      <c r="H96" s="212">
        <v>2788.1333333333332</v>
      </c>
      <c r="I96" s="212">
        <v>2775.5166666666664</v>
      </c>
      <c r="J96" s="212">
        <v>2833.0166666666664</v>
      </c>
      <c r="K96" s="212">
        <v>2845.6333333333332</v>
      </c>
      <c r="L96" s="212">
        <v>2861.7666666666664</v>
      </c>
      <c r="M96" s="213">
        <v>2829.5</v>
      </c>
      <c r="N96" s="213">
        <v>2800.75</v>
      </c>
      <c r="O96" s="213">
        <v>14929500</v>
      </c>
      <c r="P96" s="214">
        <v>9.9646872590006905E-3</v>
      </c>
    </row>
    <row r="97" spans="1:16" ht="12.75" customHeight="1">
      <c r="A97" s="206">
        <v>87</v>
      </c>
      <c r="B97" s="218" t="s">
        <v>61</v>
      </c>
      <c r="C97" s="210" t="s">
        <v>134</v>
      </c>
      <c r="D97" s="211">
        <v>45533</v>
      </c>
      <c r="E97" s="210">
        <v>1212.3</v>
      </c>
      <c r="F97" s="210">
        <v>1208.5833333333333</v>
      </c>
      <c r="G97" s="212">
        <v>1203.6166666666666</v>
      </c>
      <c r="H97" s="212">
        <v>1194.9333333333334</v>
      </c>
      <c r="I97" s="212">
        <v>1189.9666666666667</v>
      </c>
      <c r="J97" s="212">
        <v>1217.2666666666664</v>
      </c>
      <c r="K97" s="212">
        <v>1222.2333333333331</v>
      </c>
      <c r="L97" s="212">
        <v>1230.9166666666663</v>
      </c>
      <c r="M97" s="213">
        <v>1213.55</v>
      </c>
      <c r="N97" s="213">
        <v>1199.9000000000001</v>
      </c>
      <c r="O97" s="213">
        <v>95809700</v>
      </c>
      <c r="P97" s="214">
        <v>-1.6073957457209197E-2</v>
      </c>
    </row>
    <row r="98" spans="1:16" ht="12.75" customHeight="1">
      <c r="A98" s="206">
        <v>88</v>
      </c>
      <c r="B98" s="218" t="s">
        <v>66</v>
      </c>
      <c r="C98" s="210" t="s">
        <v>135</v>
      </c>
      <c r="D98" s="211">
        <v>45533</v>
      </c>
      <c r="E98" s="210">
        <v>2114.5500000000002</v>
      </c>
      <c r="F98" s="210">
        <v>2103.666666666667</v>
      </c>
      <c r="G98" s="212">
        <v>2086.6833333333338</v>
      </c>
      <c r="H98" s="212">
        <v>2058.8166666666671</v>
      </c>
      <c r="I98" s="212">
        <v>2041.8333333333339</v>
      </c>
      <c r="J98" s="212">
        <v>2131.5333333333338</v>
      </c>
      <c r="K98" s="212">
        <v>2148.5166666666673</v>
      </c>
      <c r="L98" s="212">
        <v>2176.3833333333337</v>
      </c>
      <c r="M98" s="213">
        <v>2120.65</v>
      </c>
      <c r="N98" s="213">
        <v>2075.8000000000002</v>
      </c>
      <c r="O98" s="213">
        <v>5222000</v>
      </c>
      <c r="P98" s="214">
        <v>0.20516962843295639</v>
      </c>
    </row>
    <row r="99" spans="1:16" ht="12.75" customHeight="1">
      <c r="A99" s="206">
        <v>89</v>
      </c>
      <c r="B99" s="218" t="s">
        <v>66</v>
      </c>
      <c r="C99" s="210" t="s">
        <v>136</v>
      </c>
      <c r="D99" s="211">
        <v>45533</v>
      </c>
      <c r="E99" s="210">
        <v>725.15</v>
      </c>
      <c r="F99" s="210">
        <v>725.01666666666677</v>
      </c>
      <c r="G99" s="212">
        <v>717.13333333333355</v>
      </c>
      <c r="H99" s="212">
        <v>709.11666666666679</v>
      </c>
      <c r="I99" s="212">
        <v>701.23333333333358</v>
      </c>
      <c r="J99" s="212">
        <v>733.03333333333353</v>
      </c>
      <c r="K99" s="212">
        <v>740.91666666666674</v>
      </c>
      <c r="L99" s="212">
        <v>748.93333333333351</v>
      </c>
      <c r="M99" s="213">
        <v>732.9</v>
      </c>
      <c r="N99" s="213">
        <v>717</v>
      </c>
      <c r="O99" s="213">
        <v>13204500</v>
      </c>
      <c r="P99" s="214">
        <v>8.3619702176403205E-3</v>
      </c>
    </row>
    <row r="100" spans="1:16" ht="12.75" customHeight="1">
      <c r="A100" s="206">
        <v>90</v>
      </c>
      <c r="B100" s="218" t="s">
        <v>77</v>
      </c>
      <c r="C100" s="210" t="s">
        <v>137</v>
      </c>
      <c r="D100" s="211">
        <v>45533</v>
      </c>
      <c r="E100" s="210">
        <v>15.78</v>
      </c>
      <c r="F100" s="210">
        <v>15.803333333333335</v>
      </c>
      <c r="G100" s="212">
        <v>15.606666666666669</v>
      </c>
      <c r="H100" s="212">
        <v>15.433333333333335</v>
      </c>
      <c r="I100" s="212">
        <v>15.23666666666667</v>
      </c>
      <c r="J100" s="212">
        <v>15.976666666666668</v>
      </c>
      <c r="K100" s="212">
        <v>16.173333333333332</v>
      </c>
      <c r="L100" s="212">
        <v>16.346666666666668</v>
      </c>
      <c r="M100" s="213">
        <v>16</v>
      </c>
      <c r="N100" s="213">
        <v>15.63</v>
      </c>
      <c r="O100" s="213">
        <v>4584080000</v>
      </c>
      <c r="P100" s="214">
        <v>-8.7875590306007723E-3</v>
      </c>
    </row>
    <row r="101" spans="1:16" ht="12.75" customHeight="1">
      <c r="A101" s="206">
        <v>91</v>
      </c>
      <c r="B101" s="218" t="s">
        <v>66</v>
      </c>
      <c r="C101" s="210" t="s">
        <v>138</v>
      </c>
      <c r="D101" s="211">
        <v>45533</v>
      </c>
      <c r="E101" s="210">
        <v>111.9</v>
      </c>
      <c r="F101" s="210">
        <v>112.12</v>
      </c>
      <c r="G101" s="212">
        <v>111.29</v>
      </c>
      <c r="H101" s="212">
        <v>110.68</v>
      </c>
      <c r="I101" s="212">
        <v>109.85000000000001</v>
      </c>
      <c r="J101" s="212">
        <v>112.73</v>
      </c>
      <c r="K101" s="212">
        <v>113.55999999999999</v>
      </c>
      <c r="L101" s="212">
        <v>114.17</v>
      </c>
      <c r="M101" s="213">
        <v>112.95</v>
      </c>
      <c r="N101" s="213">
        <v>111.51</v>
      </c>
      <c r="O101" s="213">
        <v>126150000</v>
      </c>
      <c r="P101" s="214">
        <v>-2.3682377524959369E-2</v>
      </c>
    </row>
    <row r="102" spans="1:16" ht="12.75" customHeight="1">
      <c r="A102" s="206">
        <v>92</v>
      </c>
      <c r="B102" s="218" t="s">
        <v>61</v>
      </c>
      <c r="C102" s="216" t="s">
        <v>139</v>
      </c>
      <c r="D102" s="211">
        <v>45533</v>
      </c>
      <c r="E102" s="210">
        <v>74.28</v>
      </c>
      <c r="F102" s="210">
        <v>74.443333333333328</v>
      </c>
      <c r="G102" s="212">
        <v>73.946666666666658</v>
      </c>
      <c r="H102" s="212">
        <v>73.61333333333333</v>
      </c>
      <c r="I102" s="212">
        <v>73.11666666666666</v>
      </c>
      <c r="J102" s="212">
        <v>74.776666666666657</v>
      </c>
      <c r="K102" s="212">
        <v>75.273333333333326</v>
      </c>
      <c r="L102" s="212">
        <v>75.606666666666655</v>
      </c>
      <c r="M102" s="213">
        <v>74.94</v>
      </c>
      <c r="N102" s="213">
        <v>74.11</v>
      </c>
      <c r="O102" s="213">
        <v>503610000</v>
      </c>
      <c r="P102" s="214">
        <v>-7.0885970859680916E-2</v>
      </c>
    </row>
    <row r="103" spans="1:16" ht="12.75" customHeight="1">
      <c r="A103" s="206">
        <v>93</v>
      </c>
      <c r="B103" s="218" t="s">
        <v>185</v>
      </c>
      <c r="C103" s="210" t="s">
        <v>140</v>
      </c>
      <c r="D103" s="211">
        <v>45533</v>
      </c>
      <c r="E103" s="210">
        <v>188.74</v>
      </c>
      <c r="F103" s="210">
        <v>188.31666666666669</v>
      </c>
      <c r="G103" s="212">
        <v>186.56333333333339</v>
      </c>
      <c r="H103" s="212">
        <v>184.38666666666668</v>
      </c>
      <c r="I103" s="212">
        <v>182.63333333333338</v>
      </c>
      <c r="J103" s="212">
        <v>190.4933333333334</v>
      </c>
      <c r="K103" s="212">
        <v>192.24666666666667</v>
      </c>
      <c r="L103" s="212">
        <v>194.4233333333334</v>
      </c>
      <c r="M103" s="213">
        <v>190.07</v>
      </c>
      <c r="N103" s="213">
        <v>186.14</v>
      </c>
      <c r="O103" s="213">
        <v>68673750</v>
      </c>
      <c r="P103" s="214">
        <v>-7.233676105567094E-2</v>
      </c>
    </row>
    <row r="104" spans="1:16" ht="12.75" customHeight="1">
      <c r="A104" s="206">
        <v>94</v>
      </c>
      <c r="B104" s="218" t="s">
        <v>82</v>
      </c>
      <c r="C104" s="217" t="s">
        <v>141</v>
      </c>
      <c r="D104" s="211">
        <v>45533</v>
      </c>
      <c r="E104" s="210">
        <v>526.29999999999995</v>
      </c>
      <c r="F104" s="210">
        <v>526.06666666666661</v>
      </c>
      <c r="G104" s="212">
        <v>523.13333333333321</v>
      </c>
      <c r="H104" s="212">
        <v>519.96666666666658</v>
      </c>
      <c r="I104" s="212">
        <v>517.03333333333319</v>
      </c>
      <c r="J104" s="212">
        <v>529.23333333333323</v>
      </c>
      <c r="K104" s="212">
        <v>532.16666666666663</v>
      </c>
      <c r="L104" s="212">
        <v>535.33333333333326</v>
      </c>
      <c r="M104" s="213">
        <v>529</v>
      </c>
      <c r="N104" s="213">
        <v>522.9</v>
      </c>
      <c r="O104" s="213">
        <v>14445750</v>
      </c>
      <c r="P104" s="214">
        <v>5.8401148875059841E-3</v>
      </c>
    </row>
    <row r="105" spans="1:16" ht="12.75" customHeight="1">
      <c r="A105" s="206">
        <v>95</v>
      </c>
      <c r="B105" s="218" t="s">
        <v>114</v>
      </c>
      <c r="C105" s="210" t="s">
        <v>142</v>
      </c>
      <c r="D105" s="211">
        <v>45533</v>
      </c>
      <c r="E105" s="210">
        <v>662.55</v>
      </c>
      <c r="F105" s="210">
        <v>658.23333333333335</v>
      </c>
      <c r="G105" s="212">
        <v>645.51666666666665</v>
      </c>
      <c r="H105" s="212">
        <v>628.48333333333335</v>
      </c>
      <c r="I105" s="212">
        <v>615.76666666666665</v>
      </c>
      <c r="J105" s="212">
        <v>675.26666666666665</v>
      </c>
      <c r="K105" s="212">
        <v>687.98333333333335</v>
      </c>
      <c r="L105" s="212">
        <v>705.01666666666665</v>
      </c>
      <c r="M105" s="213">
        <v>670.95</v>
      </c>
      <c r="N105" s="213">
        <v>641.20000000000005</v>
      </c>
      <c r="O105" s="213">
        <v>19556000</v>
      </c>
      <c r="P105" s="214">
        <v>6.2018029759965246E-2</v>
      </c>
    </row>
    <row r="106" spans="1:16" ht="12.75" customHeight="1">
      <c r="A106" s="206">
        <v>96</v>
      </c>
      <c r="B106" s="218" t="s">
        <v>47</v>
      </c>
      <c r="C106" s="217" t="s">
        <v>143</v>
      </c>
      <c r="D106" s="211">
        <v>45533</v>
      </c>
      <c r="E106" s="210">
        <v>367.05</v>
      </c>
      <c r="F106" s="210">
        <v>367.18333333333334</v>
      </c>
      <c r="G106" s="212">
        <v>365.66666666666669</v>
      </c>
      <c r="H106" s="212">
        <v>364.28333333333336</v>
      </c>
      <c r="I106" s="212">
        <v>362.76666666666671</v>
      </c>
      <c r="J106" s="212">
        <v>368.56666666666666</v>
      </c>
      <c r="K106" s="212">
        <v>370.08333333333331</v>
      </c>
      <c r="L106" s="212">
        <v>371.46666666666664</v>
      </c>
      <c r="M106" s="213">
        <v>368.7</v>
      </c>
      <c r="N106" s="213">
        <v>365.8</v>
      </c>
      <c r="O106" s="213">
        <v>18409200</v>
      </c>
      <c r="P106" s="214">
        <v>-3.1874332774134512E-2</v>
      </c>
    </row>
    <row r="107" spans="1:16" ht="12.75" customHeight="1">
      <c r="A107" s="206">
        <v>97</v>
      </c>
      <c r="B107" s="218" t="s">
        <v>57</v>
      </c>
      <c r="C107" s="215" t="s">
        <v>144</v>
      </c>
      <c r="D107" s="211">
        <v>45533</v>
      </c>
      <c r="E107" s="210">
        <v>2969.45</v>
      </c>
      <c r="F107" s="210">
        <v>2962.1</v>
      </c>
      <c r="G107" s="212">
        <v>2900.6</v>
      </c>
      <c r="H107" s="212">
        <v>2831.75</v>
      </c>
      <c r="I107" s="212">
        <v>2770.25</v>
      </c>
      <c r="J107" s="212">
        <v>3030.95</v>
      </c>
      <c r="K107" s="212">
        <v>3092.45</v>
      </c>
      <c r="L107" s="212">
        <v>3161.2999999999997</v>
      </c>
      <c r="M107" s="213">
        <v>3023.6</v>
      </c>
      <c r="N107" s="213">
        <v>2893.25</v>
      </c>
      <c r="O107" s="213">
        <v>1425900</v>
      </c>
      <c r="P107" s="214">
        <v>3.3710308829926053E-2</v>
      </c>
    </row>
    <row r="108" spans="1:16" ht="12.75" customHeight="1">
      <c r="A108" s="206">
        <v>98</v>
      </c>
      <c r="B108" s="218" t="s">
        <v>114</v>
      </c>
      <c r="C108" s="217" t="s">
        <v>145</v>
      </c>
      <c r="D108" s="211">
        <v>45533</v>
      </c>
      <c r="E108" s="210">
        <v>4724.05</v>
      </c>
      <c r="F108" s="210">
        <v>4694.6833333333334</v>
      </c>
      <c r="G108" s="212">
        <v>4639.3666666666668</v>
      </c>
      <c r="H108" s="212">
        <v>4554.6833333333334</v>
      </c>
      <c r="I108" s="212">
        <v>4499.3666666666668</v>
      </c>
      <c r="J108" s="212">
        <v>4779.3666666666668</v>
      </c>
      <c r="K108" s="212">
        <v>4834.6833333333343</v>
      </c>
      <c r="L108" s="212">
        <v>4919.3666666666668</v>
      </c>
      <c r="M108" s="213">
        <v>4750</v>
      </c>
      <c r="N108" s="213">
        <v>4610</v>
      </c>
      <c r="O108" s="213">
        <v>7714500</v>
      </c>
      <c r="P108" s="214">
        <v>-2.5023696682464455E-2</v>
      </c>
    </row>
    <row r="109" spans="1:16" ht="12.75" customHeight="1">
      <c r="A109" s="206">
        <v>99</v>
      </c>
      <c r="B109" s="218" t="s">
        <v>61</v>
      </c>
      <c r="C109" s="210" t="s">
        <v>146</v>
      </c>
      <c r="D109" s="211">
        <v>45533</v>
      </c>
      <c r="E109" s="210">
        <v>1385.3</v>
      </c>
      <c r="F109" s="210">
        <v>1387.8333333333333</v>
      </c>
      <c r="G109" s="212">
        <v>1380.7166666666665</v>
      </c>
      <c r="H109" s="212">
        <v>1376.1333333333332</v>
      </c>
      <c r="I109" s="212">
        <v>1369.0166666666664</v>
      </c>
      <c r="J109" s="212">
        <v>1392.4166666666665</v>
      </c>
      <c r="K109" s="212">
        <v>1399.5333333333333</v>
      </c>
      <c r="L109" s="212">
        <v>1404.1166666666666</v>
      </c>
      <c r="M109" s="213">
        <v>1394.95</v>
      </c>
      <c r="N109" s="213">
        <v>1383.25</v>
      </c>
      <c r="O109" s="213">
        <v>37561000</v>
      </c>
      <c r="P109" s="214">
        <v>-2.999416042894304E-3</v>
      </c>
    </row>
    <row r="110" spans="1:16" ht="12.75" customHeight="1">
      <c r="A110" s="206">
        <v>100</v>
      </c>
      <c r="B110" s="218" t="s">
        <v>77</v>
      </c>
      <c r="C110" s="210" t="s">
        <v>147</v>
      </c>
      <c r="D110" s="211">
        <v>45533</v>
      </c>
      <c r="E110" s="210">
        <v>433.2</v>
      </c>
      <c r="F110" s="210">
        <v>432.66666666666669</v>
      </c>
      <c r="G110" s="212">
        <v>428.93333333333339</v>
      </c>
      <c r="H110" s="212">
        <v>424.66666666666669</v>
      </c>
      <c r="I110" s="212">
        <v>420.93333333333339</v>
      </c>
      <c r="J110" s="212">
        <v>436.93333333333339</v>
      </c>
      <c r="K110" s="212">
        <v>440.66666666666663</v>
      </c>
      <c r="L110" s="212">
        <v>444.93333333333339</v>
      </c>
      <c r="M110" s="213">
        <v>436.4</v>
      </c>
      <c r="N110" s="213">
        <v>428.4</v>
      </c>
      <c r="O110" s="213">
        <v>83874600</v>
      </c>
      <c r="P110" s="214">
        <v>2.2752204119774102E-3</v>
      </c>
    </row>
    <row r="111" spans="1:16" ht="12.75" customHeight="1">
      <c r="A111" s="206">
        <v>101</v>
      </c>
      <c r="B111" s="218" t="s">
        <v>85</v>
      </c>
      <c r="C111" s="210" t="s">
        <v>148</v>
      </c>
      <c r="D111" s="211">
        <v>45533</v>
      </c>
      <c r="E111" s="210">
        <v>1878.2</v>
      </c>
      <c r="F111" s="210">
        <v>1878.2666666666667</v>
      </c>
      <c r="G111" s="212">
        <v>1866.1333333333332</v>
      </c>
      <c r="H111" s="212">
        <v>1854.0666666666666</v>
      </c>
      <c r="I111" s="212">
        <v>1841.9333333333332</v>
      </c>
      <c r="J111" s="212">
        <v>1890.3333333333333</v>
      </c>
      <c r="K111" s="212">
        <v>1902.4666666666669</v>
      </c>
      <c r="L111" s="212">
        <v>1914.5333333333333</v>
      </c>
      <c r="M111" s="213">
        <v>1890.4</v>
      </c>
      <c r="N111" s="213">
        <v>1866.2</v>
      </c>
      <c r="O111" s="213">
        <v>42911600</v>
      </c>
      <c r="P111" s="214">
        <v>0</v>
      </c>
    </row>
    <row r="112" spans="1:16" ht="12.75" customHeight="1">
      <c r="A112" s="206">
        <v>102</v>
      </c>
      <c r="B112" s="218" t="s">
        <v>82</v>
      </c>
      <c r="C112" s="210" t="s">
        <v>150</v>
      </c>
      <c r="D112" s="211">
        <v>45533</v>
      </c>
      <c r="E112" s="210">
        <v>173.51</v>
      </c>
      <c r="F112" s="210">
        <v>173.50666666666666</v>
      </c>
      <c r="G112" s="212">
        <v>172.20333333333332</v>
      </c>
      <c r="H112" s="212">
        <v>170.89666666666665</v>
      </c>
      <c r="I112" s="212">
        <v>169.59333333333331</v>
      </c>
      <c r="J112" s="212">
        <v>174.81333333333333</v>
      </c>
      <c r="K112" s="212">
        <v>176.11666666666667</v>
      </c>
      <c r="L112" s="212">
        <v>177.42333333333335</v>
      </c>
      <c r="M112" s="213">
        <v>174.81</v>
      </c>
      <c r="N112" s="213">
        <v>172.2</v>
      </c>
      <c r="O112" s="213">
        <v>195492375</v>
      </c>
      <c r="P112" s="214">
        <v>1.6235388150664402E-3</v>
      </c>
    </row>
    <row r="113" spans="1:16" ht="12.75" customHeight="1">
      <c r="A113" s="206">
        <v>103</v>
      </c>
      <c r="B113" s="218" t="s">
        <v>42</v>
      </c>
      <c r="C113" s="210" t="s">
        <v>151</v>
      </c>
      <c r="D113" s="211">
        <v>45533</v>
      </c>
      <c r="E113" s="210">
        <v>1394.95</v>
      </c>
      <c r="F113" s="210">
        <v>1394.1833333333332</v>
      </c>
      <c r="G113" s="212">
        <v>1380.3666666666663</v>
      </c>
      <c r="H113" s="212">
        <v>1365.7833333333331</v>
      </c>
      <c r="I113" s="212">
        <v>1351.9666666666662</v>
      </c>
      <c r="J113" s="212">
        <v>1408.7666666666664</v>
      </c>
      <c r="K113" s="212">
        <v>1422.5833333333335</v>
      </c>
      <c r="L113" s="212">
        <v>1437.1666666666665</v>
      </c>
      <c r="M113" s="213">
        <v>1408</v>
      </c>
      <c r="N113" s="213">
        <v>1379.6</v>
      </c>
      <c r="O113" s="213">
        <v>3492450</v>
      </c>
      <c r="P113" s="214">
        <v>0.13786531130876747</v>
      </c>
    </row>
    <row r="114" spans="1:16" ht="12.75" customHeight="1">
      <c r="A114" s="206">
        <v>104</v>
      </c>
      <c r="B114" s="218" t="s">
        <v>114</v>
      </c>
      <c r="C114" s="217" t="s">
        <v>152</v>
      </c>
      <c r="D114" s="211">
        <v>45533</v>
      </c>
      <c r="E114" s="210">
        <v>930.9</v>
      </c>
      <c r="F114" s="210">
        <v>928.76666666666677</v>
      </c>
      <c r="G114" s="212">
        <v>925.53333333333353</v>
      </c>
      <c r="H114" s="212">
        <v>920.16666666666674</v>
      </c>
      <c r="I114" s="212">
        <v>916.93333333333351</v>
      </c>
      <c r="J114" s="212">
        <v>934.13333333333355</v>
      </c>
      <c r="K114" s="212">
        <v>937.3666666666669</v>
      </c>
      <c r="L114" s="212">
        <v>942.73333333333358</v>
      </c>
      <c r="M114" s="213">
        <v>932</v>
      </c>
      <c r="N114" s="213">
        <v>923.4</v>
      </c>
      <c r="O114" s="213">
        <v>24080000</v>
      </c>
      <c r="P114" s="214">
        <v>-8.324024359482542E-3</v>
      </c>
    </row>
    <row r="115" spans="1:16" ht="12.75" customHeight="1">
      <c r="A115" s="206">
        <v>105</v>
      </c>
      <c r="B115" s="218" t="s">
        <v>57</v>
      </c>
      <c r="C115" s="210" t="s">
        <v>153</v>
      </c>
      <c r="D115" s="211">
        <v>45533</v>
      </c>
      <c r="E115" s="210">
        <v>506</v>
      </c>
      <c r="F115" s="210">
        <v>505.4666666666667</v>
      </c>
      <c r="G115" s="212">
        <v>502.48333333333341</v>
      </c>
      <c r="H115" s="212">
        <v>498.9666666666667</v>
      </c>
      <c r="I115" s="212">
        <v>495.98333333333341</v>
      </c>
      <c r="J115" s="212">
        <v>508.98333333333341</v>
      </c>
      <c r="K115" s="212">
        <v>511.96666666666675</v>
      </c>
      <c r="L115" s="212">
        <v>515.48333333333335</v>
      </c>
      <c r="M115" s="213">
        <v>508.45</v>
      </c>
      <c r="N115" s="213">
        <v>501.95</v>
      </c>
      <c r="O115" s="213">
        <v>115006400</v>
      </c>
      <c r="P115" s="214">
        <v>1.6992557797334391E-2</v>
      </c>
    </row>
    <row r="116" spans="1:16" ht="12.75" customHeight="1">
      <c r="A116" s="206">
        <v>106</v>
      </c>
      <c r="B116" s="218" t="s">
        <v>129</v>
      </c>
      <c r="C116" s="210" t="s">
        <v>154</v>
      </c>
      <c r="D116" s="211">
        <v>45533</v>
      </c>
      <c r="E116" s="210">
        <v>984.65</v>
      </c>
      <c r="F116" s="210">
        <v>977.2166666666667</v>
      </c>
      <c r="G116" s="212">
        <v>967.43333333333339</v>
      </c>
      <c r="H116" s="212">
        <v>950.2166666666667</v>
      </c>
      <c r="I116" s="212">
        <v>940.43333333333339</v>
      </c>
      <c r="J116" s="212">
        <v>994.43333333333339</v>
      </c>
      <c r="K116" s="212">
        <v>1004.2166666666667</v>
      </c>
      <c r="L116" s="212">
        <v>1021.4333333333334</v>
      </c>
      <c r="M116" s="213">
        <v>987</v>
      </c>
      <c r="N116" s="213">
        <v>960</v>
      </c>
      <c r="O116" s="213">
        <v>15603750</v>
      </c>
      <c r="P116" s="214">
        <v>-2.4346398843252959E-2</v>
      </c>
    </row>
    <row r="117" spans="1:16" ht="12.75" customHeight="1">
      <c r="A117" s="206">
        <v>107</v>
      </c>
      <c r="B117" s="218" t="s">
        <v>47</v>
      </c>
      <c r="C117" s="210" t="s">
        <v>155</v>
      </c>
      <c r="D117" s="211">
        <v>45533</v>
      </c>
      <c r="E117" s="210">
        <v>4448.05</v>
      </c>
      <c r="F117" s="210">
        <v>4433.4333333333334</v>
      </c>
      <c r="G117" s="212">
        <v>4399.8666666666668</v>
      </c>
      <c r="H117" s="212">
        <v>4351.6833333333334</v>
      </c>
      <c r="I117" s="212">
        <v>4318.1166666666668</v>
      </c>
      <c r="J117" s="212">
        <v>4481.6166666666668</v>
      </c>
      <c r="K117" s="212">
        <v>4515.1833333333343</v>
      </c>
      <c r="L117" s="212">
        <v>4563.3666666666668</v>
      </c>
      <c r="M117" s="213">
        <v>4467</v>
      </c>
      <c r="N117" s="213">
        <v>4385.25</v>
      </c>
      <c r="O117" s="213">
        <v>902625</v>
      </c>
      <c r="P117" s="214">
        <v>-8.4094368340943679E-2</v>
      </c>
    </row>
    <row r="118" spans="1:16" ht="12.75" customHeight="1">
      <c r="A118" s="206">
        <v>108</v>
      </c>
      <c r="B118" s="218" t="s">
        <v>129</v>
      </c>
      <c r="C118" s="215" t="s">
        <v>156</v>
      </c>
      <c r="D118" s="211">
        <v>45533</v>
      </c>
      <c r="E118" s="210">
        <v>965.7</v>
      </c>
      <c r="F118" s="210">
        <v>957.6</v>
      </c>
      <c r="G118" s="212">
        <v>944.15000000000009</v>
      </c>
      <c r="H118" s="212">
        <v>922.6</v>
      </c>
      <c r="I118" s="212">
        <v>909.15000000000009</v>
      </c>
      <c r="J118" s="212">
        <v>979.15000000000009</v>
      </c>
      <c r="K118" s="212">
        <v>992.60000000000014</v>
      </c>
      <c r="L118" s="212">
        <v>1014.1500000000001</v>
      </c>
      <c r="M118" s="213">
        <v>971.05</v>
      </c>
      <c r="N118" s="213">
        <v>936.05</v>
      </c>
      <c r="O118" s="213">
        <v>20811600</v>
      </c>
      <c r="P118" s="214">
        <v>3.2413608357889097E-2</v>
      </c>
    </row>
    <row r="119" spans="1:16" ht="12.75" customHeight="1">
      <c r="A119" s="206">
        <v>109</v>
      </c>
      <c r="B119" s="218" t="s">
        <v>57</v>
      </c>
      <c r="C119" s="210" t="s">
        <v>157</v>
      </c>
      <c r="D119" s="211">
        <v>45533</v>
      </c>
      <c r="E119" s="210">
        <v>658.5</v>
      </c>
      <c r="F119" s="210">
        <v>656.81666666666672</v>
      </c>
      <c r="G119" s="212">
        <v>652.48333333333346</v>
      </c>
      <c r="H119" s="212">
        <v>646.4666666666667</v>
      </c>
      <c r="I119" s="212">
        <v>642.13333333333344</v>
      </c>
      <c r="J119" s="212">
        <v>662.83333333333348</v>
      </c>
      <c r="K119" s="212">
        <v>667.16666666666674</v>
      </c>
      <c r="L119" s="212">
        <v>673.18333333333351</v>
      </c>
      <c r="M119" s="213">
        <v>661.15</v>
      </c>
      <c r="N119" s="213">
        <v>650.79999999999995</v>
      </c>
      <c r="O119" s="213">
        <v>22122500</v>
      </c>
      <c r="P119" s="214">
        <v>1.7886927014436074E-2</v>
      </c>
    </row>
    <row r="120" spans="1:16" ht="12.75" customHeight="1">
      <c r="A120" s="206">
        <v>110</v>
      </c>
      <c r="B120" s="218" t="s">
        <v>61</v>
      </c>
      <c r="C120" s="210" t="s">
        <v>158</v>
      </c>
      <c r="D120" s="211">
        <v>45533</v>
      </c>
      <c r="E120" s="210">
        <v>1815.05</v>
      </c>
      <c r="F120" s="210">
        <v>1817.6000000000001</v>
      </c>
      <c r="G120" s="212">
        <v>1809.7500000000002</v>
      </c>
      <c r="H120" s="212">
        <v>1804.45</v>
      </c>
      <c r="I120" s="212">
        <v>1796.6000000000001</v>
      </c>
      <c r="J120" s="212">
        <v>1822.9000000000003</v>
      </c>
      <c r="K120" s="212">
        <v>1830.7500000000002</v>
      </c>
      <c r="L120" s="212">
        <v>1836.0500000000004</v>
      </c>
      <c r="M120" s="213">
        <v>1825.45</v>
      </c>
      <c r="N120" s="213">
        <v>1812.3</v>
      </c>
      <c r="O120" s="213">
        <v>34667200</v>
      </c>
      <c r="P120" s="214">
        <v>-7.4213202620367399E-3</v>
      </c>
    </row>
    <row r="121" spans="1:16" ht="12.75" customHeight="1">
      <c r="A121" s="206">
        <v>111</v>
      </c>
      <c r="B121" s="218" t="s">
        <v>66</v>
      </c>
      <c r="C121" s="210" t="s">
        <v>834</v>
      </c>
      <c r="D121" s="211">
        <v>45533</v>
      </c>
      <c r="E121" s="210">
        <v>169.4</v>
      </c>
      <c r="F121" s="210">
        <v>168.66666666666666</v>
      </c>
      <c r="G121" s="212">
        <v>167.58333333333331</v>
      </c>
      <c r="H121" s="212">
        <v>165.76666666666665</v>
      </c>
      <c r="I121" s="212">
        <v>164.68333333333331</v>
      </c>
      <c r="J121" s="212">
        <v>170.48333333333332</v>
      </c>
      <c r="K121" s="212">
        <v>171.56666666666663</v>
      </c>
      <c r="L121" s="212">
        <v>173.38333333333333</v>
      </c>
      <c r="M121" s="213">
        <v>169.75</v>
      </c>
      <c r="N121" s="213">
        <v>166.85</v>
      </c>
      <c r="O121" s="213">
        <v>86290618</v>
      </c>
      <c r="P121" s="214">
        <v>1.0978096084479064E-2</v>
      </c>
    </row>
    <row r="122" spans="1:16" ht="12.75" customHeight="1">
      <c r="A122" s="206">
        <v>112</v>
      </c>
      <c r="B122" s="218" t="s">
        <v>42</v>
      </c>
      <c r="C122" s="210" t="s">
        <v>159</v>
      </c>
      <c r="D122" s="211">
        <v>45533</v>
      </c>
      <c r="E122" s="210">
        <v>3332.45</v>
      </c>
      <c r="F122" s="210">
        <v>3322.7166666666667</v>
      </c>
      <c r="G122" s="212">
        <v>3300.6333333333332</v>
      </c>
      <c r="H122" s="212">
        <v>3268.8166666666666</v>
      </c>
      <c r="I122" s="212">
        <v>3246.7333333333331</v>
      </c>
      <c r="J122" s="212">
        <v>3354.5333333333333</v>
      </c>
      <c r="K122" s="212">
        <v>3376.6166666666663</v>
      </c>
      <c r="L122" s="212">
        <v>3408.4333333333334</v>
      </c>
      <c r="M122" s="213">
        <v>3344.8</v>
      </c>
      <c r="N122" s="213">
        <v>3290.9</v>
      </c>
      <c r="O122" s="213">
        <v>2037300</v>
      </c>
      <c r="P122" s="214">
        <v>2.4901901599758528E-2</v>
      </c>
    </row>
    <row r="123" spans="1:16" ht="12.75" customHeight="1">
      <c r="A123" s="206">
        <v>113</v>
      </c>
      <c r="B123" s="218" t="s">
        <v>42</v>
      </c>
      <c r="C123" s="210" t="s">
        <v>160</v>
      </c>
      <c r="D123" s="211">
        <v>45533</v>
      </c>
      <c r="E123" s="210">
        <v>448.8</v>
      </c>
      <c r="F123" s="210">
        <v>448.05</v>
      </c>
      <c r="G123" s="212">
        <v>445.05</v>
      </c>
      <c r="H123" s="212">
        <v>441.3</v>
      </c>
      <c r="I123" s="212">
        <v>438.3</v>
      </c>
      <c r="J123" s="212">
        <v>451.8</v>
      </c>
      <c r="K123" s="212">
        <v>454.8</v>
      </c>
      <c r="L123" s="212">
        <v>458.55</v>
      </c>
      <c r="M123" s="213">
        <v>451.05</v>
      </c>
      <c r="N123" s="213">
        <v>444.3</v>
      </c>
      <c r="O123" s="213">
        <v>27670900</v>
      </c>
      <c r="P123" s="214">
        <v>3.8272628691713974E-2</v>
      </c>
    </row>
    <row r="124" spans="1:16" ht="12.75" customHeight="1">
      <c r="A124" s="206">
        <v>114</v>
      </c>
      <c r="B124" s="218" t="s">
        <v>66</v>
      </c>
      <c r="C124" s="215" t="s">
        <v>161</v>
      </c>
      <c r="D124" s="211">
        <v>45533</v>
      </c>
      <c r="E124" s="210">
        <v>667.35</v>
      </c>
      <c r="F124" s="210">
        <v>668.28333333333342</v>
      </c>
      <c r="G124" s="212">
        <v>659.86666666666679</v>
      </c>
      <c r="H124" s="212">
        <v>652.38333333333333</v>
      </c>
      <c r="I124" s="212">
        <v>643.9666666666667</v>
      </c>
      <c r="J124" s="212">
        <v>675.76666666666688</v>
      </c>
      <c r="K124" s="212">
        <v>684.18333333333362</v>
      </c>
      <c r="L124" s="212">
        <v>691.66666666666697</v>
      </c>
      <c r="M124" s="213">
        <v>676.7</v>
      </c>
      <c r="N124" s="213">
        <v>660.8</v>
      </c>
      <c r="O124" s="213">
        <v>30292000</v>
      </c>
      <c r="P124" s="214">
        <v>2.4243448858833474E-2</v>
      </c>
    </row>
    <row r="125" spans="1:16" ht="12.75" customHeight="1">
      <c r="A125" s="206">
        <v>115</v>
      </c>
      <c r="B125" s="218" t="s">
        <v>40</v>
      </c>
      <c r="C125" s="210" t="s">
        <v>162</v>
      </c>
      <c r="D125" s="211">
        <v>45533</v>
      </c>
      <c r="E125" s="210">
        <v>3644.85</v>
      </c>
      <c r="F125" s="210">
        <v>3631.7000000000003</v>
      </c>
      <c r="G125" s="212">
        <v>3611.5500000000006</v>
      </c>
      <c r="H125" s="212">
        <v>3578.2500000000005</v>
      </c>
      <c r="I125" s="212">
        <v>3558.1000000000008</v>
      </c>
      <c r="J125" s="212">
        <v>3665.0000000000005</v>
      </c>
      <c r="K125" s="212">
        <v>3685.15</v>
      </c>
      <c r="L125" s="212">
        <v>3718.4500000000003</v>
      </c>
      <c r="M125" s="213">
        <v>3651.85</v>
      </c>
      <c r="N125" s="213">
        <v>3598.4</v>
      </c>
      <c r="O125" s="213">
        <v>18151650</v>
      </c>
      <c r="P125" s="214">
        <v>1.2813860060261131E-2</v>
      </c>
    </row>
    <row r="126" spans="1:16" ht="12.75" customHeight="1">
      <c r="A126" s="206">
        <v>116</v>
      </c>
      <c r="B126" s="218" t="s">
        <v>85</v>
      </c>
      <c r="C126" s="210" t="s">
        <v>163</v>
      </c>
      <c r="D126" s="211">
        <v>45533</v>
      </c>
      <c r="E126" s="210">
        <v>5750.6</v>
      </c>
      <c r="F126" s="210">
        <v>5723.0999999999995</v>
      </c>
      <c r="G126" s="212">
        <v>5686.1999999999989</v>
      </c>
      <c r="H126" s="212">
        <v>5621.7999999999993</v>
      </c>
      <c r="I126" s="212">
        <v>5584.8999999999987</v>
      </c>
      <c r="J126" s="212">
        <v>5787.4999999999991</v>
      </c>
      <c r="K126" s="212">
        <v>5824.3999999999987</v>
      </c>
      <c r="L126" s="212">
        <v>5888.7999999999993</v>
      </c>
      <c r="M126" s="213">
        <v>5760</v>
      </c>
      <c r="N126" s="213">
        <v>5658.7</v>
      </c>
      <c r="O126" s="213">
        <v>3343350</v>
      </c>
      <c r="P126" s="214">
        <v>5.2907553498039585E-2</v>
      </c>
    </row>
    <row r="127" spans="1:16" ht="12.75" customHeight="1">
      <c r="A127" s="206">
        <v>117</v>
      </c>
      <c r="B127" s="218" t="s">
        <v>85</v>
      </c>
      <c r="C127" s="210" t="s">
        <v>164</v>
      </c>
      <c r="D127" s="211">
        <v>45533</v>
      </c>
      <c r="E127" s="210">
        <v>5527.6</v>
      </c>
      <c r="F127" s="210">
        <v>5534.583333333333</v>
      </c>
      <c r="G127" s="212">
        <v>5481.1666666666661</v>
      </c>
      <c r="H127" s="212">
        <v>5434.7333333333327</v>
      </c>
      <c r="I127" s="212">
        <v>5381.3166666666657</v>
      </c>
      <c r="J127" s="212">
        <v>5581.0166666666664</v>
      </c>
      <c r="K127" s="212">
        <v>5634.4333333333325</v>
      </c>
      <c r="L127" s="212">
        <v>5680.8666666666668</v>
      </c>
      <c r="M127" s="213">
        <v>5588</v>
      </c>
      <c r="N127" s="213">
        <v>5488.15</v>
      </c>
      <c r="O127" s="213">
        <v>1663000</v>
      </c>
      <c r="P127" s="214">
        <v>-2.3545299747519229E-2</v>
      </c>
    </row>
    <row r="128" spans="1:16" ht="12.75" customHeight="1">
      <c r="A128" s="206">
        <v>118</v>
      </c>
      <c r="B128" s="218" t="s">
        <v>42</v>
      </c>
      <c r="C128" s="210" t="s">
        <v>165</v>
      </c>
      <c r="D128" s="211">
        <v>45533</v>
      </c>
      <c r="E128" s="210">
        <v>2116.85</v>
      </c>
      <c r="F128" s="210">
        <v>2112.6166666666663</v>
      </c>
      <c r="G128" s="212">
        <v>2100.2833333333328</v>
      </c>
      <c r="H128" s="212">
        <v>2083.7166666666667</v>
      </c>
      <c r="I128" s="212">
        <v>2071.3833333333332</v>
      </c>
      <c r="J128" s="212">
        <v>2129.1833333333325</v>
      </c>
      <c r="K128" s="212">
        <v>2141.5166666666655</v>
      </c>
      <c r="L128" s="212">
        <v>2158.0833333333321</v>
      </c>
      <c r="M128" s="213">
        <v>2124.9499999999998</v>
      </c>
      <c r="N128" s="213">
        <v>2096.0500000000002</v>
      </c>
      <c r="O128" s="213">
        <v>13798900</v>
      </c>
      <c r="P128" s="214">
        <v>-1.1628614916286148E-2</v>
      </c>
    </row>
    <row r="129" spans="1:16" ht="12.75" customHeight="1">
      <c r="A129" s="206">
        <v>119</v>
      </c>
      <c r="B129" s="218" t="s">
        <v>54</v>
      </c>
      <c r="C129" s="210" t="s">
        <v>166</v>
      </c>
      <c r="D129" s="211">
        <v>45533</v>
      </c>
      <c r="E129" s="210">
        <v>2792.8</v>
      </c>
      <c r="F129" s="210">
        <v>2782.6</v>
      </c>
      <c r="G129" s="212">
        <v>2768.2</v>
      </c>
      <c r="H129" s="212">
        <v>2743.6</v>
      </c>
      <c r="I129" s="212">
        <v>2729.2</v>
      </c>
      <c r="J129" s="212">
        <v>2807.2</v>
      </c>
      <c r="K129" s="212">
        <v>2821.6000000000004</v>
      </c>
      <c r="L129" s="212">
        <v>2846.2</v>
      </c>
      <c r="M129" s="213">
        <v>2797</v>
      </c>
      <c r="N129" s="213">
        <v>2758</v>
      </c>
      <c r="O129" s="213">
        <v>14208600</v>
      </c>
      <c r="P129" s="214">
        <v>-4.0805235923729415E-2</v>
      </c>
    </row>
    <row r="130" spans="1:16" ht="12.75" customHeight="1">
      <c r="A130" s="206">
        <v>120</v>
      </c>
      <c r="B130" s="218" t="s">
        <v>66</v>
      </c>
      <c r="C130" s="210" t="s">
        <v>167</v>
      </c>
      <c r="D130" s="211">
        <v>45533</v>
      </c>
      <c r="E130" s="210">
        <v>315.75</v>
      </c>
      <c r="F130" s="210">
        <v>312.93333333333334</v>
      </c>
      <c r="G130" s="212">
        <v>309.36666666666667</v>
      </c>
      <c r="H130" s="212">
        <v>302.98333333333335</v>
      </c>
      <c r="I130" s="212">
        <v>299.41666666666669</v>
      </c>
      <c r="J130" s="212">
        <v>319.31666666666666</v>
      </c>
      <c r="K130" s="212">
        <v>322.88333333333338</v>
      </c>
      <c r="L130" s="212">
        <v>329.26666666666665</v>
      </c>
      <c r="M130" s="213">
        <v>316.5</v>
      </c>
      <c r="N130" s="213">
        <v>306.55</v>
      </c>
      <c r="O130" s="213">
        <v>49310000</v>
      </c>
      <c r="P130" s="214">
        <v>-5.0927708060666717E-2</v>
      </c>
    </row>
    <row r="131" spans="1:16" ht="12.75" customHeight="1">
      <c r="A131" s="206">
        <v>121</v>
      </c>
      <c r="B131" s="218" t="s">
        <v>66</v>
      </c>
      <c r="C131" s="210" t="s">
        <v>168</v>
      </c>
      <c r="D131" s="211">
        <v>45533</v>
      </c>
      <c r="E131" s="210">
        <v>216.27</v>
      </c>
      <c r="F131" s="210">
        <v>215.59</v>
      </c>
      <c r="G131" s="212">
        <v>213.70000000000002</v>
      </c>
      <c r="H131" s="212">
        <v>211.13000000000002</v>
      </c>
      <c r="I131" s="212">
        <v>209.24000000000004</v>
      </c>
      <c r="J131" s="212">
        <v>218.16</v>
      </c>
      <c r="K131" s="212">
        <v>220.04999999999998</v>
      </c>
      <c r="L131" s="212">
        <v>222.61999999999998</v>
      </c>
      <c r="M131" s="213">
        <v>217.48</v>
      </c>
      <c r="N131" s="213">
        <v>213.02</v>
      </c>
      <c r="O131" s="213">
        <v>67722000</v>
      </c>
      <c r="P131" s="214">
        <v>-5.37539654564681E-3</v>
      </c>
    </row>
    <row r="132" spans="1:16" ht="12.75" customHeight="1">
      <c r="A132" s="206">
        <v>122</v>
      </c>
      <c r="B132" s="218" t="s">
        <v>57</v>
      </c>
      <c r="C132" s="210" t="s">
        <v>169</v>
      </c>
      <c r="D132" s="211">
        <v>45533</v>
      </c>
      <c r="E132" s="210">
        <v>682.65</v>
      </c>
      <c r="F132" s="210">
        <v>680.30000000000007</v>
      </c>
      <c r="G132" s="212">
        <v>675.70000000000016</v>
      </c>
      <c r="H132" s="212">
        <v>668.75000000000011</v>
      </c>
      <c r="I132" s="212">
        <v>664.1500000000002</v>
      </c>
      <c r="J132" s="212">
        <v>687.25000000000011</v>
      </c>
      <c r="K132" s="212">
        <v>691.85</v>
      </c>
      <c r="L132" s="212">
        <v>698.80000000000007</v>
      </c>
      <c r="M132" s="213">
        <v>684.9</v>
      </c>
      <c r="N132" s="213">
        <v>673.35</v>
      </c>
      <c r="O132" s="213">
        <v>17223600</v>
      </c>
      <c r="P132" s="214">
        <v>-1.6244002741603838E-2</v>
      </c>
    </row>
    <row r="133" spans="1:16" ht="12.75" customHeight="1">
      <c r="A133" s="206">
        <v>123</v>
      </c>
      <c r="B133" s="218" t="s">
        <v>54</v>
      </c>
      <c r="C133" s="210" t="s">
        <v>170</v>
      </c>
      <c r="D133" s="211">
        <v>45533</v>
      </c>
      <c r="E133" s="210">
        <v>12251.15</v>
      </c>
      <c r="F133" s="210">
        <v>12262.449999999999</v>
      </c>
      <c r="G133" s="212">
        <v>12218.699999999997</v>
      </c>
      <c r="H133" s="212">
        <v>12186.249999999998</v>
      </c>
      <c r="I133" s="212">
        <v>12142.499999999996</v>
      </c>
      <c r="J133" s="212">
        <v>12294.899999999998</v>
      </c>
      <c r="K133" s="212">
        <v>12338.650000000001</v>
      </c>
      <c r="L133" s="212">
        <v>12371.099999999999</v>
      </c>
      <c r="M133" s="213">
        <v>12306.2</v>
      </c>
      <c r="N133" s="213">
        <v>12230</v>
      </c>
      <c r="O133" s="213">
        <v>3780800</v>
      </c>
      <c r="P133" s="214">
        <v>2.609474441263078E-2</v>
      </c>
    </row>
    <row r="134" spans="1:16" ht="12.75" customHeight="1">
      <c r="A134" s="206">
        <v>124</v>
      </c>
      <c r="B134" s="218" t="s">
        <v>57</v>
      </c>
      <c r="C134" s="210" t="s">
        <v>877</v>
      </c>
      <c r="D134" s="211">
        <v>45533</v>
      </c>
      <c r="E134" s="210">
        <v>1455.85</v>
      </c>
      <c r="F134" s="210">
        <v>1445.5166666666667</v>
      </c>
      <c r="G134" s="212">
        <v>1432.7833333333333</v>
      </c>
      <c r="H134" s="212">
        <v>1409.7166666666667</v>
      </c>
      <c r="I134" s="212">
        <v>1396.9833333333333</v>
      </c>
      <c r="J134" s="212">
        <v>1468.5833333333333</v>
      </c>
      <c r="K134" s="212">
        <v>1481.3166666666664</v>
      </c>
      <c r="L134" s="212">
        <v>1504.3833333333332</v>
      </c>
      <c r="M134" s="213">
        <v>1458.25</v>
      </c>
      <c r="N134" s="213">
        <v>1422.45</v>
      </c>
      <c r="O134" s="213">
        <v>9935100</v>
      </c>
      <c r="P134" s="214">
        <v>-4.3469470279013343E-2</v>
      </c>
    </row>
    <row r="135" spans="1:16" ht="12.75" customHeight="1">
      <c r="A135" s="206">
        <v>125</v>
      </c>
      <c r="B135" s="218" t="s">
        <v>85</v>
      </c>
      <c r="C135" s="210" t="s">
        <v>172</v>
      </c>
      <c r="D135" s="211">
        <v>45533</v>
      </c>
      <c r="E135" s="210">
        <v>4892.7</v>
      </c>
      <c r="F135" s="210">
        <v>4892.2333333333336</v>
      </c>
      <c r="G135" s="212">
        <v>4856.416666666667</v>
      </c>
      <c r="H135" s="212">
        <v>4820.1333333333332</v>
      </c>
      <c r="I135" s="212">
        <v>4784.3166666666666</v>
      </c>
      <c r="J135" s="212">
        <v>4928.5166666666673</v>
      </c>
      <c r="K135" s="212">
        <v>4964.333333333333</v>
      </c>
      <c r="L135" s="212">
        <v>5000.6166666666677</v>
      </c>
      <c r="M135" s="213">
        <v>4928.05</v>
      </c>
      <c r="N135" s="213">
        <v>4855.95</v>
      </c>
      <c r="O135" s="213">
        <v>2415000</v>
      </c>
      <c r="P135" s="214">
        <v>6.6296511146100932E-4</v>
      </c>
    </row>
    <row r="136" spans="1:16" ht="12.75" customHeight="1">
      <c r="A136" s="206">
        <v>126</v>
      </c>
      <c r="B136" s="218" t="s">
        <v>42</v>
      </c>
      <c r="C136" s="217" t="s">
        <v>173</v>
      </c>
      <c r="D136" s="211">
        <v>45533</v>
      </c>
      <c r="E136" s="210">
        <v>2108.25</v>
      </c>
      <c r="F136" s="210">
        <v>2098.1833333333329</v>
      </c>
      <c r="G136" s="212">
        <v>2079.4666666666658</v>
      </c>
      <c r="H136" s="212">
        <v>2050.6833333333329</v>
      </c>
      <c r="I136" s="212">
        <v>2031.9666666666658</v>
      </c>
      <c r="J136" s="212">
        <v>2126.9666666666658</v>
      </c>
      <c r="K136" s="212">
        <v>2145.6833333333329</v>
      </c>
      <c r="L136" s="212">
        <v>2174.4666666666658</v>
      </c>
      <c r="M136" s="213">
        <v>2116.9</v>
      </c>
      <c r="N136" s="213">
        <v>2069.4</v>
      </c>
      <c r="O136" s="213">
        <v>1729200</v>
      </c>
      <c r="P136" s="214">
        <v>-4.6242774566473987E-4</v>
      </c>
    </row>
    <row r="137" spans="1:16" ht="12.75" customHeight="1">
      <c r="A137" s="206">
        <v>127</v>
      </c>
      <c r="B137" s="218" t="s">
        <v>66</v>
      </c>
      <c r="C137" s="217" t="s">
        <v>174</v>
      </c>
      <c r="D137" s="211">
        <v>45533</v>
      </c>
      <c r="E137" s="210">
        <v>1075.9000000000001</v>
      </c>
      <c r="F137" s="210">
        <v>1070.6666666666667</v>
      </c>
      <c r="G137" s="212">
        <v>1063.1333333333334</v>
      </c>
      <c r="H137" s="212">
        <v>1050.3666666666668</v>
      </c>
      <c r="I137" s="212">
        <v>1042.8333333333335</v>
      </c>
      <c r="J137" s="212">
        <v>1083.4333333333334</v>
      </c>
      <c r="K137" s="212">
        <v>1090.9666666666667</v>
      </c>
      <c r="L137" s="212">
        <v>1103.7333333333333</v>
      </c>
      <c r="M137" s="213">
        <v>1078.2</v>
      </c>
      <c r="N137" s="213">
        <v>1057.9000000000001</v>
      </c>
      <c r="O137" s="213">
        <v>5188000</v>
      </c>
      <c r="P137" s="214">
        <v>2.7570907938520045E-2</v>
      </c>
    </row>
    <row r="138" spans="1:16" ht="12.75" customHeight="1">
      <c r="A138" s="206">
        <v>128</v>
      </c>
      <c r="B138" s="218" t="s">
        <v>82</v>
      </c>
      <c r="C138" s="210" t="s">
        <v>175</v>
      </c>
      <c r="D138" s="211">
        <v>45533</v>
      </c>
      <c r="E138" s="210">
        <v>1776</v>
      </c>
      <c r="F138" s="210">
        <v>1770.2333333333333</v>
      </c>
      <c r="G138" s="212">
        <v>1760.7166666666667</v>
      </c>
      <c r="H138" s="212">
        <v>1745.4333333333334</v>
      </c>
      <c r="I138" s="212">
        <v>1735.9166666666667</v>
      </c>
      <c r="J138" s="212">
        <v>1785.5166666666667</v>
      </c>
      <c r="K138" s="212">
        <v>1795.0333333333335</v>
      </c>
      <c r="L138" s="212">
        <v>1810.3166666666666</v>
      </c>
      <c r="M138" s="213">
        <v>1779.75</v>
      </c>
      <c r="N138" s="213">
        <v>1754.95</v>
      </c>
      <c r="O138" s="213">
        <v>2001600</v>
      </c>
      <c r="P138" s="214">
        <v>-4.0276179516685849E-2</v>
      </c>
    </row>
    <row r="139" spans="1:16" ht="12.75" customHeight="1">
      <c r="A139" s="206">
        <v>129</v>
      </c>
      <c r="B139" s="218" t="s">
        <v>54</v>
      </c>
      <c r="C139" s="210" t="s">
        <v>176</v>
      </c>
      <c r="D139" s="211">
        <v>45533</v>
      </c>
      <c r="E139" s="210">
        <v>197.68</v>
      </c>
      <c r="F139" s="210">
        <v>197.66</v>
      </c>
      <c r="G139" s="212">
        <v>196.42</v>
      </c>
      <c r="H139" s="212">
        <v>195.16</v>
      </c>
      <c r="I139" s="212">
        <v>193.92</v>
      </c>
      <c r="J139" s="212">
        <v>198.92</v>
      </c>
      <c r="K139" s="212">
        <v>200.16</v>
      </c>
      <c r="L139" s="212">
        <v>201.42</v>
      </c>
      <c r="M139" s="213">
        <v>198.9</v>
      </c>
      <c r="N139" s="213">
        <v>196.4</v>
      </c>
      <c r="O139" s="213">
        <v>127523100</v>
      </c>
      <c r="P139" s="214">
        <v>5.711406013774567E-3</v>
      </c>
    </row>
    <row r="140" spans="1:16" ht="12.75" customHeight="1">
      <c r="A140" s="206">
        <v>130</v>
      </c>
      <c r="B140" s="218" t="s">
        <v>85</v>
      </c>
      <c r="C140" s="215" t="s">
        <v>177</v>
      </c>
      <c r="D140" s="211">
        <v>45533</v>
      </c>
      <c r="E140" s="210">
        <v>3020.65</v>
      </c>
      <c r="F140" s="210">
        <v>3048.8333333333335</v>
      </c>
      <c r="G140" s="212">
        <v>2978.0166666666669</v>
      </c>
      <c r="H140" s="212">
        <v>2935.3833333333332</v>
      </c>
      <c r="I140" s="212">
        <v>2864.5666666666666</v>
      </c>
      <c r="J140" s="212">
        <v>3091.4666666666672</v>
      </c>
      <c r="K140" s="212">
        <v>3162.2833333333338</v>
      </c>
      <c r="L140" s="212">
        <v>3204.9166666666674</v>
      </c>
      <c r="M140" s="213">
        <v>3119.65</v>
      </c>
      <c r="N140" s="213">
        <v>3006.2</v>
      </c>
      <c r="O140" s="213">
        <v>5281650</v>
      </c>
      <c r="P140" s="214">
        <v>2.29560585885486E-2</v>
      </c>
    </row>
    <row r="141" spans="1:16" ht="12.75" customHeight="1">
      <c r="A141" s="206">
        <v>131</v>
      </c>
      <c r="B141" s="218" t="s">
        <v>54</v>
      </c>
      <c r="C141" s="210" t="s">
        <v>178</v>
      </c>
      <c r="D141" s="211">
        <v>45533</v>
      </c>
      <c r="E141" s="210">
        <v>139390.6</v>
      </c>
      <c r="F141" s="210">
        <v>139579.46666666667</v>
      </c>
      <c r="G141" s="212">
        <v>138313.63333333336</v>
      </c>
      <c r="H141" s="212">
        <v>137236.66666666669</v>
      </c>
      <c r="I141" s="212">
        <v>135970.83333333337</v>
      </c>
      <c r="J141" s="212">
        <v>140656.43333333335</v>
      </c>
      <c r="K141" s="212">
        <v>141922.26666666666</v>
      </c>
      <c r="L141" s="212">
        <v>142999.23333333334</v>
      </c>
      <c r="M141" s="213">
        <v>140845.29999999999</v>
      </c>
      <c r="N141" s="213">
        <v>138502.5</v>
      </c>
      <c r="O141" s="213">
        <v>66960</v>
      </c>
      <c r="P141" s="214">
        <v>-2.6066880166828034E-3</v>
      </c>
    </row>
    <row r="142" spans="1:16" ht="12.75" customHeight="1">
      <c r="A142" s="206">
        <v>132</v>
      </c>
      <c r="B142" s="218" t="s">
        <v>66</v>
      </c>
      <c r="C142" s="210" t="s">
        <v>179</v>
      </c>
      <c r="D142" s="211">
        <v>45533</v>
      </c>
      <c r="E142" s="210">
        <v>1935.5</v>
      </c>
      <c r="F142" s="210">
        <v>1926.7833333333335</v>
      </c>
      <c r="G142" s="212">
        <v>1912.2166666666672</v>
      </c>
      <c r="H142" s="212">
        <v>1888.9333333333336</v>
      </c>
      <c r="I142" s="212">
        <v>1874.3666666666672</v>
      </c>
      <c r="J142" s="212">
        <v>1950.0666666666671</v>
      </c>
      <c r="K142" s="212">
        <v>1964.6333333333332</v>
      </c>
      <c r="L142" s="212">
        <v>1987.916666666667</v>
      </c>
      <c r="M142" s="213">
        <v>1941.35</v>
      </c>
      <c r="N142" s="213">
        <v>1903.5</v>
      </c>
      <c r="O142" s="213">
        <v>4503400</v>
      </c>
      <c r="P142" s="214">
        <v>-1.4634146341463415E-3</v>
      </c>
    </row>
    <row r="143" spans="1:16" ht="12.75" customHeight="1">
      <c r="A143" s="206">
        <v>133</v>
      </c>
      <c r="B143" s="218" t="s">
        <v>129</v>
      </c>
      <c r="C143" s="210" t="s">
        <v>180</v>
      </c>
      <c r="D143" s="211">
        <v>45533</v>
      </c>
      <c r="E143" s="210">
        <v>181.84</v>
      </c>
      <c r="F143" s="210">
        <v>179.66333333333333</v>
      </c>
      <c r="G143" s="212">
        <v>177.17666666666665</v>
      </c>
      <c r="H143" s="212">
        <v>172.51333333333332</v>
      </c>
      <c r="I143" s="212">
        <v>170.02666666666664</v>
      </c>
      <c r="J143" s="212">
        <v>184.32666666666665</v>
      </c>
      <c r="K143" s="212">
        <v>186.81333333333333</v>
      </c>
      <c r="L143" s="212">
        <v>191.47666666666666</v>
      </c>
      <c r="M143" s="213">
        <v>182.15</v>
      </c>
      <c r="N143" s="213">
        <v>175</v>
      </c>
      <c r="O143" s="213">
        <v>72997500</v>
      </c>
      <c r="P143" s="214">
        <v>-0.10796443955641097</v>
      </c>
    </row>
    <row r="144" spans="1:16" ht="12.75" customHeight="1">
      <c r="A144" s="206">
        <v>134</v>
      </c>
      <c r="B144" s="218" t="s">
        <v>85</v>
      </c>
      <c r="C144" s="210" t="s">
        <v>181</v>
      </c>
      <c r="D144" s="211">
        <v>45533</v>
      </c>
      <c r="E144" s="210">
        <v>7516.3</v>
      </c>
      <c r="F144" s="210">
        <v>7486.7833333333328</v>
      </c>
      <c r="G144" s="212">
        <v>7423.5666666666657</v>
      </c>
      <c r="H144" s="212">
        <v>7330.833333333333</v>
      </c>
      <c r="I144" s="212">
        <v>7267.6166666666659</v>
      </c>
      <c r="J144" s="212">
        <v>7579.5166666666655</v>
      </c>
      <c r="K144" s="212">
        <v>7642.7333333333327</v>
      </c>
      <c r="L144" s="212">
        <v>7735.4666666666653</v>
      </c>
      <c r="M144" s="213">
        <v>7550</v>
      </c>
      <c r="N144" s="213">
        <v>7394.05</v>
      </c>
      <c r="O144" s="213">
        <v>1713300</v>
      </c>
      <c r="P144" s="214">
        <v>4.1773075519883254E-2</v>
      </c>
    </row>
    <row r="145" spans="1:16" ht="12.75" customHeight="1">
      <c r="A145" s="206">
        <v>135</v>
      </c>
      <c r="B145" s="218" t="s">
        <v>832</v>
      </c>
      <c r="C145" s="210" t="s">
        <v>182</v>
      </c>
      <c r="D145" s="211">
        <v>45533</v>
      </c>
      <c r="E145" s="210">
        <v>3313.55</v>
      </c>
      <c r="F145" s="210">
        <v>3311.7000000000003</v>
      </c>
      <c r="G145" s="212">
        <v>3299.4500000000007</v>
      </c>
      <c r="H145" s="212">
        <v>3285.3500000000004</v>
      </c>
      <c r="I145" s="212">
        <v>3273.1000000000008</v>
      </c>
      <c r="J145" s="212">
        <v>3325.8000000000006</v>
      </c>
      <c r="K145" s="212">
        <v>3338.0499999999997</v>
      </c>
      <c r="L145" s="212">
        <v>3352.1500000000005</v>
      </c>
      <c r="M145" s="213">
        <v>3323.95</v>
      </c>
      <c r="N145" s="213">
        <v>3297.6</v>
      </c>
      <c r="O145" s="213">
        <v>2806650</v>
      </c>
      <c r="P145" s="214">
        <v>1.1861198738170348E-2</v>
      </c>
    </row>
    <row r="146" spans="1:16" ht="12.75" customHeight="1">
      <c r="A146" s="206">
        <v>136</v>
      </c>
      <c r="B146" s="218" t="s">
        <v>57</v>
      </c>
      <c r="C146" s="210" t="s">
        <v>183</v>
      </c>
      <c r="D146" s="211">
        <v>45533</v>
      </c>
      <c r="E146" s="210">
        <v>2522.0500000000002</v>
      </c>
      <c r="F146" s="210">
        <v>2527.2000000000003</v>
      </c>
      <c r="G146" s="212">
        <v>2505.9500000000007</v>
      </c>
      <c r="H146" s="212">
        <v>2489.8500000000004</v>
      </c>
      <c r="I146" s="212">
        <v>2468.6000000000008</v>
      </c>
      <c r="J146" s="212">
        <v>2543.3000000000006</v>
      </c>
      <c r="K146" s="212">
        <v>2564.5499999999997</v>
      </c>
      <c r="L146" s="212">
        <v>2580.6500000000005</v>
      </c>
      <c r="M146" s="213">
        <v>2548.4499999999998</v>
      </c>
      <c r="N146" s="213">
        <v>2511.1</v>
      </c>
      <c r="O146" s="213">
        <v>6298800</v>
      </c>
      <c r="P146" s="214">
        <v>2.2366498944976464E-2</v>
      </c>
    </row>
    <row r="147" spans="1:16" ht="12.75" customHeight="1">
      <c r="A147" s="206">
        <v>137</v>
      </c>
      <c r="B147" s="218" t="s">
        <v>129</v>
      </c>
      <c r="C147" s="210" t="s">
        <v>184</v>
      </c>
      <c r="D147" s="211">
        <v>45533</v>
      </c>
      <c r="E147" s="210">
        <v>229.57</v>
      </c>
      <c r="F147" s="210">
        <v>227.41333333333333</v>
      </c>
      <c r="G147" s="212">
        <v>224.15666666666667</v>
      </c>
      <c r="H147" s="212">
        <v>218.74333333333334</v>
      </c>
      <c r="I147" s="212">
        <v>215.48666666666668</v>
      </c>
      <c r="J147" s="212">
        <v>232.82666666666665</v>
      </c>
      <c r="K147" s="212">
        <v>236.08333333333331</v>
      </c>
      <c r="L147" s="212">
        <v>241.49666666666664</v>
      </c>
      <c r="M147" s="213">
        <v>230.67</v>
      </c>
      <c r="N147" s="213">
        <v>222</v>
      </c>
      <c r="O147" s="213">
        <v>98100000</v>
      </c>
      <c r="P147" s="214">
        <v>-9.1809835469502769E-3</v>
      </c>
    </row>
    <row r="148" spans="1:16" ht="12.75" customHeight="1">
      <c r="A148" s="206">
        <v>138</v>
      </c>
      <c r="B148" s="218" t="s">
        <v>185</v>
      </c>
      <c r="C148" s="210" t="s">
        <v>186</v>
      </c>
      <c r="D148" s="211">
        <v>45533</v>
      </c>
      <c r="E148" s="210">
        <v>415.2</v>
      </c>
      <c r="F148" s="210">
        <v>411.06666666666666</v>
      </c>
      <c r="G148" s="212">
        <v>406.18333333333334</v>
      </c>
      <c r="H148" s="212">
        <v>397.16666666666669</v>
      </c>
      <c r="I148" s="212">
        <v>392.28333333333336</v>
      </c>
      <c r="J148" s="212">
        <v>420.08333333333331</v>
      </c>
      <c r="K148" s="212">
        <v>424.96666666666664</v>
      </c>
      <c r="L148" s="212">
        <v>433.98333333333329</v>
      </c>
      <c r="M148" s="213">
        <v>415.95</v>
      </c>
      <c r="N148" s="213">
        <v>402.05</v>
      </c>
      <c r="O148" s="213">
        <v>92397000</v>
      </c>
      <c r="P148" s="214">
        <v>0.10590854413903301</v>
      </c>
    </row>
    <row r="149" spans="1:16" ht="12.75" customHeight="1">
      <c r="A149" s="206">
        <v>139</v>
      </c>
      <c r="B149" s="218" t="s">
        <v>105</v>
      </c>
      <c r="C149" s="210" t="s">
        <v>187</v>
      </c>
      <c r="D149" s="211">
        <v>45533</v>
      </c>
      <c r="E149" s="210">
        <v>1741.9</v>
      </c>
      <c r="F149" s="210">
        <v>1730.6000000000001</v>
      </c>
      <c r="G149" s="212">
        <v>1712.3500000000004</v>
      </c>
      <c r="H149" s="212">
        <v>1682.8000000000002</v>
      </c>
      <c r="I149" s="212">
        <v>1664.5500000000004</v>
      </c>
      <c r="J149" s="212">
        <v>1760.1500000000003</v>
      </c>
      <c r="K149" s="212">
        <v>1778.3999999999999</v>
      </c>
      <c r="L149" s="212">
        <v>1807.9500000000003</v>
      </c>
      <c r="M149" s="213">
        <v>1748.85</v>
      </c>
      <c r="N149" s="213">
        <v>1701.05</v>
      </c>
      <c r="O149" s="213">
        <v>8256500</v>
      </c>
      <c r="P149" s="214">
        <v>5.2091695656052095E-2</v>
      </c>
    </row>
    <row r="150" spans="1:16" ht="12.75" customHeight="1">
      <c r="A150" s="206">
        <v>140</v>
      </c>
      <c r="B150" s="218" t="s">
        <v>85</v>
      </c>
      <c r="C150" s="215" t="s">
        <v>188</v>
      </c>
      <c r="D150" s="211">
        <v>45533</v>
      </c>
      <c r="E150" s="210">
        <v>11000.25</v>
      </c>
      <c r="F150" s="210">
        <v>11048.966666666665</v>
      </c>
      <c r="G150" s="212">
        <v>10932.83333333333</v>
      </c>
      <c r="H150" s="212">
        <v>10865.416666666664</v>
      </c>
      <c r="I150" s="212">
        <v>10749.283333333329</v>
      </c>
      <c r="J150" s="212">
        <v>11116.383333333331</v>
      </c>
      <c r="K150" s="212">
        <v>11232.516666666666</v>
      </c>
      <c r="L150" s="212">
        <v>11299.933333333332</v>
      </c>
      <c r="M150" s="213">
        <v>11165.1</v>
      </c>
      <c r="N150" s="213">
        <v>10981.55</v>
      </c>
      <c r="O150" s="213">
        <v>1402300</v>
      </c>
      <c r="P150" s="214">
        <v>2.253171941082106E-2</v>
      </c>
    </row>
    <row r="151" spans="1:16" ht="12.75" customHeight="1">
      <c r="A151" s="206">
        <v>141</v>
      </c>
      <c r="B151" s="218" t="s">
        <v>82</v>
      </c>
      <c r="C151" s="217" t="s">
        <v>189</v>
      </c>
      <c r="D151" s="211">
        <v>45533</v>
      </c>
      <c r="E151" s="210">
        <v>328.2</v>
      </c>
      <c r="F151" s="210">
        <v>326.95</v>
      </c>
      <c r="G151" s="212">
        <v>324.25</v>
      </c>
      <c r="H151" s="212">
        <v>320.3</v>
      </c>
      <c r="I151" s="212">
        <v>317.60000000000002</v>
      </c>
      <c r="J151" s="212">
        <v>330.9</v>
      </c>
      <c r="K151" s="212">
        <v>333.59999999999991</v>
      </c>
      <c r="L151" s="212">
        <v>337.54999999999995</v>
      </c>
      <c r="M151" s="213">
        <v>329.65</v>
      </c>
      <c r="N151" s="213">
        <v>323</v>
      </c>
      <c r="O151" s="213">
        <v>129629500</v>
      </c>
      <c r="P151" s="214">
        <v>1.21918582176098E-3</v>
      </c>
    </row>
    <row r="152" spans="1:16" ht="12.75" customHeight="1">
      <c r="A152" s="206">
        <v>142</v>
      </c>
      <c r="B152" s="218" t="s">
        <v>45</v>
      </c>
      <c r="C152" s="210" t="s">
        <v>190</v>
      </c>
      <c r="D152" s="211">
        <v>45533</v>
      </c>
      <c r="E152" s="210">
        <v>42021.1</v>
      </c>
      <c r="F152" s="210">
        <v>41937.65</v>
      </c>
      <c r="G152" s="212">
        <v>41454.300000000003</v>
      </c>
      <c r="H152" s="212">
        <v>40887.5</v>
      </c>
      <c r="I152" s="212">
        <v>40404.15</v>
      </c>
      <c r="J152" s="212">
        <v>42504.450000000004</v>
      </c>
      <c r="K152" s="212">
        <v>42987.799999999996</v>
      </c>
      <c r="L152" s="212">
        <v>43554.600000000006</v>
      </c>
      <c r="M152" s="213">
        <v>42421</v>
      </c>
      <c r="N152" s="213">
        <v>41370.85</v>
      </c>
      <c r="O152" s="213">
        <v>186045</v>
      </c>
      <c r="P152" s="214">
        <v>-3.3657966497857419E-2</v>
      </c>
    </row>
    <row r="153" spans="1:16" ht="12.75" customHeight="1">
      <c r="A153" s="206">
        <v>143</v>
      </c>
      <c r="B153" s="218" t="s">
        <v>42</v>
      </c>
      <c r="C153" s="210" t="s">
        <v>191</v>
      </c>
      <c r="D153" s="211">
        <v>45533</v>
      </c>
      <c r="E153" s="210">
        <v>1066.1500000000001</v>
      </c>
      <c r="F153" s="210">
        <v>1051.7333333333333</v>
      </c>
      <c r="G153" s="212">
        <v>1030.6666666666667</v>
      </c>
      <c r="H153" s="212">
        <v>995.18333333333339</v>
      </c>
      <c r="I153" s="212">
        <v>974.11666666666679</v>
      </c>
      <c r="J153" s="212">
        <v>1087.2166666666667</v>
      </c>
      <c r="K153" s="212">
        <v>1108.2833333333333</v>
      </c>
      <c r="L153" s="212">
        <v>1143.7666666666667</v>
      </c>
      <c r="M153" s="213">
        <v>1072.8</v>
      </c>
      <c r="N153" s="213">
        <v>1016.25</v>
      </c>
      <c r="O153" s="213">
        <v>10645500</v>
      </c>
      <c r="P153" s="214">
        <v>0.11860666719205611</v>
      </c>
    </row>
    <row r="154" spans="1:16" ht="12.75" customHeight="1">
      <c r="A154" s="206">
        <v>144</v>
      </c>
      <c r="B154" s="218" t="s">
        <v>85</v>
      </c>
      <c r="C154" s="210" t="s">
        <v>192</v>
      </c>
      <c r="D154" s="211">
        <v>45533</v>
      </c>
      <c r="E154" s="210">
        <v>4994.6000000000004</v>
      </c>
      <c r="F154" s="210">
        <v>4985.3500000000004</v>
      </c>
      <c r="G154" s="212">
        <v>4926.8500000000004</v>
      </c>
      <c r="H154" s="212">
        <v>4859.1000000000004</v>
      </c>
      <c r="I154" s="212">
        <v>4800.6000000000004</v>
      </c>
      <c r="J154" s="212">
        <v>5053.1000000000004</v>
      </c>
      <c r="K154" s="212">
        <v>5111.6000000000004</v>
      </c>
      <c r="L154" s="212">
        <v>5179.3500000000004</v>
      </c>
      <c r="M154" s="213">
        <v>5043.8500000000004</v>
      </c>
      <c r="N154" s="213">
        <v>4917.6000000000004</v>
      </c>
      <c r="O154" s="213">
        <v>2399200</v>
      </c>
      <c r="P154" s="214">
        <v>4.4856719797927012E-2</v>
      </c>
    </row>
    <row r="155" spans="1:16" ht="12.75" customHeight="1">
      <c r="A155" s="206">
        <v>145</v>
      </c>
      <c r="B155" s="218" t="s">
        <v>82</v>
      </c>
      <c r="C155" s="215" t="s">
        <v>193</v>
      </c>
      <c r="D155" s="211">
        <v>45533</v>
      </c>
      <c r="E155" s="210">
        <v>370.3</v>
      </c>
      <c r="F155" s="210">
        <v>370.83333333333331</v>
      </c>
      <c r="G155" s="212">
        <v>368.71666666666664</v>
      </c>
      <c r="H155" s="212">
        <v>367.13333333333333</v>
      </c>
      <c r="I155" s="212">
        <v>365.01666666666665</v>
      </c>
      <c r="J155" s="212">
        <v>372.41666666666663</v>
      </c>
      <c r="K155" s="212">
        <v>374.5333333333333</v>
      </c>
      <c r="L155" s="212">
        <v>376.11666666666662</v>
      </c>
      <c r="M155" s="213">
        <v>372.95</v>
      </c>
      <c r="N155" s="213">
        <v>369.25</v>
      </c>
      <c r="O155" s="213">
        <v>27912000</v>
      </c>
      <c r="P155" s="214">
        <v>-5.2642297118419716E-2</v>
      </c>
    </row>
    <row r="156" spans="1:16" ht="12.75" customHeight="1">
      <c r="A156" s="206">
        <v>146</v>
      </c>
      <c r="B156" s="218" t="s">
        <v>66</v>
      </c>
      <c r="C156" s="210" t="s">
        <v>194</v>
      </c>
      <c r="D156" s="211">
        <v>45533</v>
      </c>
      <c r="E156" s="210">
        <v>514.9</v>
      </c>
      <c r="F156" s="210">
        <v>516.31666666666661</v>
      </c>
      <c r="G156" s="212">
        <v>510.83333333333326</v>
      </c>
      <c r="H156" s="212">
        <v>506.76666666666665</v>
      </c>
      <c r="I156" s="212">
        <v>501.2833333333333</v>
      </c>
      <c r="J156" s="212">
        <v>520.38333333333321</v>
      </c>
      <c r="K156" s="212">
        <v>525.86666666666656</v>
      </c>
      <c r="L156" s="212">
        <v>529.93333333333317</v>
      </c>
      <c r="M156" s="213">
        <v>521.79999999999995</v>
      </c>
      <c r="N156" s="213">
        <v>512.25</v>
      </c>
      <c r="O156" s="213">
        <v>49485800</v>
      </c>
      <c r="P156" s="214">
        <v>1.2447470610138837E-2</v>
      </c>
    </row>
    <row r="157" spans="1:16" ht="12.75" customHeight="1">
      <c r="A157" s="206">
        <v>147</v>
      </c>
      <c r="B157" s="218" t="s">
        <v>57</v>
      </c>
      <c r="C157" s="210" t="s">
        <v>195</v>
      </c>
      <c r="D157" s="211">
        <v>45533</v>
      </c>
      <c r="E157" s="210">
        <v>3105.6</v>
      </c>
      <c r="F157" s="210">
        <v>3091.2999999999997</v>
      </c>
      <c r="G157" s="212">
        <v>3073.7499999999995</v>
      </c>
      <c r="H157" s="212">
        <v>3041.8999999999996</v>
      </c>
      <c r="I157" s="212">
        <v>3024.3499999999995</v>
      </c>
      <c r="J157" s="212">
        <v>3123.1499999999996</v>
      </c>
      <c r="K157" s="212">
        <v>3140.7</v>
      </c>
      <c r="L157" s="212">
        <v>3172.5499999999997</v>
      </c>
      <c r="M157" s="213">
        <v>3108.85</v>
      </c>
      <c r="N157" s="213">
        <v>3059.45</v>
      </c>
      <c r="O157" s="213">
        <v>2855750</v>
      </c>
      <c r="P157" s="214">
        <v>-9.8812516252058599E-3</v>
      </c>
    </row>
    <row r="158" spans="1:16" ht="12.75" customHeight="1">
      <c r="A158" s="206">
        <v>148</v>
      </c>
      <c r="B158" s="218" t="s">
        <v>832</v>
      </c>
      <c r="C158" s="210" t="s">
        <v>196</v>
      </c>
      <c r="D158" s="211">
        <v>45533</v>
      </c>
      <c r="E158" s="210">
        <v>4409.8999999999996</v>
      </c>
      <c r="F158" s="210">
        <v>4428.0499999999993</v>
      </c>
      <c r="G158" s="212">
        <v>4376.6499999999987</v>
      </c>
      <c r="H158" s="212">
        <v>4343.3999999999996</v>
      </c>
      <c r="I158" s="212">
        <v>4291.9999999999991</v>
      </c>
      <c r="J158" s="212">
        <v>4461.2999999999984</v>
      </c>
      <c r="K158" s="212">
        <v>4512.7</v>
      </c>
      <c r="L158" s="212">
        <v>4545.949999999998</v>
      </c>
      <c r="M158" s="213">
        <v>4479.45</v>
      </c>
      <c r="N158" s="213">
        <v>4394.8</v>
      </c>
      <c r="O158" s="213">
        <v>1955250</v>
      </c>
      <c r="P158" s="214">
        <v>2.4898440571353687E-2</v>
      </c>
    </row>
    <row r="159" spans="1:16" ht="12.75" customHeight="1">
      <c r="A159" s="206">
        <v>149</v>
      </c>
      <c r="B159" s="218" t="s">
        <v>61</v>
      </c>
      <c r="C159" s="210" t="s">
        <v>197</v>
      </c>
      <c r="D159" s="211">
        <v>45533</v>
      </c>
      <c r="E159" s="210">
        <v>116.15</v>
      </c>
      <c r="F159" s="210">
        <v>116.25333333333333</v>
      </c>
      <c r="G159" s="212">
        <v>115.62666666666667</v>
      </c>
      <c r="H159" s="212">
        <v>115.10333333333334</v>
      </c>
      <c r="I159" s="212">
        <v>114.47666666666667</v>
      </c>
      <c r="J159" s="212">
        <v>116.77666666666666</v>
      </c>
      <c r="K159" s="212">
        <v>117.40333333333332</v>
      </c>
      <c r="L159" s="212">
        <v>117.92666666666665</v>
      </c>
      <c r="M159" s="213">
        <v>116.88</v>
      </c>
      <c r="N159" s="213">
        <v>115.73</v>
      </c>
      <c r="O159" s="213">
        <v>280328000</v>
      </c>
      <c r="P159" s="214">
        <v>-6.2448160535117057E-2</v>
      </c>
    </row>
    <row r="160" spans="1:16" ht="12.75" customHeight="1">
      <c r="A160" s="206">
        <v>150</v>
      </c>
      <c r="B160" s="218" t="s">
        <v>40</v>
      </c>
      <c r="C160" s="210" t="s">
        <v>198</v>
      </c>
      <c r="D160" s="211">
        <v>45533</v>
      </c>
      <c r="E160" s="210">
        <v>6760.7</v>
      </c>
      <c r="F160" s="210">
        <v>6763.083333333333</v>
      </c>
      <c r="G160" s="212">
        <v>6709.8166666666657</v>
      </c>
      <c r="H160" s="212">
        <v>6658.9333333333325</v>
      </c>
      <c r="I160" s="212">
        <v>6605.6666666666652</v>
      </c>
      <c r="J160" s="212">
        <v>6813.9666666666662</v>
      </c>
      <c r="K160" s="212">
        <v>6867.2333333333345</v>
      </c>
      <c r="L160" s="212">
        <v>6918.1166666666668</v>
      </c>
      <c r="M160" s="213">
        <v>6816.35</v>
      </c>
      <c r="N160" s="213">
        <v>6712.2</v>
      </c>
      <c r="O160" s="213">
        <v>2970000</v>
      </c>
      <c r="P160" s="214">
        <v>-3.6900369003690036E-3</v>
      </c>
    </row>
    <row r="161" spans="1:16" ht="12.75" customHeight="1">
      <c r="A161" s="206">
        <v>151</v>
      </c>
      <c r="B161" s="218" t="s">
        <v>185</v>
      </c>
      <c r="C161" s="217" t="s">
        <v>199</v>
      </c>
      <c r="D161" s="211">
        <v>45533</v>
      </c>
      <c r="E161" s="210">
        <v>338.5</v>
      </c>
      <c r="F161" s="210">
        <v>338.61666666666662</v>
      </c>
      <c r="G161" s="212">
        <v>336.08333333333326</v>
      </c>
      <c r="H161" s="212">
        <v>333.66666666666663</v>
      </c>
      <c r="I161" s="212">
        <v>331.13333333333327</v>
      </c>
      <c r="J161" s="212">
        <v>341.03333333333325</v>
      </c>
      <c r="K161" s="212">
        <v>343.56666666666666</v>
      </c>
      <c r="L161" s="212">
        <v>345.98333333333323</v>
      </c>
      <c r="M161" s="213">
        <v>341.15</v>
      </c>
      <c r="N161" s="213">
        <v>336.2</v>
      </c>
      <c r="O161" s="213">
        <v>80103600</v>
      </c>
      <c r="P161" s="214">
        <v>8.8411316648531017E-3</v>
      </c>
    </row>
    <row r="162" spans="1:16" ht="12.75" customHeight="1">
      <c r="A162" s="206">
        <v>152</v>
      </c>
      <c r="B162" s="218" t="s">
        <v>200</v>
      </c>
      <c r="C162" s="210" t="s">
        <v>201</v>
      </c>
      <c r="D162" s="211">
        <v>45533</v>
      </c>
      <c r="E162" s="210">
        <v>1511.9</v>
      </c>
      <c r="F162" s="210">
        <v>1505.6833333333334</v>
      </c>
      <c r="G162" s="212">
        <v>1494.3666666666668</v>
      </c>
      <c r="H162" s="212">
        <v>1476.8333333333335</v>
      </c>
      <c r="I162" s="212">
        <v>1465.5166666666669</v>
      </c>
      <c r="J162" s="212">
        <v>1523.2166666666667</v>
      </c>
      <c r="K162" s="212">
        <v>1534.5333333333333</v>
      </c>
      <c r="L162" s="212">
        <v>1552.0666666666666</v>
      </c>
      <c r="M162" s="213">
        <v>1517</v>
      </c>
      <c r="N162" s="213">
        <v>1488.15</v>
      </c>
      <c r="O162" s="213">
        <v>5210414</v>
      </c>
      <c r="P162" s="214">
        <v>-6.9419204768481499E-2</v>
      </c>
    </row>
    <row r="163" spans="1:16" ht="12.75" customHeight="1">
      <c r="A163" s="206">
        <v>153</v>
      </c>
      <c r="B163" s="218" t="s">
        <v>47</v>
      </c>
      <c r="C163" s="210" t="s">
        <v>202</v>
      </c>
      <c r="D163" s="211">
        <v>45533</v>
      </c>
      <c r="E163" s="210">
        <v>824.8</v>
      </c>
      <c r="F163" s="210">
        <v>822.15</v>
      </c>
      <c r="G163" s="212">
        <v>818.3</v>
      </c>
      <c r="H163" s="212">
        <v>811.8</v>
      </c>
      <c r="I163" s="212">
        <v>807.94999999999993</v>
      </c>
      <c r="J163" s="212">
        <v>828.65</v>
      </c>
      <c r="K163" s="212">
        <v>832.50000000000011</v>
      </c>
      <c r="L163" s="212">
        <v>839</v>
      </c>
      <c r="M163" s="213">
        <v>826</v>
      </c>
      <c r="N163" s="213">
        <v>815.65</v>
      </c>
      <c r="O163" s="213">
        <v>14676100</v>
      </c>
      <c r="P163" s="214">
        <v>-1.393489434608795E-2</v>
      </c>
    </row>
    <row r="164" spans="1:16" ht="12.75" customHeight="1">
      <c r="A164" s="206">
        <v>154</v>
      </c>
      <c r="B164" s="218" t="s">
        <v>61</v>
      </c>
      <c r="C164" s="210" t="s">
        <v>203</v>
      </c>
      <c r="D164" s="211">
        <v>45533</v>
      </c>
      <c r="E164" s="210">
        <v>229.64</v>
      </c>
      <c r="F164" s="210">
        <v>227.81000000000003</v>
      </c>
      <c r="G164" s="212">
        <v>225.16000000000005</v>
      </c>
      <c r="H164" s="212">
        <v>220.68000000000004</v>
      </c>
      <c r="I164" s="212">
        <v>218.03000000000006</v>
      </c>
      <c r="J164" s="212">
        <v>232.29000000000005</v>
      </c>
      <c r="K164" s="212">
        <v>234.94000000000003</v>
      </c>
      <c r="L164" s="212">
        <v>239.42000000000004</v>
      </c>
      <c r="M164" s="213">
        <v>230.46</v>
      </c>
      <c r="N164" s="213">
        <v>223.33</v>
      </c>
      <c r="O164" s="213">
        <v>73962500</v>
      </c>
      <c r="P164" s="214">
        <v>-6.429881712948321E-2</v>
      </c>
    </row>
    <row r="165" spans="1:16" ht="12.75" customHeight="1">
      <c r="A165" s="206">
        <v>155</v>
      </c>
      <c r="B165" s="218" t="s">
        <v>66</v>
      </c>
      <c r="C165" s="210" t="s">
        <v>204</v>
      </c>
      <c r="D165" s="211">
        <v>45533</v>
      </c>
      <c r="E165" s="210">
        <v>590.75</v>
      </c>
      <c r="F165" s="210">
        <v>592.4</v>
      </c>
      <c r="G165" s="212">
        <v>585.4</v>
      </c>
      <c r="H165" s="212">
        <v>580.04999999999995</v>
      </c>
      <c r="I165" s="212">
        <v>573.04999999999995</v>
      </c>
      <c r="J165" s="212">
        <v>597.75</v>
      </c>
      <c r="K165" s="212">
        <v>604.75</v>
      </c>
      <c r="L165" s="212">
        <v>610.1</v>
      </c>
      <c r="M165" s="213">
        <v>599.4</v>
      </c>
      <c r="N165" s="213">
        <v>587.04999999999995</v>
      </c>
      <c r="O165" s="213">
        <v>51736000</v>
      </c>
      <c r="P165" s="214">
        <v>1.3001253132832079E-2</v>
      </c>
    </row>
    <row r="166" spans="1:16" ht="12.75" customHeight="1">
      <c r="A166" s="206">
        <v>156</v>
      </c>
      <c r="B166" s="218" t="s">
        <v>82</v>
      </c>
      <c r="C166" s="210" t="s">
        <v>205</v>
      </c>
      <c r="D166" s="211">
        <v>45533</v>
      </c>
      <c r="E166" s="210">
        <v>3027.75</v>
      </c>
      <c r="F166" s="210">
        <v>3028.3333333333335</v>
      </c>
      <c r="G166" s="212">
        <v>3007.916666666667</v>
      </c>
      <c r="H166" s="212">
        <v>2988.0833333333335</v>
      </c>
      <c r="I166" s="212">
        <v>2967.666666666667</v>
      </c>
      <c r="J166" s="212">
        <v>3048.166666666667</v>
      </c>
      <c r="K166" s="212">
        <v>3068.5833333333339</v>
      </c>
      <c r="L166" s="212">
        <v>3088.416666666667</v>
      </c>
      <c r="M166" s="213">
        <v>3048.75</v>
      </c>
      <c r="N166" s="213">
        <v>3008.5</v>
      </c>
      <c r="O166" s="213">
        <v>46217000</v>
      </c>
      <c r="P166" s="214">
        <v>-4.8440644639925055E-2</v>
      </c>
    </row>
    <row r="167" spans="1:16" ht="12.75" customHeight="1">
      <c r="A167" s="206">
        <v>157</v>
      </c>
      <c r="B167" s="218" t="s">
        <v>129</v>
      </c>
      <c r="C167" s="210" t="s">
        <v>206</v>
      </c>
      <c r="D167" s="211">
        <v>45533</v>
      </c>
      <c r="E167" s="210">
        <v>138.09</v>
      </c>
      <c r="F167" s="210">
        <v>136.47</v>
      </c>
      <c r="G167" s="212">
        <v>133.75</v>
      </c>
      <c r="H167" s="212">
        <v>129.41</v>
      </c>
      <c r="I167" s="212">
        <v>126.69</v>
      </c>
      <c r="J167" s="212">
        <v>140.81</v>
      </c>
      <c r="K167" s="212">
        <v>143.52999999999997</v>
      </c>
      <c r="L167" s="212">
        <v>147.87</v>
      </c>
      <c r="M167" s="213">
        <v>139.19</v>
      </c>
      <c r="N167" s="213">
        <v>132.13</v>
      </c>
      <c r="O167" s="213">
        <v>147688000</v>
      </c>
      <c r="P167" s="214">
        <v>2.9557749149517594E-2</v>
      </c>
    </row>
    <row r="168" spans="1:16" ht="12.75" customHeight="1">
      <c r="A168" s="206">
        <v>158</v>
      </c>
      <c r="B168" s="218" t="s">
        <v>66</v>
      </c>
      <c r="C168" s="210" t="s">
        <v>207</v>
      </c>
      <c r="D168" s="211">
        <v>45533</v>
      </c>
      <c r="E168" s="210">
        <v>722.55</v>
      </c>
      <c r="F168" s="210">
        <v>721.23333333333323</v>
      </c>
      <c r="G168" s="212">
        <v>717.61666666666645</v>
      </c>
      <c r="H168" s="212">
        <v>712.68333333333317</v>
      </c>
      <c r="I168" s="212">
        <v>709.06666666666638</v>
      </c>
      <c r="J168" s="212">
        <v>726.16666666666652</v>
      </c>
      <c r="K168" s="212">
        <v>729.7833333333333</v>
      </c>
      <c r="L168" s="212">
        <v>734.71666666666658</v>
      </c>
      <c r="M168" s="213">
        <v>724.85</v>
      </c>
      <c r="N168" s="213">
        <v>716.3</v>
      </c>
      <c r="O168" s="213">
        <v>24280000</v>
      </c>
      <c r="P168" s="214">
        <v>-0.13564776578475207</v>
      </c>
    </row>
    <row r="169" spans="1:16" ht="12.75" customHeight="1">
      <c r="A169" s="206">
        <v>159</v>
      </c>
      <c r="B169" s="218" t="s">
        <v>66</v>
      </c>
      <c r="C169" s="215" t="s">
        <v>208</v>
      </c>
      <c r="D169" s="211">
        <v>45533</v>
      </c>
      <c r="E169" s="210">
        <v>1796.4</v>
      </c>
      <c r="F169" s="210">
        <v>1791.7166666666665</v>
      </c>
      <c r="G169" s="212">
        <v>1777.9333333333329</v>
      </c>
      <c r="H169" s="212">
        <v>1759.4666666666665</v>
      </c>
      <c r="I169" s="212">
        <v>1745.6833333333329</v>
      </c>
      <c r="J169" s="212">
        <v>1810.1833333333329</v>
      </c>
      <c r="K169" s="212">
        <v>1823.9666666666662</v>
      </c>
      <c r="L169" s="212">
        <v>1842.4333333333329</v>
      </c>
      <c r="M169" s="213">
        <v>1805.5</v>
      </c>
      <c r="N169" s="213">
        <v>1773.25</v>
      </c>
      <c r="O169" s="213">
        <v>6668625</v>
      </c>
      <c r="P169" s="214">
        <v>3.2156154800857496E-3</v>
      </c>
    </row>
    <row r="170" spans="1:16" ht="12.75" customHeight="1">
      <c r="A170" s="206">
        <v>160</v>
      </c>
      <c r="B170" s="218" t="s">
        <v>61</v>
      </c>
      <c r="C170" s="210" t="s">
        <v>209</v>
      </c>
      <c r="D170" s="211">
        <v>45533</v>
      </c>
      <c r="E170" s="210">
        <v>816.5</v>
      </c>
      <c r="F170" s="210">
        <v>818.61666666666667</v>
      </c>
      <c r="G170" s="212">
        <v>813.63333333333333</v>
      </c>
      <c r="H170" s="212">
        <v>810.76666666666665</v>
      </c>
      <c r="I170" s="212">
        <v>805.7833333333333</v>
      </c>
      <c r="J170" s="212">
        <v>821.48333333333335</v>
      </c>
      <c r="K170" s="212">
        <v>826.4666666666667</v>
      </c>
      <c r="L170" s="212">
        <v>829.33333333333337</v>
      </c>
      <c r="M170" s="213">
        <v>823.6</v>
      </c>
      <c r="N170" s="213">
        <v>815.75</v>
      </c>
      <c r="O170" s="213">
        <v>103043250</v>
      </c>
      <c r="P170" s="214">
        <v>1.1002623141941124E-3</v>
      </c>
    </row>
    <row r="171" spans="1:16" ht="12.75" customHeight="1">
      <c r="A171" s="206">
        <v>161</v>
      </c>
      <c r="B171" s="218" t="s">
        <v>47</v>
      </c>
      <c r="C171" s="210" t="s">
        <v>210</v>
      </c>
      <c r="D171" s="211">
        <v>45533</v>
      </c>
      <c r="E171" s="210">
        <v>24926.65</v>
      </c>
      <c r="F171" s="210">
        <v>24836.466666666671</v>
      </c>
      <c r="G171" s="212">
        <v>24706.483333333341</v>
      </c>
      <c r="H171" s="212">
        <v>24486.316666666669</v>
      </c>
      <c r="I171" s="212">
        <v>24356.333333333339</v>
      </c>
      <c r="J171" s="212">
        <v>25056.633333333342</v>
      </c>
      <c r="K171" s="212">
        <v>25186.616666666672</v>
      </c>
      <c r="L171" s="212">
        <v>25406.783333333344</v>
      </c>
      <c r="M171" s="213">
        <v>24966.45</v>
      </c>
      <c r="N171" s="213">
        <v>24616.3</v>
      </c>
      <c r="O171" s="213">
        <v>312000</v>
      </c>
      <c r="P171" s="214">
        <v>-6.7648229208117786E-3</v>
      </c>
    </row>
    <row r="172" spans="1:16" ht="12.75" customHeight="1">
      <c r="A172" s="206">
        <v>162</v>
      </c>
      <c r="B172" s="218" t="s">
        <v>40</v>
      </c>
      <c r="C172" s="210" t="s">
        <v>211</v>
      </c>
      <c r="D172" s="211">
        <v>45533</v>
      </c>
      <c r="E172" s="210">
        <v>7054.8</v>
      </c>
      <c r="F172" s="210">
        <v>7041.1333333333341</v>
      </c>
      <c r="G172" s="212">
        <v>7015.6666666666679</v>
      </c>
      <c r="H172" s="212">
        <v>6976.5333333333338</v>
      </c>
      <c r="I172" s="212">
        <v>6951.0666666666675</v>
      </c>
      <c r="J172" s="212">
        <v>7080.2666666666682</v>
      </c>
      <c r="K172" s="212">
        <v>7105.7333333333336</v>
      </c>
      <c r="L172" s="212">
        <v>7144.8666666666686</v>
      </c>
      <c r="M172" s="213">
        <v>7066.6</v>
      </c>
      <c r="N172" s="213">
        <v>7002</v>
      </c>
      <c r="O172" s="213">
        <v>2257050</v>
      </c>
      <c r="P172" s="214">
        <v>-1.5248691099476439E-2</v>
      </c>
    </row>
    <row r="173" spans="1:16" ht="12.75" customHeight="1">
      <c r="A173" s="206">
        <v>163</v>
      </c>
      <c r="B173" s="218" t="s">
        <v>45</v>
      </c>
      <c r="C173" s="210" t="s">
        <v>212</v>
      </c>
      <c r="D173" s="211">
        <v>45533</v>
      </c>
      <c r="E173" s="210">
        <v>2536.8000000000002</v>
      </c>
      <c r="F173" s="210">
        <v>2519.25</v>
      </c>
      <c r="G173" s="212">
        <v>2495.3000000000002</v>
      </c>
      <c r="H173" s="212">
        <v>2453.8000000000002</v>
      </c>
      <c r="I173" s="212">
        <v>2429.8500000000004</v>
      </c>
      <c r="J173" s="212">
        <v>2560.75</v>
      </c>
      <c r="K173" s="212">
        <v>2584.6999999999998</v>
      </c>
      <c r="L173" s="212">
        <v>2626.2</v>
      </c>
      <c r="M173" s="213">
        <v>2543.1999999999998</v>
      </c>
      <c r="N173" s="213">
        <v>2477.75</v>
      </c>
      <c r="O173" s="213">
        <v>6023250</v>
      </c>
      <c r="P173" s="214">
        <v>-6.1250730566919931E-2</v>
      </c>
    </row>
    <row r="174" spans="1:16" ht="12.75" customHeight="1">
      <c r="A174" s="206">
        <v>164</v>
      </c>
      <c r="B174" s="218" t="s">
        <v>66</v>
      </c>
      <c r="C174" s="210" t="s">
        <v>213</v>
      </c>
      <c r="D174" s="211">
        <v>45533</v>
      </c>
      <c r="E174" s="210">
        <v>3165.65</v>
      </c>
      <c r="F174" s="210">
        <v>3154.6333333333332</v>
      </c>
      <c r="G174" s="212">
        <v>3126.2666666666664</v>
      </c>
      <c r="H174" s="212">
        <v>3086.8833333333332</v>
      </c>
      <c r="I174" s="212">
        <v>3058.5166666666664</v>
      </c>
      <c r="J174" s="212">
        <v>3194.0166666666664</v>
      </c>
      <c r="K174" s="212">
        <v>3222.3833333333332</v>
      </c>
      <c r="L174" s="212">
        <v>3261.7666666666664</v>
      </c>
      <c r="M174" s="213">
        <v>3183</v>
      </c>
      <c r="N174" s="213">
        <v>3115.25</v>
      </c>
      <c r="O174" s="213">
        <v>5997300</v>
      </c>
      <c r="P174" s="214">
        <v>5.1493793393646119E-2</v>
      </c>
    </row>
    <row r="175" spans="1:16" ht="12.75" customHeight="1">
      <c r="A175" s="206">
        <v>165</v>
      </c>
      <c r="B175" s="218" t="s">
        <v>42</v>
      </c>
      <c r="C175" s="210" t="s">
        <v>214</v>
      </c>
      <c r="D175" s="211">
        <v>45533</v>
      </c>
      <c r="E175" s="210">
        <v>1769.8</v>
      </c>
      <c r="F175" s="210">
        <v>1768.9833333333336</v>
      </c>
      <c r="G175" s="212">
        <v>1762.2166666666672</v>
      </c>
      <c r="H175" s="212">
        <v>1754.6333333333337</v>
      </c>
      <c r="I175" s="212">
        <v>1747.8666666666672</v>
      </c>
      <c r="J175" s="212">
        <v>1776.5666666666671</v>
      </c>
      <c r="K175" s="212">
        <v>1783.3333333333335</v>
      </c>
      <c r="L175" s="212">
        <v>1790.916666666667</v>
      </c>
      <c r="M175" s="213">
        <v>1775.75</v>
      </c>
      <c r="N175" s="213">
        <v>1761.4</v>
      </c>
      <c r="O175" s="213">
        <v>17921050</v>
      </c>
      <c r="P175" s="214">
        <v>1.6335847558554981E-2</v>
      </c>
    </row>
    <row r="176" spans="1:16" ht="12.75" customHeight="1">
      <c r="A176" s="206">
        <v>166</v>
      </c>
      <c r="B176" s="218" t="s">
        <v>200</v>
      </c>
      <c r="C176" s="210" t="s">
        <v>215</v>
      </c>
      <c r="D176" s="211">
        <v>45533</v>
      </c>
      <c r="E176" s="210">
        <v>795.2</v>
      </c>
      <c r="F176" s="210">
        <v>788.15</v>
      </c>
      <c r="G176" s="212">
        <v>776.3</v>
      </c>
      <c r="H176" s="212">
        <v>757.4</v>
      </c>
      <c r="I176" s="212">
        <v>745.55</v>
      </c>
      <c r="J176" s="212">
        <v>807.05</v>
      </c>
      <c r="K176" s="212">
        <v>818.90000000000009</v>
      </c>
      <c r="L176" s="212">
        <v>837.8</v>
      </c>
      <c r="M176" s="213">
        <v>800</v>
      </c>
      <c r="N176" s="213">
        <v>769.25</v>
      </c>
      <c r="O176" s="213">
        <v>8574000</v>
      </c>
      <c r="P176" s="214">
        <v>-6.4790575916230372E-2</v>
      </c>
    </row>
    <row r="177" spans="1:16" ht="12.75" customHeight="1">
      <c r="A177" s="206">
        <v>167</v>
      </c>
      <c r="B177" s="218" t="s">
        <v>42</v>
      </c>
      <c r="C177" s="210" t="s">
        <v>216</v>
      </c>
      <c r="D177" s="211">
        <v>45533</v>
      </c>
      <c r="E177" s="210">
        <v>853</v>
      </c>
      <c r="F177" s="210">
        <v>851.88333333333333</v>
      </c>
      <c r="G177" s="212">
        <v>842.31666666666661</v>
      </c>
      <c r="H177" s="212">
        <v>831.63333333333333</v>
      </c>
      <c r="I177" s="212">
        <v>822.06666666666661</v>
      </c>
      <c r="J177" s="212">
        <v>862.56666666666661</v>
      </c>
      <c r="K177" s="212">
        <v>872.13333333333344</v>
      </c>
      <c r="L177" s="212">
        <v>882.81666666666661</v>
      </c>
      <c r="M177" s="213">
        <v>861.45</v>
      </c>
      <c r="N177" s="213">
        <v>841.2</v>
      </c>
      <c r="O177" s="213">
        <v>6215000</v>
      </c>
      <c r="P177" s="214">
        <v>-7.5423980958048198E-2</v>
      </c>
    </row>
    <row r="178" spans="1:16" ht="12.75" customHeight="1">
      <c r="A178" s="206">
        <v>168</v>
      </c>
      <c r="B178" s="218" t="s">
        <v>832</v>
      </c>
      <c r="C178" s="217" t="s">
        <v>217</v>
      </c>
      <c r="D178" s="211">
        <v>45533</v>
      </c>
      <c r="E178" s="210">
        <v>1076.0999999999999</v>
      </c>
      <c r="F178" s="210">
        <v>1075.9333333333332</v>
      </c>
      <c r="G178" s="212">
        <v>1072.0166666666664</v>
      </c>
      <c r="H178" s="212">
        <v>1067.9333333333332</v>
      </c>
      <c r="I178" s="212">
        <v>1064.0166666666664</v>
      </c>
      <c r="J178" s="212">
        <v>1080.0166666666664</v>
      </c>
      <c r="K178" s="212">
        <v>1083.9333333333329</v>
      </c>
      <c r="L178" s="212">
        <v>1088.0166666666664</v>
      </c>
      <c r="M178" s="213">
        <v>1079.8499999999999</v>
      </c>
      <c r="N178" s="213">
        <v>1071.8499999999999</v>
      </c>
      <c r="O178" s="213">
        <v>9165750</v>
      </c>
      <c r="P178" s="214">
        <v>-9.6503117375982647E-2</v>
      </c>
    </row>
    <row r="179" spans="1:16" ht="12.75" customHeight="1">
      <c r="A179" s="206">
        <v>169</v>
      </c>
      <c r="B179" s="218" t="s">
        <v>77</v>
      </c>
      <c r="C179" s="210" t="s">
        <v>218</v>
      </c>
      <c r="D179" s="211">
        <v>45533</v>
      </c>
      <c r="E179" s="210">
        <v>1947.95</v>
      </c>
      <c r="F179" s="210">
        <v>1938.95</v>
      </c>
      <c r="G179" s="212">
        <v>1925.0500000000002</v>
      </c>
      <c r="H179" s="212">
        <v>1902.15</v>
      </c>
      <c r="I179" s="212">
        <v>1888.2500000000002</v>
      </c>
      <c r="J179" s="212">
        <v>1961.8500000000001</v>
      </c>
      <c r="K179" s="212">
        <v>1975.7500000000002</v>
      </c>
      <c r="L179" s="212">
        <v>1998.65</v>
      </c>
      <c r="M179" s="213">
        <v>1952.85</v>
      </c>
      <c r="N179" s="213">
        <v>1916.05</v>
      </c>
      <c r="O179" s="213">
        <v>6171000</v>
      </c>
      <c r="P179" s="214">
        <v>2.5508932280847527E-2</v>
      </c>
    </row>
    <row r="180" spans="1:16" ht="12.75" customHeight="1">
      <c r="A180" s="206">
        <v>170</v>
      </c>
      <c r="B180" s="218" t="s">
        <v>57</v>
      </c>
      <c r="C180" s="216" t="s">
        <v>219</v>
      </c>
      <c r="D180" s="211">
        <v>45533</v>
      </c>
      <c r="E180" s="210">
        <v>1220.45</v>
      </c>
      <c r="F180" s="210">
        <v>1212.1833333333334</v>
      </c>
      <c r="G180" s="212">
        <v>1202.5166666666669</v>
      </c>
      <c r="H180" s="212">
        <v>1184.5833333333335</v>
      </c>
      <c r="I180" s="212">
        <v>1174.916666666667</v>
      </c>
      <c r="J180" s="212">
        <v>1230.1166666666668</v>
      </c>
      <c r="K180" s="212">
        <v>1239.7833333333333</v>
      </c>
      <c r="L180" s="212">
        <v>1257.7166666666667</v>
      </c>
      <c r="M180" s="213">
        <v>1221.8499999999999</v>
      </c>
      <c r="N180" s="213">
        <v>1194.25</v>
      </c>
      <c r="O180" s="213">
        <v>11638488</v>
      </c>
      <c r="P180" s="214">
        <v>1.4910731803021385E-3</v>
      </c>
    </row>
    <row r="181" spans="1:16" ht="12.75" customHeight="1">
      <c r="A181" s="206">
        <v>171</v>
      </c>
      <c r="B181" s="218" t="s">
        <v>54</v>
      </c>
      <c r="C181" s="210" t="s">
        <v>220</v>
      </c>
      <c r="D181" s="211">
        <v>45533</v>
      </c>
      <c r="E181" s="210">
        <v>1090.1500000000001</v>
      </c>
      <c r="F181" s="210">
        <v>1089.8</v>
      </c>
      <c r="G181" s="212">
        <v>1079.8</v>
      </c>
      <c r="H181" s="212">
        <v>1069.45</v>
      </c>
      <c r="I181" s="212">
        <v>1059.45</v>
      </c>
      <c r="J181" s="212">
        <v>1100.1499999999999</v>
      </c>
      <c r="K181" s="212">
        <v>1110.1499999999999</v>
      </c>
      <c r="L181" s="212">
        <v>1120.4999999999998</v>
      </c>
      <c r="M181" s="213">
        <v>1099.8</v>
      </c>
      <c r="N181" s="213">
        <v>1079.45</v>
      </c>
      <c r="O181" s="213">
        <v>81849900</v>
      </c>
      <c r="P181" s="214">
        <v>1.1823577805125137E-2</v>
      </c>
    </row>
    <row r="182" spans="1:16" ht="12.75" customHeight="1">
      <c r="A182" s="206">
        <v>172</v>
      </c>
      <c r="B182" s="218" t="s">
        <v>185</v>
      </c>
      <c r="C182" s="210" t="s">
        <v>221</v>
      </c>
      <c r="D182" s="211">
        <v>45533</v>
      </c>
      <c r="E182" s="210">
        <v>422.65</v>
      </c>
      <c r="F182" s="210">
        <v>421</v>
      </c>
      <c r="G182" s="212">
        <v>418.45</v>
      </c>
      <c r="H182" s="212">
        <v>414.25</v>
      </c>
      <c r="I182" s="212">
        <v>411.7</v>
      </c>
      <c r="J182" s="212">
        <v>425.2</v>
      </c>
      <c r="K182" s="212">
        <v>427.74999999999994</v>
      </c>
      <c r="L182" s="212">
        <v>431.95</v>
      </c>
      <c r="M182" s="213">
        <v>423.55</v>
      </c>
      <c r="N182" s="213">
        <v>416.8</v>
      </c>
      <c r="O182" s="213">
        <v>96606000</v>
      </c>
      <c r="P182" s="214">
        <v>-1.4800027534934949E-2</v>
      </c>
    </row>
    <row r="183" spans="1:16" ht="12.75" customHeight="1">
      <c r="A183" s="206">
        <v>173</v>
      </c>
      <c r="B183" s="218" t="s">
        <v>129</v>
      </c>
      <c r="C183" s="210" t="s">
        <v>222</v>
      </c>
      <c r="D183" s="211">
        <v>45533</v>
      </c>
      <c r="E183" s="210">
        <v>155.94</v>
      </c>
      <c r="F183" s="210">
        <v>155.47666666666666</v>
      </c>
      <c r="G183" s="212">
        <v>154.26333333333332</v>
      </c>
      <c r="H183" s="212">
        <v>152.58666666666667</v>
      </c>
      <c r="I183" s="212">
        <v>151.37333333333333</v>
      </c>
      <c r="J183" s="212">
        <v>157.15333333333331</v>
      </c>
      <c r="K183" s="212">
        <v>158.36666666666662</v>
      </c>
      <c r="L183" s="212">
        <v>160.04333333333329</v>
      </c>
      <c r="M183" s="213">
        <v>156.69</v>
      </c>
      <c r="N183" s="213">
        <v>153.80000000000001</v>
      </c>
      <c r="O183" s="213">
        <v>279405500</v>
      </c>
      <c r="P183" s="214">
        <v>-1.8338164251207729E-2</v>
      </c>
    </row>
    <row r="184" spans="1:16" ht="12.75" customHeight="1">
      <c r="A184" s="206">
        <v>174</v>
      </c>
      <c r="B184" s="218" t="s">
        <v>85</v>
      </c>
      <c r="C184" s="210" t="s">
        <v>223</v>
      </c>
      <c r="D184" s="211">
        <v>45533</v>
      </c>
      <c r="E184" s="210">
        <v>4509.2</v>
      </c>
      <c r="F184" s="210">
        <v>4518.0166666666673</v>
      </c>
      <c r="G184" s="212">
        <v>4483.0333333333347</v>
      </c>
      <c r="H184" s="212">
        <v>4456.8666666666677</v>
      </c>
      <c r="I184" s="212">
        <v>4421.883333333335</v>
      </c>
      <c r="J184" s="212">
        <v>4544.1833333333343</v>
      </c>
      <c r="K184" s="212">
        <v>4579.1666666666661</v>
      </c>
      <c r="L184" s="212">
        <v>4605.3333333333339</v>
      </c>
      <c r="M184" s="213">
        <v>4553</v>
      </c>
      <c r="N184" s="213">
        <v>4491.8500000000004</v>
      </c>
      <c r="O184" s="213">
        <v>14467425</v>
      </c>
      <c r="P184" s="214">
        <v>4.6216732684544223E-2</v>
      </c>
    </row>
    <row r="185" spans="1:16" ht="12.75" customHeight="1">
      <c r="A185" s="206">
        <v>175</v>
      </c>
      <c r="B185" s="218" t="s">
        <v>85</v>
      </c>
      <c r="C185" s="210" t="s">
        <v>224</v>
      </c>
      <c r="D185" s="211">
        <v>45533</v>
      </c>
      <c r="E185" s="210">
        <v>1635.3</v>
      </c>
      <c r="F185" s="210">
        <v>1627.5999999999997</v>
      </c>
      <c r="G185" s="212">
        <v>1617.0499999999993</v>
      </c>
      <c r="H185" s="212">
        <v>1598.7999999999995</v>
      </c>
      <c r="I185" s="212">
        <v>1588.2499999999991</v>
      </c>
      <c r="J185" s="212">
        <v>1645.8499999999995</v>
      </c>
      <c r="K185" s="212">
        <v>1656.4</v>
      </c>
      <c r="L185" s="212">
        <v>1674.6499999999996</v>
      </c>
      <c r="M185" s="213">
        <v>1638.15</v>
      </c>
      <c r="N185" s="213">
        <v>1609.35</v>
      </c>
      <c r="O185" s="213">
        <v>12708600</v>
      </c>
      <c r="P185" s="214">
        <v>5.4305624688899948E-2</v>
      </c>
    </row>
    <row r="186" spans="1:16" ht="12.75" customHeight="1">
      <c r="A186" s="206">
        <v>176</v>
      </c>
      <c r="B186" s="218" t="s">
        <v>57</v>
      </c>
      <c r="C186" s="210" t="s">
        <v>225</v>
      </c>
      <c r="D186" s="211">
        <v>45533</v>
      </c>
      <c r="E186" s="210">
        <v>3636.5</v>
      </c>
      <c r="F186" s="210">
        <v>3616.6666666666665</v>
      </c>
      <c r="G186" s="212">
        <v>3589.9833333333331</v>
      </c>
      <c r="H186" s="212">
        <v>3543.4666666666667</v>
      </c>
      <c r="I186" s="212">
        <v>3516.7833333333333</v>
      </c>
      <c r="J186" s="212">
        <v>3663.1833333333329</v>
      </c>
      <c r="K186" s="212">
        <v>3689.8666666666663</v>
      </c>
      <c r="L186" s="212">
        <v>3736.3833333333328</v>
      </c>
      <c r="M186" s="213">
        <v>3643.35</v>
      </c>
      <c r="N186" s="213">
        <v>3570.15</v>
      </c>
      <c r="O186" s="213">
        <v>9573550</v>
      </c>
      <c r="P186" s="214">
        <v>5.3662660344764215E-3</v>
      </c>
    </row>
    <row r="187" spans="1:16" ht="12.75" customHeight="1">
      <c r="A187" s="206">
        <v>177</v>
      </c>
      <c r="B187" s="218" t="s">
        <v>42</v>
      </c>
      <c r="C187" s="210" t="s">
        <v>226</v>
      </c>
      <c r="D187" s="211">
        <v>45533</v>
      </c>
      <c r="E187" s="210">
        <v>3352.35</v>
      </c>
      <c r="F187" s="210">
        <v>3347.5333333333328</v>
      </c>
      <c r="G187" s="212">
        <v>3316.3666666666659</v>
      </c>
      <c r="H187" s="212">
        <v>3280.3833333333332</v>
      </c>
      <c r="I187" s="212">
        <v>3249.2166666666662</v>
      </c>
      <c r="J187" s="212">
        <v>3383.5166666666655</v>
      </c>
      <c r="K187" s="212">
        <v>3414.6833333333325</v>
      </c>
      <c r="L187" s="212">
        <v>3450.6666666666652</v>
      </c>
      <c r="M187" s="213">
        <v>3378.7</v>
      </c>
      <c r="N187" s="213">
        <v>3311.55</v>
      </c>
      <c r="O187" s="213">
        <v>2286500</v>
      </c>
      <c r="P187" s="214">
        <v>-8.6496204554534564E-2</v>
      </c>
    </row>
    <row r="188" spans="1:16" ht="12.75" customHeight="1">
      <c r="A188" s="206">
        <v>178</v>
      </c>
      <c r="B188" s="218" t="s">
        <v>45</v>
      </c>
      <c r="C188" s="210" t="s">
        <v>227</v>
      </c>
      <c r="D188" s="211">
        <v>45533</v>
      </c>
      <c r="E188" s="210">
        <v>6927.65</v>
      </c>
      <c r="F188" s="210">
        <v>6974.2666666666664</v>
      </c>
      <c r="G188" s="212">
        <v>6871.583333333333</v>
      </c>
      <c r="H188" s="212">
        <v>6815.5166666666664</v>
      </c>
      <c r="I188" s="212">
        <v>6712.833333333333</v>
      </c>
      <c r="J188" s="212">
        <v>7030.333333333333</v>
      </c>
      <c r="K188" s="212">
        <v>7133.0166666666673</v>
      </c>
      <c r="L188" s="212">
        <v>7189.083333333333</v>
      </c>
      <c r="M188" s="213">
        <v>7076.95</v>
      </c>
      <c r="N188" s="213">
        <v>6918.2</v>
      </c>
      <c r="O188" s="213">
        <v>3451600</v>
      </c>
      <c r="P188" s="214">
        <v>-1.6077537058152794E-2</v>
      </c>
    </row>
    <row r="189" spans="1:16" ht="12.75" customHeight="1">
      <c r="A189" s="206">
        <v>179</v>
      </c>
      <c r="B189" s="218" t="s">
        <v>54</v>
      </c>
      <c r="C189" s="210" t="s">
        <v>228</v>
      </c>
      <c r="D189" s="211">
        <v>45533</v>
      </c>
      <c r="E189" s="210">
        <v>2781.55</v>
      </c>
      <c r="F189" s="210">
        <v>2773.0666666666671</v>
      </c>
      <c r="G189" s="212">
        <v>2754.5833333333339</v>
      </c>
      <c r="H189" s="212">
        <v>2727.6166666666668</v>
      </c>
      <c r="I189" s="212">
        <v>2709.1333333333337</v>
      </c>
      <c r="J189" s="212">
        <v>2800.0333333333342</v>
      </c>
      <c r="K189" s="212">
        <v>2818.5166666666669</v>
      </c>
      <c r="L189" s="212">
        <v>2845.4833333333345</v>
      </c>
      <c r="M189" s="213">
        <v>2791.55</v>
      </c>
      <c r="N189" s="213">
        <v>2746.1</v>
      </c>
      <c r="O189" s="213">
        <v>6334650</v>
      </c>
      <c r="P189" s="214">
        <v>4.624544771374068E-2</v>
      </c>
    </row>
    <row r="190" spans="1:16" ht="12.75" customHeight="1">
      <c r="A190" s="206">
        <v>180</v>
      </c>
      <c r="B190" s="218" t="s">
        <v>57</v>
      </c>
      <c r="C190" s="210" t="s">
        <v>229</v>
      </c>
      <c r="D190" s="211">
        <v>45533</v>
      </c>
      <c r="E190" s="210">
        <v>2013.6</v>
      </c>
      <c r="F190" s="210">
        <v>2009.8</v>
      </c>
      <c r="G190" s="212">
        <v>1995.8</v>
      </c>
      <c r="H190" s="212">
        <v>1978</v>
      </c>
      <c r="I190" s="212">
        <v>1964</v>
      </c>
      <c r="J190" s="212">
        <v>2027.6</v>
      </c>
      <c r="K190" s="212">
        <v>2041.6</v>
      </c>
      <c r="L190" s="212">
        <v>2059.3999999999996</v>
      </c>
      <c r="M190" s="213">
        <v>2023.8</v>
      </c>
      <c r="N190" s="213">
        <v>1992</v>
      </c>
      <c r="O190" s="213">
        <v>2351200</v>
      </c>
      <c r="P190" s="214">
        <v>-4.3761184317553277E-2</v>
      </c>
    </row>
    <row r="191" spans="1:16" ht="12.75" customHeight="1">
      <c r="A191" s="206">
        <v>181</v>
      </c>
      <c r="B191" s="218" t="s">
        <v>47</v>
      </c>
      <c r="C191" s="210" t="s">
        <v>230</v>
      </c>
      <c r="D191" s="211">
        <v>45533</v>
      </c>
      <c r="E191" s="210">
        <v>11355.15</v>
      </c>
      <c r="F191" s="210">
        <v>11342.1</v>
      </c>
      <c r="G191" s="212">
        <v>11309.2</v>
      </c>
      <c r="H191" s="212">
        <v>11263.25</v>
      </c>
      <c r="I191" s="212">
        <v>11230.35</v>
      </c>
      <c r="J191" s="212">
        <v>11388.050000000001</v>
      </c>
      <c r="K191" s="212">
        <v>11420.949999999999</v>
      </c>
      <c r="L191" s="212">
        <v>11466.900000000001</v>
      </c>
      <c r="M191" s="213">
        <v>11375</v>
      </c>
      <c r="N191" s="213">
        <v>11296.15</v>
      </c>
      <c r="O191" s="213">
        <v>2421900</v>
      </c>
      <c r="P191" s="214">
        <v>1.3771452490581834E-2</v>
      </c>
    </row>
    <row r="192" spans="1:16" ht="12.75" customHeight="1">
      <c r="A192" s="206">
        <v>182</v>
      </c>
      <c r="B192" s="218" t="s">
        <v>832</v>
      </c>
      <c r="C192" s="210" t="s">
        <v>231</v>
      </c>
      <c r="D192" s="211">
        <v>45533</v>
      </c>
      <c r="E192" s="210">
        <v>578.15</v>
      </c>
      <c r="F192" s="210">
        <v>576.86666666666667</v>
      </c>
      <c r="G192" s="212">
        <v>574.13333333333333</v>
      </c>
      <c r="H192" s="212">
        <v>570.11666666666667</v>
      </c>
      <c r="I192" s="212">
        <v>567.38333333333333</v>
      </c>
      <c r="J192" s="212">
        <v>580.88333333333333</v>
      </c>
      <c r="K192" s="212">
        <v>583.61666666666667</v>
      </c>
      <c r="L192" s="212">
        <v>587.63333333333333</v>
      </c>
      <c r="M192" s="213">
        <v>579.6</v>
      </c>
      <c r="N192" s="213">
        <v>572.85</v>
      </c>
      <c r="O192" s="213">
        <v>42589300</v>
      </c>
      <c r="P192" s="214">
        <v>-1.2628089210367691E-2</v>
      </c>
    </row>
    <row r="193" spans="1:16" ht="12.75" customHeight="1">
      <c r="A193" s="206">
        <v>183</v>
      </c>
      <c r="B193" s="218" t="s">
        <v>129</v>
      </c>
      <c r="C193" s="210" t="s">
        <v>232</v>
      </c>
      <c r="D193" s="211">
        <v>45533</v>
      </c>
      <c r="E193" s="210">
        <v>463.85</v>
      </c>
      <c r="F193" s="210">
        <v>459.7833333333333</v>
      </c>
      <c r="G193" s="212">
        <v>452.81666666666661</v>
      </c>
      <c r="H193" s="212">
        <v>441.7833333333333</v>
      </c>
      <c r="I193" s="212">
        <v>434.81666666666661</v>
      </c>
      <c r="J193" s="212">
        <v>470.81666666666661</v>
      </c>
      <c r="K193" s="212">
        <v>477.7833333333333</v>
      </c>
      <c r="L193" s="212">
        <v>488.81666666666661</v>
      </c>
      <c r="M193" s="213">
        <v>466.75</v>
      </c>
      <c r="N193" s="213">
        <v>448.75</v>
      </c>
      <c r="O193" s="213">
        <v>158943800</v>
      </c>
      <c r="P193" s="214">
        <v>1.9412892757043811E-2</v>
      </c>
    </row>
    <row r="194" spans="1:16" ht="12.75" customHeight="1">
      <c r="A194" s="206">
        <v>184</v>
      </c>
      <c r="B194" s="218" t="s">
        <v>40</v>
      </c>
      <c r="C194" s="210" t="s">
        <v>233</v>
      </c>
      <c r="D194" s="211">
        <v>45533</v>
      </c>
      <c r="E194" s="210">
        <v>1717.75</v>
      </c>
      <c r="F194" s="210">
        <v>1707.5833333333333</v>
      </c>
      <c r="G194" s="212">
        <v>1695.0166666666664</v>
      </c>
      <c r="H194" s="212">
        <v>1672.2833333333331</v>
      </c>
      <c r="I194" s="212">
        <v>1659.7166666666662</v>
      </c>
      <c r="J194" s="212">
        <v>1730.3166666666666</v>
      </c>
      <c r="K194" s="212">
        <v>1742.8833333333337</v>
      </c>
      <c r="L194" s="212">
        <v>1765.6166666666668</v>
      </c>
      <c r="M194" s="213">
        <v>1720.15</v>
      </c>
      <c r="N194" s="213">
        <v>1684.85</v>
      </c>
      <c r="O194" s="213">
        <v>10097400</v>
      </c>
      <c r="P194" s="214">
        <v>2.6596718111389007E-2</v>
      </c>
    </row>
    <row r="195" spans="1:16" ht="12.75" customHeight="1">
      <c r="A195" s="206">
        <v>185</v>
      </c>
      <c r="B195" s="218" t="s">
        <v>85</v>
      </c>
      <c r="C195" s="210" t="s">
        <v>234</v>
      </c>
      <c r="D195" s="211">
        <v>45533</v>
      </c>
      <c r="E195" s="210">
        <v>521.35</v>
      </c>
      <c r="F195" s="210">
        <v>520.4</v>
      </c>
      <c r="G195" s="212">
        <v>515.94999999999993</v>
      </c>
      <c r="H195" s="212">
        <v>510.54999999999995</v>
      </c>
      <c r="I195" s="212">
        <v>506.09999999999991</v>
      </c>
      <c r="J195" s="212">
        <v>525.79999999999995</v>
      </c>
      <c r="K195" s="212">
        <v>530.25</v>
      </c>
      <c r="L195" s="212">
        <v>535.65</v>
      </c>
      <c r="M195" s="213">
        <v>524.85</v>
      </c>
      <c r="N195" s="213">
        <v>515</v>
      </c>
      <c r="O195" s="213">
        <v>56628000</v>
      </c>
      <c r="P195" s="214">
        <v>6.0761112887751838E-3</v>
      </c>
    </row>
    <row r="196" spans="1:16" ht="12.75" customHeight="1">
      <c r="A196" s="206">
        <v>186</v>
      </c>
      <c r="B196" s="218" t="s">
        <v>42</v>
      </c>
      <c r="C196" s="210" t="s">
        <v>236</v>
      </c>
      <c r="D196" s="211">
        <v>45533</v>
      </c>
      <c r="E196" s="210">
        <v>1109.4000000000001</v>
      </c>
      <c r="F196" s="210">
        <v>1118.0500000000002</v>
      </c>
      <c r="G196" s="212">
        <v>1097.6500000000003</v>
      </c>
      <c r="H196" s="212">
        <v>1085.9000000000001</v>
      </c>
      <c r="I196" s="212">
        <v>1065.5000000000002</v>
      </c>
      <c r="J196" s="212">
        <v>1129.8000000000004</v>
      </c>
      <c r="K196" s="212">
        <v>1150.2</v>
      </c>
      <c r="L196" s="212">
        <v>1161.9500000000005</v>
      </c>
      <c r="M196" s="213">
        <v>1138.45</v>
      </c>
      <c r="N196" s="213">
        <v>1106.3</v>
      </c>
      <c r="O196" s="213">
        <v>21130200</v>
      </c>
      <c r="P196" s="214">
        <v>0.12286575159022431</v>
      </c>
    </row>
    <row r="197" spans="1:16" ht="12.75" customHeight="1">
      <c r="A197" s="206"/>
      <c r="B197" s="218"/>
      <c r="C197" s="210"/>
      <c r="D197" s="211"/>
      <c r="E197" s="210"/>
      <c r="F197" s="210"/>
      <c r="G197" s="212"/>
      <c r="H197" s="212"/>
      <c r="I197" s="212"/>
      <c r="J197" s="212"/>
      <c r="K197" s="212"/>
      <c r="L197" s="212"/>
      <c r="M197" s="213"/>
      <c r="N197" s="213"/>
      <c r="O197" s="213"/>
      <c r="P197" s="214"/>
    </row>
    <row r="198" spans="1:16" ht="12.75" customHeight="1">
      <c r="A198" s="206"/>
      <c r="B198" s="43"/>
      <c r="C198" s="200"/>
      <c r="D198" s="201"/>
      <c r="E198" s="202"/>
      <c r="F198" s="202"/>
      <c r="G198" s="203"/>
      <c r="H198" s="203"/>
      <c r="I198" s="203"/>
      <c r="J198" s="203"/>
      <c r="K198" s="203"/>
      <c r="L198" s="203"/>
      <c r="M198" s="200"/>
      <c r="N198" s="200"/>
      <c r="O198" s="204"/>
      <c r="P198" s="205"/>
    </row>
    <row r="199" spans="1:16" ht="12.75" customHeight="1">
      <c r="A199" s="200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0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0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0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0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0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237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238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239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240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241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242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243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244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245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246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247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248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249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250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251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45531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64" t="s">
        <v>16</v>
      </c>
      <c r="B8" s="366"/>
      <c r="C8" s="369" t="s">
        <v>20</v>
      </c>
      <c r="D8" s="369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48"/>
      <c r="M8" s="48"/>
      <c r="N8" s="1"/>
      <c r="O8" s="1"/>
    </row>
    <row r="9" spans="1:15" ht="36" customHeight="1">
      <c r="A9" s="365"/>
      <c r="B9" s="368"/>
      <c r="C9" s="368"/>
      <c r="D9" s="36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252</v>
      </c>
      <c r="N9" s="1"/>
      <c r="O9" s="1"/>
    </row>
    <row r="10" spans="1:15" ht="12.75" customHeight="1">
      <c r="A10" s="51">
        <v>1</v>
      </c>
      <c r="B10" s="34" t="s">
        <v>253</v>
      </c>
      <c r="C10" s="34">
        <v>25010.6</v>
      </c>
      <c r="D10" s="34">
        <v>24976.366666666665</v>
      </c>
      <c r="E10" s="34">
        <v>24908.933333333331</v>
      </c>
      <c r="F10" s="34">
        <v>24807.266666666666</v>
      </c>
      <c r="G10" s="34">
        <v>24739.833333333332</v>
      </c>
      <c r="H10" s="34">
        <v>25078.033333333329</v>
      </c>
      <c r="I10" s="34">
        <v>25145.466666666664</v>
      </c>
      <c r="J10" s="34">
        <v>25247.133333333328</v>
      </c>
      <c r="K10" s="34">
        <v>25043.8</v>
      </c>
      <c r="L10" s="34">
        <v>24874.7</v>
      </c>
      <c r="M10" s="52"/>
      <c r="N10" s="1"/>
      <c r="O10" s="1"/>
    </row>
    <row r="11" spans="1:15" ht="12.75" customHeight="1">
      <c r="A11" s="51">
        <v>2</v>
      </c>
      <c r="B11" s="35" t="s">
        <v>254</v>
      </c>
      <c r="C11" s="34">
        <v>51148.1</v>
      </c>
      <c r="D11" s="34">
        <v>51175.833333333336</v>
      </c>
      <c r="E11" s="34">
        <v>51033.816666666673</v>
      </c>
      <c r="F11" s="34">
        <v>50919.53333333334</v>
      </c>
      <c r="G11" s="34">
        <v>50777.516666666677</v>
      </c>
      <c r="H11" s="34">
        <v>51290.116666666669</v>
      </c>
      <c r="I11" s="34">
        <v>51432.133333333331</v>
      </c>
      <c r="J11" s="34">
        <v>51546.416666666664</v>
      </c>
      <c r="K11" s="34">
        <v>51317.85</v>
      </c>
      <c r="L11" s="34">
        <v>51061.55</v>
      </c>
      <c r="M11" s="52"/>
      <c r="N11" s="1"/>
      <c r="O11" s="1"/>
    </row>
    <row r="12" spans="1:15" ht="12.75" customHeight="1">
      <c r="A12" s="51">
        <v>3</v>
      </c>
      <c r="B12" s="31" t="s">
        <v>255</v>
      </c>
      <c r="C12" s="36">
        <v>7429</v>
      </c>
      <c r="D12" s="36">
        <v>7410.0999999999995</v>
      </c>
      <c r="E12" s="36">
        <v>7382.6999999999989</v>
      </c>
      <c r="F12" s="36">
        <v>7336.4</v>
      </c>
      <c r="G12" s="36">
        <v>7308.9999999999991</v>
      </c>
      <c r="H12" s="36">
        <v>7456.3999999999987</v>
      </c>
      <c r="I12" s="36">
        <v>7483.7999999999984</v>
      </c>
      <c r="J12" s="36">
        <v>7530.0999999999985</v>
      </c>
      <c r="K12" s="36">
        <v>7437.5</v>
      </c>
      <c r="L12" s="36">
        <v>7363.8</v>
      </c>
      <c r="M12" s="52"/>
      <c r="N12" s="1"/>
      <c r="O12" s="1"/>
    </row>
    <row r="13" spans="1:15" ht="12.75" customHeight="1">
      <c r="A13" s="51">
        <v>4</v>
      </c>
      <c r="B13" s="31" t="s">
        <v>256</v>
      </c>
      <c r="C13" s="36">
        <v>9346.7999999999993</v>
      </c>
      <c r="D13" s="36">
        <v>9323.3166666666675</v>
      </c>
      <c r="E13" s="36">
        <v>9292.9333333333343</v>
      </c>
      <c r="F13" s="36">
        <v>9239.0666666666675</v>
      </c>
      <c r="G13" s="36">
        <v>9208.6833333333343</v>
      </c>
      <c r="H13" s="36">
        <v>9377.1833333333343</v>
      </c>
      <c r="I13" s="36">
        <v>9407.5666666666693</v>
      </c>
      <c r="J13" s="36">
        <v>9461.4333333333343</v>
      </c>
      <c r="K13" s="36">
        <v>9353.7000000000007</v>
      </c>
      <c r="L13" s="36">
        <v>9269.4500000000007</v>
      </c>
      <c r="M13" s="52"/>
      <c r="N13" s="1"/>
      <c r="O13" s="1"/>
    </row>
    <row r="14" spans="1:15" ht="12.75" customHeight="1">
      <c r="A14" s="51">
        <v>5</v>
      </c>
      <c r="B14" s="31" t="s">
        <v>257</v>
      </c>
      <c r="C14" s="36">
        <v>41662.1</v>
      </c>
      <c r="D14" s="36">
        <v>41600.683333333334</v>
      </c>
      <c r="E14" s="36">
        <v>41380.466666666667</v>
      </c>
      <c r="F14" s="36">
        <v>41098.833333333336</v>
      </c>
      <c r="G14" s="36">
        <v>40878.616666666669</v>
      </c>
      <c r="H14" s="36">
        <v>41882.316666666666</v>
      </c>
      <c r="I14" s="36">
        <v>42102.53333333334</v>
      </c>
      <c r="J14" s="36">
        <v>42384.166666666664</v>
      </c>
      <c r="K14" s="36">
        <v>41820.9</v>
      </c>
      <c r="L14" s="36">
        <v>41319.050000000003</v>
      </c>
      <c r="M14" s="52"/>
      <c r="N14" s="1"/>
      <c r="O14" s="1"/>
    </row>
    <row r="15" spans="1:15" ht="12.75" customHeight="1">
      <c r="A15" s="51">
        <v>6</v>
      </c>
      <c r="B15" s="31" t="s">
        <v>258</v>
      </c>
      <c r="C15" s="36">
        <v>11444.6</v>
      </c>
      <c r="D15" s="36">
        <v>11417.833333333334</v>
      </c>
      <c r="E15" s="36">
        <v>11381.666666666668</v>
      </c>
      <c r="F15" s="36">
        <v>11318.733333333334</v>
      </c>
      <c r="G15" s="36">
        <v>11282.566666666668</v>
      </c>
      <c r="H15" s="36">
        <v>11480.766666666668</v>
      </c>
      <c r="I15" s="36">
        <v>11516.933333333336</v>
      </c>
      <c r="J15" s="36">
        <v>11579.866666666669</v>
      </c>
      <c r="K15" s="36">
        <v>11454</v>
      </c>
      <c r="L15" s="36">
        <v>11354.9</v>
      </c>
      <c r="M15" s="52"/>
      <c r="N15" s="1"/>
      <c r="O15" s="1"/>
    </row>
    <row r="16" spans="1:15" ht="12.75" customHeight="1">
      <c r="A16" s="51">
        <v>7</v>
      </c>
      <c r="B16" s="31" t="s">
        <v>259</v>
      </c>
      <c r="C16" s="36">
        <v>16558</v>
      </c>
      <c r="D16" s="36">
        <v>16555.166666666668</v>
      </c>
      <c r="E16" s="36">
        <v>16511.033333333336</v>
      </c>
      <c r="F16" s="36">
        <v>16464.066666666669</v>
      </c>
      <c r="G16" s="36">
        <v>16419.933333333338</v>
      </c>
      <c r="H16" s="36">
        <v>16602.133333333335</v>
      </c>
      <c r="I16" s="36">
        <v>16646.266666666666</v>
      </c>
      <c r="J16" s="36">
        <v>16693.233333333334</v>
      </c>
      <c r="K16" s="36">
        <v>16599.3</v>
      </c>
      <c r="L16" s="36">
        <v>16508.2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7790.4</v>
      </c>
      <c r="D17" s="36">
        <v>7774.333333333333</v>
      </c>
      <c r="E17" s="36">
        <v>7716.0666666666657</v>
      </c>
      <c r="F17" s="36">
        <v>7641.7333333333327</v>
      </c>
      <c r="G17" s="36">
        <v>7583.4666666666653</v>
      </c>
      <c r="H17" s="36">
        <v>7848.6666666666661</v>
      </c>
      <c r="I17" s="36">
        <v>7906.9333333333343</v>
      </c>
      <c r="J17" s="36">
        <v>7981.2666666666664</v>
      </c>
      <c r="K17" s="31">
        <v>7832.6</v>
      </c>
      <c r="L17" s="31">
        <v>7700</v>
      </c>
      <c r="M17" s="31">
        <v>1.86052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2343.3000000000002</v>
      </c>
      <c r="D18" s="36">
        <v>2337.7666666666669</v>
      </c>
      <c r="E18" s="36">
        <v>2325.5333333333338</v>
      </c>
      <c r="F18" s="36">
        <v>2307.7666666666669</v>
      </c>
      <c r="G18" s="36">
        <v>2295.5333333333338</v>
      </c>
      <c r="H18" s="36">
        <v>2355.5333333333338</v>
      </c>
      <c r="I18" s="36">
        <v>2367.7666666666664</v>
      </c>
      <c r="J18" s="36">
        <v>2385.5333333333338</v>
      </c>
      <c r="K18" s="31">
        <v>2350</v>
      </c>
      <c r="L18" s="31">
        <v>2320</v>
      </c>
      <c r="M18" s="31">
        <v>1.9537199999999999</v>
      </c>
      <c r="N18" s="1"/>
      <c r="O18" s="1"/>
    </row>
    <row r="19" spans="1:15" ht="12.75" customHeight="1">
      <c r="A19" s="51">
        <v>10</v>
      </c>
      <c r="B19" s="53" t="s">
        <v>309</v>
      </c>
      <c r="C19" s="31">
        <v>1428.05</v>
      </c>
      <c r="D19" s="36">
        <v>1429.5666666666666</v>
      </c>
      <c r="E19" s="36">
        <v>1412.4833333333331</v>
      </c>
      <c r="F19" s="36">
        <v>1396.9166666666665</v>
      </c>
      <c r="G19" s="36">
        <v>1379.833333333333</v>
      </c>
      <c r="H19" s="36">
        <v>1445.1333333333332</v>
      </c>
      <c r="I19" s="36">
        <v>1462.2166666666667</v>
      </c>
      <c r="J19" s="36">
        <v>1477.7833333333333</v>
      </c>
      <c r="K19" s="31">
        <v>1446.65</v>
      </c>
      <c r="L19" s="31">
        <v>1414</v>
      </c>
      <c r="M19" s="31">
        <v>3.9437700000000002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633.45000000000005</v>
      </c>
      <c r="D20" s="36">
        <v>633.83333333333337</v>
      </c>
      <c r="E20" s="36">
        <v>628.61666666666679</v>
      </c>
      <c r="F20" s="36">
        <v>623.78333333333342</v>
      </c>
      <c r="G20" s="36">
        <v>618.56666666666683</v>
      </c>
      <c r="H20" s="36">
        <v>638.66666666666674</v>
      </c>
      <c r="I20" s="36">
        <v>643.88333333333321</v>
      </c>
      <c r="J20" s="36">
        <v>648.7166666666667</v>
      </c>
      <c r="K20" s="31">
        <v>639.04999999999995</v>
      </c>
      <c r="L20" s="31">
        <v>629</v>
      </c>
      <c r="M20" s="31">
        <v>25.567530000000001</v>
      </c>
      <c r="N20" s="1"/>
      <c r="O20" s="1"/>
    </row>
    <row r="21" spans="1:15" ht="12.75" customHeight="1">
      <c r="A21" s="51">
        <v>12</v>
      </c>
      <c r="B21" s="53" t="s">
        <v>817</v>
      </c>
      <c r="C21" s="31">
        <v>1053.3499999999999</v>
      </c>
      <c r="D21" s="36">
        <v>1056.8999999999999</v>
      </c>
      <c r="E21" s="36">
        <v>1037.7999999999997</v>
      </c>
      <c r="F21" s="36">
        <v>1022.2499999999998</v>
      </c>
      <c r="G21" s="36">
        <v>1003.1499999999996</v>
      </c>
      <c r="H21" s="36">
        <v>1072.4499999999998</v>
      </c>
      <c r="I21" s="36">
        <v>1091.5499999999997</v>
      </c>
      <c r="J21" s="36">
        <v>1107.0999999999999</v>
      </c>
      <c r="K21" s="31">
        <v>1076</v>
      </c>
      <c r="L21" s="31">
        <v>1041.3499999999999</v>
      </c>
      <c r="M21" s="31">
        <v>17.12349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3069</v>
      </c>
      <c r="D22" s="36">
        <v>3071.3333333333335</v>
      </c>
      <c r="E22" s="36">
        <v>3052.666666666667</v>
      </c>
      <c r="F22" s="36">
        <v>3036.3333333333335</v>
      </c>
      <c r="G22" s="36">
        <v>3017.666666666667</v>
      </c>
      <c r="H22" s="36">
        <v>3087.666666666667</v>
      </c>
      <c r="I22" s="36">
        <v>3106.3333333333339</v>
      </c>
      <c r="J22" s="36">
        <v>3122.666666666667</v>
      </c>
      <c r="K22" s="31">
        <v>3090</v>
      </c>
      <c r="L22" s="31">
        <v>3055</v>
      </c>
      <c r="M22" s="31">
        <v>16.324459999999998</v>
      </c>
      <c r="N22" s="1"/>
      <c r="O22" s="1"/>
    </row>
    <row r="23" spans="1:15" ht="12.75" customHeight="1">
      <c r="A23" s="51">
        <v>14</v>
      </c>
      <c r="B23" s="53" t="s">
        <v>260</v>
      </c>
      <c r="C23" s="31">
        <v>1888.9</v>
      </c>
      <c r="D23" s="36">
        <v>1892.7666666666667</v>
      </c>
      <c r="E23" s="36">
        <v>1871.5333333333333</v>
      </c>
      <c r="F23" s="36">
        <v>1854.1666666666667</v>
      </c>
      <c r="G23" s="36">
        <v>1832.9333333333334</v>
      </c>
      <c r="H23" s="36">
        <v>1910.1333333333332</v>
      </c>
      <c r="I23" s="36">
        <v>1931.3666666666663</v>
      </c>
      <c r="J23" s="36">
        <v>1948.7333333333331</v>
      </c>
      <c r="K23" s="31">
        <v>1914</v>
      </c>
      <c r="L23" s="31">
        <v>1875.4</v>
      </c>
      <c r="M23" s="31">
        <v>3.5116800000000001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1482.55</v>
      </c>
      <c r="D24" s="36">
        <v>1486.5166666666667</v>
      </c>
      <c r="E24" s="36">
        <v>1476.0333333333333</v>
      </c>
      <c r="F24" s="36">
        <v>1469.5166666666667</v>
      </c>
      <c r="G24" s="36">
        <v>1459.0333333333333</v>
      </c>
      <c r="H24" s="36">
        <v>1493.0333333333333</v>
      </c>
      <c r="I24" s="36">
        <v>1503.5166666666664</v>
      </c>
      <c r="J24" s="36">
        <v>1510.0333333333333</v>
      </c>
      <c r="K24" s="31">
        <v>1497</v>
      </c>
      <c r="L24" s="31">
        <v>1480</v>
      </c>
      <c r="M24" s="31">
        <v>10.870570000000001</v>
      </c>
      <c r="N24" s="1"/>
      <c r="O24" s="1"/>
    </row>
    <row r="25" spans="1:15" ht="12.75" customHeight="1">
      <c r="A25" s="51">
        <v>16</v>
      </c>
      <c r="B25" s="53" t="s">
        <v>785</v>
      </c>
      <c r="C25" s="31">
        <v>661.3</v>
      </c>
      <c r="D25" s="36">
        <v>666.76666666666665</v>
      </c>
      <c r="E25" s="36">
        <v>654.5333333333333</v>
      </c>
      <c r="F25" s="36">
        <v>647.76666666666665</v>
      </c>
      <c r="G25" s="36">
        <v>635.5333333333333</v>
      </c>
      <c r="H25" s="36">
        <v>673.5333333333333</v>
      </c>
      <c r="I25" s="36">
        <v>685.76666666666665</v>
      </c>
      <c r="J25" s="36">
        <v>692.5333333333333</v>
      </c>
      <c r="K25" s="31">
        <v>679</v>
      </c>
      <c r="L25" s="31">
        <v>660</v>
      </c>
      <c r="M25" s="31">
        <v>34.16207</v>
      </c>
      <c r="N25" s="1"/>
      <c r="O25" s="1"/>
    </row>
    <row r="26" spans="1:15" ht="12.75" customHeight="1">
      <c r="A26" s="51">
        <v>17</v>
      </c>
      <c r="B26" s="53" t="s">
        <v>261</v>
      </c>
      <c r="C26" s="31">
        <v>856.1</v>
      </c>
      <c r="D26" s="36">
        <v>858.36666666666667</v>
      </c>
      <c r="E26" s="36">
        <v>851.73333333333335</v>
      </c>
      <c r="F26" s="36">
        <v>847.36666666666667</v>
      </c>
      <c r="G26" s="36">
        <v>840.73333333333335</v>
      </c>
      <c r="H26" s="36">
        <v>862.73333333333335</v>
      </c>
      <c r="I26" s="36">
        <v>869.36666666666679</v>
      </c>
      <c r="J26" s="36">
        <v>873.73333333333335</v>
      </c>
      <c r="K26" s="31">
        <v>865</v>
      </c>
      <c r="L26" s="31">
        <v>854</v>
      </c>
      <c r="M26" s="31">
        <v>47.233719999999998</v>
      </c>
      <c r="N26" s="1"/>
      <c r="O26" s="1"/>
    </row>
    <row r="27" spans="1:15" ht="12.75" customHeight="1">
      <c r="A27" s="51">
        <v>18</v>
      </c>
      <c r="B27" s="53" t="s">
        <v>262</v>
      </c>
      <c r="C27" s="31">
        <v>378.45</v>
      </c>
      <c r="D27" s="36">
        <v>379.98333333333335</v>
      </c>
      <c r="E27" s="36">
        <v>374.4666666666667</v>
      </c>
      <c r="F27" s="36">
        <v>370.48333333333335</v>
      </c>
      <c r="G27" s="36">
        <v>364.9666666666667</v>
      </c>
      <c r="H27" s="36">
        <v>383.9666666666667</v>
      </c>
      <c r="I27" s="36">
        <v>389.48333333333335</v>
      </c>
      <c r="J27" s="36">
        <v>393.4666666666667</v>
      </c>
      <c r="K27" s="31">
        <v>385.5</v>
      </c>
      <c r="L27" s="31">
        <v>376</v>
      </c>
      <c r="M27" s="31">
        <v>28.473700000000001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221.82</v>
      </c>
      <c r="D28" s="36">
        <v>221.29666666666665</v>
      </c>
      <c r="E28" s="36">
        <v>220.12333333333331</v>
      </c>
      <c r="F28" s="36">
        <v>218.42666666666665</v>
      </c>
      <c r="G28" s="36">
        <v>217.2533333333333</v>
      </c>
      <c r="H28" s="36">
        <v>222.99333333333331</v>
      </c>
      <c r="I28" s="36">
        <v>224.16666666666666</v>
      </c>
      <c r="J28" s="36">
        <v>225.86333333333332</v>
      </c>
      <c r="K28" s="31">
        <v>222.47</v>
      </c>
      <c r="L28" s="31">
        <v>219.6</v>
      </c>
      <c r="M28" s="31">
        <v>35.935589999999998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322.39999999999998</v>
      </c>
      <c r="D29" s="36">
        <v>321.14999999999998</v>
      </c>
      <c r="E29" s="36">
        <v>318.39999999999998</v>
      </c>
      <c r="F29" s="36">
        <v>314.39999999999998</v>
      </c>
      <c r="G29" s="36">
        <v>311.64999999999998</v>
      </c>
      <c r="H29" s="36">
        <v>325.14999999999998</v>
      </c>
      <c r="I29" s="36">
        <v>327.9</v>
      </c>
      <c r="J29" s="36">
        <v>331.9</v>
      </c>
      <c r="K29" s="31">
        <v>323.89999999999998</v>
      </c>
      <c r="L29" s="31">
        <v>317.14999999999998</v>
      </c>
      <c r="M29" s="31">
        <v>44.693379999999998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5818.65</v>
      </c>
      <c r="D30" s="36">
        <v>5783.2166666666672</v>
      </c>
      <c r="E30" s="36">
        <v>5735.4333333333343</v>
      </c>
      <c r="F30" s="36">
        <v>5652.2166666666672</v>
      </c>
      <c r="G30" s="36">
        <v>5604.4333333333343</v>
      </c>
      <c r="H30" s="36">
        <v>5866.4333333333343</v>
      </c>
      <c r="I30" s="36">
        <v>5914.2166666666672</v>
      </c>
      <c r="J30" s="36">
        <v>5997.4333333333343</v>
      </c>
      <c r="K30" s="31">
        <v>5831</v>
      </c>
      <c r="L30" s="31">
        <v>5700</v>
      </c>
      <c r="M30" s="31">
        <v>1.42428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627.65</v>
      </c>
      <c r="D31" s="36">
        <v>630.98333333333323</v>
      </c>
      <c r="E31" s="36">
        <v>622.06666666666649</v>
      </c>
      <c r="F31" s="36">
        <v>616.48333333333323</v>
      </c>
      <c r="G31" s="36">
        <v>607.56666666666649</v>
      </c>
      <c r="H31" s="36">
        <v>636.56666666666649</v>
      </c>
      <c r="I31" s="36">
        <v>645.48333333333323</v>
      </c>
      <c r="J31" s="36">
        <v>651.06666666666649</v>
      </c>
      <c r="K31" s="31">
        <v>639.9</v>
      </c>
      <c r="L31" s="31">
        <v>625.4</v>
      </c>
      <c r="M31" s="31">
        <v>36.889319999999998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6780</v>
      </c>
      <c r="D32" s="36">
        <v>6755.5999999999995</v>
      </c>
      <c r="E32" s="36">
        <v>6633.1999999999989</v>
      </c>
      <c r="F32" s="36">
        <v>6486.4</v>
      </c>
      <c r="G32" s="36">
        <v>6363.9999999999991</v>
      </c>
      <c r="H32" s="36">
        <v>6902.3999999999987</v>
      </c>
      <c r="I32" s="36">
        <v>7024.7999999999984</v>
      </c>
      <c r="J32" s="36">
        <v>7171.5999999999985</v>
      </c>
      <c r="K32" s="31">
        <v>6878</v>
      </c>
      <c r="L32" s="31">
        <v>6608.8</v>
      </c>
      <c r="M32" s="31">
        <v>3.8501599999999998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502.45</v>
      </c>
      <c r="D33" s="36">
        <v>504.93333333333334</v>
      </c>
      <c r="E33" s="36">
        <v>498.56666666666666</v>
      </c>
      <c r="F33" s="36">
        <v>494.68333333333334</v>
      </c>
      <c r="G33" s="36">
        <v>488.31666666666666</v>
      </c>
      <c r="H33" s="36">
        <v>508.81666666666666</v>
      </c>
      <c r="I33" s="36">
        <v>515.18333333333339</v>
      </c>
      <c r="J33" s="36">
        <v>519.06666666666661</v>
      </c>
      <c r="K33" s="31">
        <v>511.3</v>
      </c>
      <c r="L33" s="31">
        <v>501.05</v>
      </c>
      <c r="M33" s="31">
        <v>10.149979999999999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260.14999999999998</v>
      </c>
      <c r="D34" s="36">
        <v>259.95</v>
      </c>
      <c r="E34" s="36">
        <v>258.75</v>
      </c>
      <c r="F34" s="36">
        <v>257.35000000000002</v>
      </c>
      <c r="G34" s="36">
        <v>256.15000000000003</v>
      </c>
      <c r="H34" s="36">
        <v>261.34999999999997</v>
      </c>
      <c r="I34" s="36">
        <v>262.5499999999999</v>
      </c>
      <c r="J34" s="36">
        <v>263.94999999999993</v>
      </c>
      <c r="K34" s="31">
        <v>261.14999999999998</v>
      </c>
      <c r="L34" s="31">
        <v>258.55</v>
      </c>
      <c r="M34" s="31">
        <v>47.777209999999997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3171.35</v>
      </c>
      <c r="D35" s="36">
        <v>3163.4333333333329</v>
      </c>
      <c r="E35" s="36">
        <v>3149.4166666666661</v>
      </c>
      <c r="F35" s="36">
        <v>3127.4833333333331</v>
      </c>
      <c r="G35" s="36">
        <v>3113.4666666666662</v>
      </c>
      <c r="H35" s="36">
        <v>3185.3666666666659</v>
      </c>
      <c r="I35" s="36">
        <v>3199.3833333333332</v>
      </c>
      <c r="J35" s="36">
        <v>3221.3166666666657</v>
      </c>
      <c r="K35" s="31">
        <v>3177.45</v>
      </c>
      <c r="L35" s="31">
        <v>3141.5</v>
      </c>
      <c r="M35" s="31">
        <v>4.7287400000000002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1973.95</v>
      </c>
      <c r="D36" s="36">
        <v>1974.3333333333333</v>
      </c>
      <c r="E36" s="36">
        <v>1955.6666666666665</v>
      </c>
      <c r="F36" s="36">
        <v>1937.3833333333332</v>
      </c>
      <c r="G36" s="36">
        <v>1918.7166666666665</v>
      </c>
      <c r="H36" s="36">
        <v>1992.6166666666666</v>
      </c>
      <c r="I36" s="36">
        <v>2011.2833333333331</v>
      </c>
      <c r="J36" s="36">
        <v>2029.5666666666666</v>
      </c>
      <c r="K36" s="31">
        <v>1993</v>
      </c>
      <c r="L36" s="31">
        <v>1956.05</v>
      </c>
      <c r="M36" s="31">
        <v>7.8318399999999997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1547.85</v>
      </c>
      <c r="D37" s="36">
        <v>1544.7</v>
      </c>
      <c r="E37" s="36">
        <v>1534.25</v>
      </c>
      <c r="F37" s="36">
        <v>1520.6499999999999</v>
      </c>
      <c r="G37" s="36">
        <v>1510.1999999999998</v>
      </c>
      <c r="H37" s="36">
        <v>1558.3000000000002</v>
      </c>
      <c r="I37" s="36">
        <v>1568.7500000000005</v>
      </c>
      <c r="J37" s="36">
        <v>1582.3500000000004</v>
      </c>
      <c r="K37" s="31">
        <v>1555.15</v>
      </c>
      <c r="L37" s="31">
        <v>1531.1</v>
      </c>
      <c r="M37" s="31">
        <v>7.3824500000000004</v>
      </c>
      <c r="N37" s="1"/>
      <c r="O37" s="1"/>
    </row>
    <row r="38" spans="1:15" ht="12.75" customHeight="1">
      <c r="A38" s="51">
        <v>29</v>
      </c>
      <c r="B38" s="53" t="s">
        <v>263</v>
      </c>
      <c r="C38" s="31">
        <v>4959.3999999999996</v>
      </c>
      <c r="D38" s="36">
        <v>4946.083333333333</v>
      </c>
      <c r="E38" s="36">
        <v>4913.4166666666661</v>
      </c>
      <c r="F38" s="36">
        <v>4867.4333333333334</v>
      </c>
      <c r="G38" s="36">
        <v>4834.7666666666664</v>
      </c>
      <c r="H38" s="36">
        <v>4992.0666666666657</v>
      </c>
      <c r="I38" s="36">
        <v>5024.7333333333318</v>
      </c>
      <c r="J38" s="36">
        <v>5070.7166666666653</v>
      </c>
      <c r="K38" s="31">
        <v>4978.75</v>
      </c>
      <c r="L38" s="31">
        <v>4900.1000000000004</v>
      </c>
      <c r="M38" s="31">
        <v>4.7510300000000001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1170.3</v>
      </c>
      <c r="D39" s="36">
        <v>1170.55</v>
      </c>
      <c r="E39" s="36">
        <v>1165.8499999999999</v>
      </c>
      <c r="F39" s="36">
        <v>1161.3999999999999</v>
      </c>
      <c r="G39" s="36">
        <v>1156.6999999999998</v>
      </c>
      <c r="H39" s="36">
        <v>1175</v>
      </c>
      <c r="I39" s="36">
        <v>1179.7000000000003</v>
      </c>
      <c r="J39" s="36">
        <v>1184.1500000000001</v>
      </c>
      <c r="K39" s="31">
        <v>1175.25</v>
      </c>
      <c r="L39" s="31">
        <v>1166.0999999999999</v>
      </c>
      <c r="M39" s="31">
        <v>33.926119999999997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10432.549999999999</v>
      </c>
      <c r="D40" s="36">
        <v>10429.783333333333</v>
      </c>
      <c r="E40" s="36">
        <v>10342.416666666666</v>
      </c>
      <c r="F40" s="36">
        <v>10252.283333333333</v>
      </c>
      <c r="G40" s="36">
        <v>10164.916666666666</v>
      </c>
      <c r="H40" s="36">
        <v>10519.916666666666</v>
      </c>
      <c r="I40" s="36">
        <v>10607.283333333335</v>
      </c>
      <c r="J40" s="36">
        <v>10697.416666666666</v>
      </c>
      <c r="K40" s="31">
        <v>10517.15</v>
      </c>
      <c r="L40" s="31">
        <v>10339.65</v>
      </c>
      <c r="M40" s="31">
        <v>3.0922299999999998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6778.35</v>
      </c>
      <c r="D41" s="36">
        <v>6784.4666666666672</v>
      </c>
      <c r="E41" s="36">
        <v>6749.9333333333343</v>
      </c>
      <c r="F41" s="36">
        <v>6721.5166666666673</v>
      </c>
      <c r="G41" s="36">
        <v>6686.9833333333345</v>
      </c>
      <c r="H41" s="36">
        <v>6812.8833333333341</v>
      </c>
      <c r="I41" s="36">
        <v>6847.416666666667</v>
      </c>
      <c r="J41" s="36">
        <v>6875.8333333333339</v>
      </c>
      <c r="K41" s="31">
        <v>6819</v>
      </c>
      <c r="L41" s="31">
        <v>6756.05</v>
      </c>
      <c r="M41" s="31">
        <v>8.9834300000000002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1686.2</v>
      </c>
      <c r="D42" s="36">
        <v>1670.9833333333333</v>
      </c>
      <c r="E42" s="36">
        <v>1653.9666666666667</v>
      </c>
      <c r="F42" s="36">
        <v>1621.7333333333333</v>
      </c>
      <c r="G42" s="36">
        <v>1604.7166666666667</v>
      </c>
      <c r="H42" s="36">
        <v>1703.2166666666667</v>
      </c>
      <c r="I42" s="36">
        <v>1720.2333333333336</v>
      </c>
      <c r="J42" s="36">
        <v>1752.4666666666667</v>
      </c>
      <c r="K42" s="31">
        <v>1688</v>
      </c>
      <c r="L42" s="31">
        <v>1638.75</v>
      </c>
      <c r="M42" s="31">
        <v>24.465070000000001</v>
      </c>
      <c r="N42" s="1"/>
      <c r="O42" s="1"/>
    </row>
    <row r="43" spans="1:15" ht="12.75" customHeight="1">
      <c r="A43" s="51">
        <v>34</v>
      </c>
      <c r="B43" s="53" t="s">
        <v>264</v>
      </c>
      <c r="C43" s="31">
        <v>9911.9</v>
      </c>
      <c r="D43" s="36">
        <v>9865.6666666666661</v>
      </c>
      <c r="E43" s="36">
        <v>9806.3333333333321</v>
      </c>
      <c r="F43" s="36">
        <v>9700.7666666666664</v>
      </c>
      <c r="G43" s="36">
        <v>9641.4333333333325</v>
      </c>
      <c r="H43" s="36">
        <v>9971.2333333333318</v>
      </c>
      <c r="I43" s="36">
        <v>10030.566666666664</v>
      </c>
      <c r="J43" s="36">
        <v>10136.133333333331</v>
      </c>
      <c r="K43" s="31">
        <v>9925</v>
      </c>
      <c r="L43" s="31">
        <v>9760.1</v>
      </c>
      <c r="M43" s="31">
        <v>0.69355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2860.65</v>
      </c>
      <c r="D44" s="36">
        <v>2857.5666666666671</v>
      </c>
      <c r="E44" s="36">
        <v>2839.8333333333339</v>
      </c>
      <c r="F44" s="36">
        <v>2819.0166666666669</v>
      </c>
      <c r="G44" s="36">
        <v>2801.2833333333338</v>
      </c>
      <c r="H44" s="36">
        <v>2878.3833333333341</v>
      </c>
      <c r="I44" s="36">
        <v>2896.1166666666668</v>
      </c>
      <c r="J44" s="36">
        <v>2916.9333333333343</v>
      </c>
      <c r="K44" s="31">
        <v>2875.3</v>
      </c>
      <c r="L44" s="31">
        <v>2836.75</v>
      </c>
      <c r="M44" s="31">
        <v>0.89685999999999999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200.06</v>
      </c>
      <c r="D45" s="36">
        <v>200.89000000000001</v>
      </c>
      <c r="E45" s="36">
        <v>198.78000000000003</v>
      </c>
      <c r="F45" s="36">
        <v>197.50000000000003</v>
      </c>
      <c r="G45" s="36">
        <v>195.39000000000004</v>
      </c>
      <c r="H45" s="36">
        <v>202.17000000000002</v>
      </c>
      <c r="I45" s="36">
        <v>204.27999999999997</v>
      </c>
      <c r="J45" s="36">
        <v>205.56</v>
      </c>
      <c r="K45" s="31">
        <v>203</v>
      </c>
      <c r="L45" s="31">
        <v>199.61</v>
      </c>
      <c r="M45" s="31">
        <v>70.783169999999998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251.4</v>
      </c>
      <c r="D46" s="36">
        <v>252.03333333333333</v>
      </c>
      <c r="E46" s="36">
        <v>250.36666666666667</v>
      </c>
      <c r="F46" s="36">
        <v>249.33333333333334</v>
      </c>
      <c r="G46" s="36">
        <v>247.66666666666669</v>
      </c>
      <c r="H46" s="36">
        <v>253.06666666666666</v>
      </c>
      <c r="I46" s="36">
        <v>254.73333333333335</v>
      </c>
      <c r="J46" s="36">
        <v>255.76666666666665</v>
      </c>
      <c r="K46" s="31">
        <v>253.7</v>
      </c>
      <c r="L46" s="31">
        <v>251</v>
      </c>
      <c r="M46" s="31">
        <v>121.48085</v>
      </c>
      <c r="N46" s="1"/>
      <c r="O46" s="1"/>
    </row>
    <row r="47" spans="1:15" ht="12.75" customHeight="1">
      <c r="A47" s="51">
        <v>38</v>
      </c>
      <c r="B47" s="53" t="s">
        <v>265</v>
      </c>
      <c r="C47" s="31">
        <v>117.57</v>
      </c>
      <c r="D47" s="36">
        <v>118.71999999999998</v>
      </c>
      <c r="E47" s="36">
        <v>115.94999999999997</v>
      </c>
      <c r="F47" s="36">
        <v>114.32999999999998</v>
      </c>
      <c r="G47" s="36">
        <v>111.55999999999997</v>
      </c>
      <c r="H47" s="36">
        <v>120.33999999999997</v>
      </c>
      <c r="I47" s="36">
        <v>123.10999999999999</v>
      </c>
      <c r="J47" s="36">
        <v>124.72999999999998</v>
      </c>
      <c r="K47" s="31">
        <v>121.49</v>
      </c>
      <c r="L47" s="31">
        <v>117.1</v>
      </c>
      <c r="M47" s="31">
        <v>121.24682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1450.8</v>
      </c>
      <c r="D48" s="36">
        <v>1452.4833333333333</v>
      </c>
      <c r="E48" s="36">
        <v>1445.0166666666667</v>
      </c>
      <c r="F48" s="36">
        <v>1439.2333333333333</v>
      </c>
      <c r="G48" s="36">
        <v>1431.7666666666667</v>
      </c>
      <c r="H48" s="36">
        <v>1458.2666666666667</v>
      </c>
      <c r="I48" s="36">
        <v>1465.7333333333333</v>
      </c>
      <c r="J48" s="36">
        <v>1471.5166666666667</v>
      </c>
      <c r="K48" s="31">
        <v>1459.95</v>
      </c>
      <c r="L48" s="31">
        <v>1446.7</v>
      </c>
      <c r="M48" s="31">
        <v>2.4400900000000001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572.35</v>
      </c>
      <c r="D49" s="36">
        <v>569.53333333333342</v>
      </c>
      <c r="E49" s="36">
        <v>565.86666666666679</v>
      </c>
      <c r="F49" s="36">
        <v>559.38333333333333</v>
      </c>
      <c r="G49" s="36">
        <v>555.7166666666667</v>
      </c>
      <c r="H49" s="36">
        <v>576.01666666666688</v>
      </c>
      <c r="I49" s="36">
        <v>579.68333333333362</v>
      </c>
      <c r="J49" s="36">
        <v>586.16666666666697</v>
      </c>
      <c r="K49" s="31">
        <v>573.20000000000005</v>
      </c>
      <c r="L49" s="31">
        <v>563.04999999999995</v>
      </c>
      <c r="M49" s="31">
        <v>7.9949599999999998</v>
      </c>
      <c r="N49" s="1"/>
      <c r="O49" s="1"/>
    </row>
    <row r="50" spans="1:15" ht="12.75" customHeight="1">
      <c r="A50" s="51">
        <v>41</v>
      </c>
      <c r="B50" s="53" t="s">
        <v>328</v>
      </c>
      <c r="C50" s="31">
        <v>1311.6</v>
      </c>
      <c r="D50" s="36">
        <v>1317.6666666666667</v>
      </c>
      <c r="E50" s="36">
        <v>1300.9333333333334</v>
      </c>
      <c r="F50" s="36">
        <v>1290.2666666666667</v>
      </c>
      <c r="G50" s="36">
        <v>1273.5333333333333</v>
      </c>
      <c r="H50" s="36">
        <v>1328.3333333333335</v>
      </c>
      <c r="I50" s="36">
        <v>1345.0666666666666</v>
      </c>
      <c r="J50" s="36">
        <v>1355.7333333333336</v>
      </c>
      <c r="K50" s="31">
        <v>1334.4</v>
      </c>
      <c r="L50" s="31">
        <v>1307</v>
      </c>
      <c r="M50" s="31">
        <v>6.0382699999999998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306.7</v>
      </c>
      <c r="D51" s="36">
        <v>307.13333333333327</v>
      </c>
      <c r="E51" s="36">
        <v>305.36666666666656</v>
      </c>
      <c r="F51" s="36">
        <v>304.0333333333333</v>
      </c>
      <c r="G51" s="36">
        <v>302.26666666666659</v>
      </c>
      <c r="H51" s="36">
        <v>308.46666666666653</v>
      </c>
      <c r="I51" s="36">
        <v>310.23333333333329</v>
      </c>
      <c r="J51" s="36">
        <v>311.56666666666649</v>
      </c>
      <c r="K51" s="31">
        <v>308.89999999999998</v>
      </c>
      <c r="L51" s="31">
        <v>305.8</v>
      </c>
      <c r="M51" s="31">
        <v>152.80636999999999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1634.7</v>
      </c>
      <c r="D52" s="36">
        <v>1628.8500000000001</v>
      </c>
      <c r="E52" s="36">
        <v>1619.5500000000002</v>
      </c>
      <c r="F52" s="36">
        <v>1604.4</v>
      </c>
      <c r="G52" s="36">
        <v>1595.1000000000001</v>
      </c>
      <c r="H52" s="36">
        <v>1644.0000000000002</v>
      </c>
      <c r="I52" s="36">
        <v>1653.3</v>
      </c>
      <c r="J52" s="36">
        <v>1668.4500000000003</v>
      </c>
      <c r="K52" s="31">
        <v>1638.15</v>
      </c>
      <c r="L52" s="31">
        <v>1613.7</v>
      </c>
      <c r="M52" s="31">
        <v>7.1314599999999997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297.3</v>
      </c>
      <c r="D53" s="36">
        <v>298.63333333333333</v>
      </c>
      <c r="E53" s="36">
        <v>293.26666666666665</v>
      </c>
      <c r="F53" s="36">
        <v>289.23333333333335</v>
      </c>
      <c r="G53" s="36">
        <v>283.86666666666667</v>
      </c>
      <c r="H53" s="36">
        <v>302.66666666666663</v>
      </c>
      <c r="I53" s="36">
        <v>308.0333333333333</v>
      </c>
      <c r="J53" s="36">
        <v>312.06666666666661</v>
      </c>
      <c r="K53" s="31">
        <v>304</v>
      </c>
      <c r="L53" s="31">
        <v>294.60000000000002</v>
      </c>
      <c r="M53" s="31">
        <v>155.6044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351.15</v>
      </c>
      <c r="D54" s="36">
        <v>352.01666666666665</v>
      </c>
      <c r="E54" s="36">
        <v>348.13333333333333</v>
      </c>
      <c r="F54" s="36">
        <v>345.11666666666667</v>
      </c>
      <c r="G54" s="36">
        <v>341.23333333333335</v>
      </c>
      <c r="H54" s="36">
        <v>355.0333333333333</v>
      </c>
      <c r="I54" s="36">
        <v>358.91666666666663</v>
      </c>
      <c r="J54" s="36">
        <v>361.93333333333328</v>
      </c>
      <c r="K54" s="31">
        <v>355.9</v>
      </c>
      <c r="L54" s="31">
        <v>349</v>
      </c>
      <c r="M54" s="31">
        <v>66.720070000000007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1513.55</v>
      </c>
      <c r="D55" s="36">
        <v>1513.0833333333333</v>
      </c>
      <c r="E55" s="36">
        <v>1505.4666666666665</v>
      </c>
      <c r="F55" s="36">
        <v>1497.3833333333332</v>
      </c>
      <c r="G55" s="36">
        <v>1489.7666666666664</v>
      </c>
      <c r="H55" s="36">
        <v>1521.1666666666665</v>
      </c>
      <c r="I55" s="36">
        <v>1528.7833333333333</v>
      </c>
      <c r="J55" s="36">
        <v>1536.8666666666666</v>
      </c>
      <c r="K55" s="31">
        <v>1520.7</v>
      </c>
      <c r="L55" s="31">
        <v>1505</v>
      </c>
      <c r="M55" s="31">
        <v>43.07432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353.25</v>
      </c>
      <c r="D56" s="36">
        <v>353.66666666666669</v>
      </c>
      <c r="E56" s="36">
        <v>351.58333333333337</v>
      </c>
      <c r="F56" s="36">
        <v>349.91666666666669</v>
      </c>
      <c r="G56" s="36">
        <v>347.83333333333337</v>
      </c>
      <c r="H56" s="36">
        <v>355.33333333333337</v>
      </c>
      <c r="I56" s="36">
        <v>357.41666666666674</v>
      </c>
      <c r="J56" s="36">
        <v>359.08333333333337</v>
      </c>
      <c r="K56" s="31">
        <v>355.75</v>
      </c>
      <c r="L56" s="31">
        <v>352</v>
      </c>
      <c r="M56" s="31">
        <v>13.501060000000001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32814.400000000001</v>
      </c>
      <c r="D57" s="36">
        <v>32715.116666666669</v>
      </c>
      <c r="E57" s="36">
        <v>32526.333333333336</v>
      </c>
      <c r="F57" s="36">
        <v>32238.266666666666</v>
      </c>
      <c r="G57" s="36">
        <v>32049.483333333334</v>
      </c>
      <c r="H57" s="36">
        <v>33003.183333333334</v>
      </c>
      <c r="I57" s="36">
        <v>33191.96666666666</v>
      </c>
      <c r="J57" s="36">
        <v>33480.03333333334</v>
      </c>
      <c r="K57" s="31">
        <v>32903.9</v>
      </c>
      <c r="L57" s="31">
        <v>32427.05</v>
      </c>
      <c r="M57" s="31">
        <v>0.32218000000000002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5796.95</v>
      </c>
      <c r="D58" s="36">
        <v>5811.0666666666666</v>
      </c>
      <c r="E58" s="36">
        <v>5762.1333333333332</v>
      </c>
      <c r="F58" s="36">
        <v>5727.3166666666666</v>
      </c>
      <c r="G58" s="36">
        <v>5678.3833333333332</v>
      </c>
      <c r="H58" s="36">
        <v>5845.8833333333332</v>
      </c>
      <c r="I58" s="36">
        <v>5894.8166666666657</v>
      </c>
      <c r="J58" s="36">
        <v>5929.6333333333332</v>
      </c>
      <c r="K58" s="31">
        <v>5860</v>
      </c>
      <c r="L58" s="31">
        <v>5776.25</v>
      </c>
      <c r="M58" s="31">
        <v>2.6510699999999998</v>
      </c>
      <c r="N58" s="1"/>
      <c r="O58" s="1"/>
    </row>
    <row r="59" spans="1:15" ht="12.75" customHeight="1">
      <c r="A59" s="51">
        <v>50</v>
      </c>
      <c r="B59" s="53" t="s">
        <v>338</v>
      </c>
      <c r="C59" s="31">
        <v>738.05</v>
      </c>
      <c r="D59" s="36">
        <v>746.0333333333333</v>
      </c>
      <c r="E59" s="36">
        <v>727.16666666666663</v>
      </c>
      <c r="F59" s="36">
        <v>716.2833333333333</v>
      </c>
      <c r="G59" s="36">
        <v>697.41666666666663</v>
      </c>
      <c r="H59" s="36">
        <v>756.91666666666663</v>
      </c>
      <c r="I59" s="36">
        <v>775.78333333333342</v>
      </c>
      <c r="J59" s="36">
        <v>786.66666666666663</v>
      </c>
      <c r="K59" s="31">
        <v>764.9</v>
      </c>
      <c r="L59" s="31">
        <v>735.15</v>
      </c>
      <c r="M59" s="31">
        <v>15.09572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111.41</v>
      </c>
      <c r="D60" s="36">
        <v>111.92333333333333</v>
      </c>
      <c r="E60" s="36">
        <v>110.65666666666667</v>
      </c>
      <c r="F60" s="36">
        <v>109.90333333333334</v>
      </c>
      <c r="G60" s="36">
        <v>108.63666666666667</v>
      </c>
      <c r="H60" s="36">
        <v>112.67666666666666</v>
      </c>
      <c r="I60" s="36">
        <v>113.94333333333334</v>
      </c>
      <c r="J60" s="36">
        <v>114.69666666666666</v>
      </c>
      <c r="K60" s="31">
        <v>113.19</v>
      </c>
      <c r="L60" s="31">
        <v>111.17</v>
      </c>
      <c r="M60" s="31">
        <v>156.58016000000001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1395.05</v>
      </c>
      <c r="D61" s="36">
        <v>1380.9833333333333</v>
      </c>
      <c r="E61" s="36">
        <v>1364.0666666666666</v>
      </c>
      <c r="F61" s="36">
        <v>1333.0833333333333</v>
      </c>
      <c r="G61" s="36">
        <v>1316.1666666666665</v>
      </c>
      <c r="H61" s="36">
        <v>1411.9666666666667</v>
      </c>
      <c r="I61" s="36">
        <v>1428.8833333333332</v>
      </c>
      <c r="J61" s="36">
        <v>1459.8666666666668</v>
      </c>
      <c r="K61" s="31">
        <v>1397.9</v>
      </c>
      <c r="L61" s="31">
        <v>1350</v>
      </c>
      <c r="M61" s="31">
        <v>17.420290000000001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1593.95</v>
      </c>
      <c r="D62" s="36">
        <v>1585.5</v>
      </c>
      <c r="E62" s="36">
        <v>1575</v>
      </c>
      <c r="F62" s="36">
        <v>1556.05</v>
      </c>
      <c r="G62" s="36">
        <v>1545.55</v>
      </c>
      <c r="H62" s="36">
        <v>1604.45</v>
      </c>
      <c r="I62" s="36">
        <v>1614.95</v>
      </c>
      <c r="J62" s="36">
        <v>1633.9</v>
      </c>
      <c r="K62" s="31">
        <v>1596</v>
      </c>
      <c r="L62" s="31">
        <v>1566.55</v>
      </c>
      <c r="M62" s="31">
        <v>6.5811999999999999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538.1</v>
      </c>
      <c r="D63" s="36">
        <v>538.78333333333342</v>
      </c>
      <c r="E63" s="36">
        <v>534.01666666666688</v>
      </c>
      <c r="F63" s="36">
        <v>529.93333333333351</v>
      </c>
      <c r="G63" s="36">
        <v>525.16666666666697</v>
      </c>
      <c r="H63" s="36">
        <v>542.86666666666679</v>
      </c>
      <c r="I63" s="36">
        <v>547.63333333333344</v>
      </c>
      <c r="J63" s="36">
        <v>551.7166666666667</v>
      </c>
      <c r="K63" s="31">
        <v>543.54999999999995</v>
      </c>
      <c r="L63" s="31">
        <v>534.70000000000005</v>
      </c>
      <c r="M63" s="31">
        <v>71.933070000000001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6026.15</v>
      </c>
      <c r="D64" s="36">
        <v>6073.333333333333</v>
      </c>
      <c r="E64" s="36">
        <v>5965.0666666666657</v>
      </c>
      <c r="F64" s="36">
        <v>5903.9833333333327</v>
      </c>
      <c r="G64" s="36">
        <v>5795.7166666666653</v>
      </c>
      <c r="H64" s="36">
        <v>6134.4166666666661</v>
      </c>
      <c r="I64" s="36">
        <v>6242.6833333333343</v>
      </c>
      <c r="J64" s="36">
        <v>6303.7666666666664</v>
      </c>
      <c r="K64" s="31">
        <v>6181.6</v>
      </c>
      <c r="L64" s="31">
        <v>6012.25</v>
      </c>
      <c r="M64" s="31">
        <v>4.3467700000000002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3595.35</v>
      </c>
      <c r="D65" s="36">
        <v>3569.5500000000006</v>
      </c>
      <c r="E65" s="36">
        <v>3537.8500000000013</v>
      </c>
      <c r="F65" s="36">
        <v>3480.3500000000008</v>
      </c>
      <c r="G65" s="36">
        <v>3448.6500000000015</v>
      </c>
      <c r="H65" s="36">
        <v>3627.0500000000011</v>
      </c>
      <c r="I65" s="36">
        <v>3658.7500000000009</v>
      </c>
      <c r="J65" s="36">
        <v>3716.2500000000009</v>
      </c>
      <c r="K65" s="31">
        <v>3601.25</v>
      </c>
      <c r="L65" s="31">
        <v>3512.05</v>
      </c>
      <c r="M65" s="31">
        <v>3.1312199999999999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992.8</v>
      </c>
      <c r="D66" s="36">
        <v>994.56666666666661</v>
      </c>
      <c r="E66" s="36">
        <v>987.88333333333321</v>
      </c>
      <c r="F66" s="36">
        <v>982.96666666666658</v>
      </c>
      <c r="G66" s="36">
        <v>976.28333333333319</v>
      </c>
      <c r="H66" s="36">
        <v>999.48333333333323</v>
      </c>
      <c r="I66" s="36">
        <v>1006.1666666666666</v>
      </c>
      <c r="J66" s="36">
        <v>1011.0833333333333</v>
      </c>
      <c r="K66" s="31">
        <v>1001.25</v>
      </c>
      <c r="L66" s="31">
        <v>989.65</v>
      </c>
      <c r="M66" s="31">
        <v>16.340610000000002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1753.7</v>
      </c>
      <c r="D67" s="36">
        <v>1755.4333333333334</v>
      </c>
      <c r="E67" s="36">
        <v>1744.4166666666667</v>
      </c>
      <c r="F67" s="36">
        <v>1735.1333333333334</v>
      </c>
      <c r="G67" s="36">
        <v>1724.1166666666668</v>
      </c>
      <c r="H67" s="36">
        <v>1764.7166666666667</v>
      </c>
      <c r="I67" s="36">
        <v>1775.7333333333331</v>
      </c>
      <c r="J67" s="36">
        <v>1785.0166666666667</v>
      </c>
      <c r="K67" s="31">
        <v>1766.45</v>
      </c>
      <c r="L67" s="31">
        <v>1746.15</v>
      </c>
      <c r="M67" s="31">
        <v>2.28484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467.75</v>
      </c>
      <c r="D68" s="36">
        <v>466.14999999999992</v>
      </c>
      <c r="E68" s="36">
        <v>461.74999999999983</v>
      </c>
      <c r="F68" s="36">
        <v>455.74999999999989</v>
      </c>
      <c r="G68" s="36">
        <v>451.3499999999998</v>
      </c>
      <c r="H68" s="36">
        <v>472.14999999999986</v>
      </c>
      <c r="I68" s="36">
        <v>476.54999999999995</v>
      </c>
      <c r="J68" s="36">
        <v>482.5499999999999</v>
      </c>
      <c r="K68" s="31">
        <v>470.55</v>
      </c>
      <c r="L68" s="31">
        <v>460.15</v>
      </c>
      <c r="M68" s="31">
        <v>22.443809999999999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3860.45</v>
      </c>
      <c r="D69" s="36">
        <v>3870.2333333333336</v>
      </c>
      <c r="E69" s="36">
        <v>3811.4666666666672</v>
      </c>
      <c r="F69" s="36">
        <v>3762.4833333333336</v>
      </c>
      <c r="G69" s="36">
        <v>3703.7166666666672</v>
      </c>
      <c r="H69" s="36">
        <v>3919.2166666666672</v>
      </c>
      <c r="I69" s="36">
        <v>3977.9833333333336</v>
      </c>
      <c r="J69" s="36">
        <v>4026.9666666666672</v>
      </c>
      <c r="K69" s="31">
        <v>3929</v>
      </c>
      <c r="L69" s="31">
        <v>3821.25</v>
      </c>
      <c r="M69" s="31">
        <v>8.1275099999999991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848.8</v>
      </c>
      <c r="D70" s="36">
        <v>849.18333333333339</v>
      </c>
      <c r="E70" s="36">
        <v>840.61666666666679</v>
      </c>
      <c r="F70" s="36">
        <v>832.43333333333339</v>
      </c>
      <c r="G70" s="36">
        <v>823.86666666666679</v>
      </c>
      <c r="H70" s="36">
        <v>857.36666666666679</v>
      </c>
      <c r="I70" s="36">
        <v>865.93333333333339</v>
      </c>
      <c r="J70" s="36">
        <v>874.11666666666679</v>
      </c>
      <c r="K70" s="31">
        <v>857.75</v>
      </c>
      <c r="L70" s="31">
        <v>841</v>
      </c>
      <c r="M70" s="31">
        <v>13.82673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654.54999999999995</v>
      </c>
      <c r="D71" s="36">
        <v>650.2833333333333</v>
      </c>
      <c r="E71" s="36">
        <v>645.16666666666663</v>
      </c>
      <c r="F71" s="36">
        <v>635.7833333333333</v>
      </c>
      <c r="G71" s="36">
        <v>630.66666666666663</v>
      </c>
      <c r="H71" s="36">
        <v>659.66666666666663</v>
      </c>
      <c r="I71" s="36">
        <v>664.78333333333342</v>
      </c>
      <c r="J71" s="36">
        <v>674.16666666666663</v>
      </c>
      <c r="K71" s="31">
        <v>655.4</v>
      </c>
      <c r="L71" s="31">
        <v>640.9</v>
      </c>
      <c r="M71" s="31">
        <v>29.402229999999999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1814.9</v>
      </c>
      <c r="D72" s="36">
        <v>1808.8166666666666</v>
      </c>
      <c r="E72" s="36">
        <v>1797.6333333333332</v>
      </c>
      <c r="F72" s="36">
        <v>1780.3666666666666</v>
      </c>
      <c r="G72" s="36">
        <v>1769.1833333333332</v>
      </c>
      <c r="H72" s="36">
        <v>1826.0833333333333</v>
      </c>
      <c r="I72" s="36">
        <v>1837.2666666666667</v>
      </c>
      <c r="J72" s="36">
        <v>1854.5333333333333</v>
      </c>
      <c r="K72" s="31">
        <v>1820</v>
      </c>
      <c r="L72" s="31">
        <v>1791.55</v>
      </c>
      <c r="M72" s="31">
        <v>2.48874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2819.1</v>
      </c>
      <c r="D73" s="36">
        <v>2819.85</v>
      </c>
      <c r="E73" s="36">
        <v>2797.6</v>
      </c>
      <c r="F73" s="36">
        <v>2776.1</v>
      </c>
      <c r="G73" s="36">
        <v>2753.85</v>
      </c>
      <c r="H73" s="36">
        <v>2841.35</v>
      </c>
      <c r="I73" s="36">
        <v>2863.6</v>
      </c>
      <c r="J73" s="36">
        <v>2885.1</v>
      </c>
      <c r="K73" s="31">
        <v>2842.1</v>
      </c>
      <c r="L73" s="31">
        <v>2798.35</v>
      </c>
      <c r="M73" s="31">
        <v>4.5916499999999996</v>
      </c>
      <c r="N73" s="1"/>
      <c r="O73" s="1"/>
    </row>
    <row r="74" spans="1:15" ht="12.75" customHeight="1">
      <c r="A74" s="51">
        <v>65</v>
      </c>
      <c r="B74" s="53" t="s">
        <v>267</v>
      </c>
      <c r="C74" s="31">
        <v>430.9</v>
      </c>
      <c r="D74" s="36">
        <v>428.04999999999995</v>
      </c>
      <c r="E74" s="36">
        <v>424.14999999999992</v>
      </c>
      <c r="F74" s="36">
        <v>417.4</v>
      </c>
      <c r="G74" s="36">
        <v>413.49999999999994</v>
      </c>
      <c r="H74" s="36">
        <v>434.7999999999999</v>
      </c>
      <c r="I74" s="36">
        <v>438.7</v>
      </c>
      <c r="J74" s="36">
        <v>445.44999999999987</v>
      </c>
      <c r="K74" s="31">
        <v>431.95</v>
      </c>
      <c r="L74" s="31">
        <v>421.3</v>
      </c>
      <c r="M74" s="31">
        <v>24.469539999999999</v>
      </c>
      <c r="N74" s="1"/>
      <c r="O74" s="1"/>
    </row>
    <row r="75" spans="1:15" ht="12.75" customHeight="1">
      <c r="A75" s="51">
        <v>66</v>
      </c>
      <c r="B75" s="53" t="s">
        <v>360</v>
      </c>
      <c r="C75" s="31">
        <v>179.47</v>
      </c>
      <c r="D75" s="36">
        <v>182.28333333333333</v>
      </c>
      <c r="E75" s="36">
        <v>176.06666666666666</v>
      </c>
      <c r="F75" s="36">
        <v>172.66333333333333</v>
      </c>
      <c r="G75" s="36">
        <v>166.44666666666666</v>
      </c>
      <c r="H75" s="36">
        <v>185.68666666666667</v>
      </c>
      <c r="I75" s="36">
        <v>191.90333333333331</v>
      </c>
      <c r="J75" s="36">
        <v>195.30666666666667</v>
      </c>
      <c r="K75" s="31">
        <v>188.5</v>
      </c>
      <c r="L75" s="31">
        <v>178.88</v>
      </c>
      <c r="M75" s="31">
        <v>29.869859999999999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4926.25</v>
      </c>
      <c r="D76" s="36">
        <v>4906.75</v>
      </c>
      <c r="E76" s="36">
        <v>4879.5</v>
      </c>
      <c r="F76" s="36">
        <v>4832.75</v>
      </c>
      <c r="G76" s="36">
        <v>4805.5</v>
      </c>
      <c r="H76" s="36">
        <v>4953.5</v>
      </c>
      <c r="I76" s="36">
        <v>4980.75</v>
      </c>
      <c r="J76" s="36">
        <v>5027.5</v>
      </c>
      <c r="K76" s="31">
        <v>4934</v>
      </c>
      <c r="L76" s="31">
        <v>4860</v>
      </c>
      <c r="M76" s="31">
        <v>2.8851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13393.45</v>
      </c>
      <c r="D77" s="36">
        <v>13442.75</v>
      </c>
      <c r="E77" s="36">
        <v>13245.7</v>
      </c>
      <c r="F77" s="36">
        <v>13097.95</v>
      </c>
      <c r="G77" s="36">
        <v>12900.900000000001</v>
      </c>
      <c r="H77" s="36">
        <v>13590.5</v>
      </c>
      <c r="I77" s="36">
        <v>13787.55</v>
      </c>
      <c r="J77" s="36">
        <v>13935.3</v>
      </c>
      <c r="K77" s="31">
        <v>13639.8</v>
      </c>
      <c r="L77" s="31">
        <v>13295</v>
      </c>
      <c r="M77" s="31">
        <v>6.4365600000000001</v>
      </c>
      <c r="N77" s="1"/>
      <c r="O77" s="1"/>
    </row>
    <row r="78" spans="1:15" ht="12.75" customHeight="1">
      <c r="A78" s="51">
        <v>69</v>
      </c>
      <c r="B78" s="53" t="s">
        <v>159</v>
      </c>
      <c r="C78" s="31">
        <v>3320.15</v>
      </c>
      <c r="D78" s="36">
        <v>3315.7166666666672</v>
      </c>
      <c r="E78" s="36">
        <v>3296.4833333333345</v>
      </c>
      <c r="F78" s="36">
        <v>3272.8166666666675</v>
      </c>
      <c r="G78" s="36">
        <v>3253.5833333333348</v>
      </c>
      <c r="H78" s="36">
        <v>3339.3833333333341</v>
      </c>
      <c r="I78" s="36">
        <v>3358.6166666666668</v>
      </c>
      <c r="J78" s="36">
        <v>3382.2833333333338</v>
      </c>
      <c r="K78" s="31">
        <v>3334.95</v>
      </c>
      <c r="L78" s="31">
        <v>3292.05</v>
      </c>
      <c r="M78" s="31">
        <v>2.8189600000000001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6943.3</v>
      </c>
      <c r="D79" s="36">
        <v>6934.1500000000005</v>
      </c>
      <c r="E79" s="36">
        <v>6908.3500000000013</v>
      </c>
      <c r="F79" s="36">
        <v>6873.4000000000005</v>
      </c>
      <c r="G79" s="36">
        <v>6847.6000000000013</v>
      </c>
      <c r="H79" s="36">
        <v>6969.1000000000013</v>
      </c>
      <c r="I79" s="36">
        <v>6994.9000000000005</v>
      </c>
      <c r="J79" s="36">
        <v>7029.8500000000013</v>
      </c>
      <c r="K79" s="31">
        <v>6959.95</v>
      </c>
      <c r="L79" s="31">
        <v>6899.2</v>
      </c>
      <c r="M79" s="31">
        <v>2.03783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4875.2</v>
      </c>
      <c r="D80" s="36">
        <v>4885.4000000000005</v>
      </c>
      <c r="E80" s="36">
        <v>4854.8500000000013</v>
      </c>
      <c r="F80" s="36">
        <v>4834.5000000000009</v>
      </c>
      <c r="G80" s="36">
        <v>4803.9500000000016</v>
      </c>
      <c r="H80" s="36">
        <v>4905.7500000000009</v>
      </c>
      <c r="I80" s="36">
        <v>4936.3</v>
      </c>
      <c r="J80" s="36">
        <v>4956.6500000000005</v>
      </c>
      <c r="K80" s="31">
        <v>4915.95</v>
      </c>
      <c r="L80" s="31">
        <v>4865.05</v>
      </c>
      <c r="M80" s="31">
        <v>3.1443099999999999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3878.9</v>
      </c>
      <c r="D81" s="36">
        <v>3887.6333333333332</v>
      </c>
      <c r="E81" s="36">
        <v>3857.7666666666664</v>
      </c>
      <c r="F81" s="36">
        <v>3836.6333333333332</v>
      </c>
      <c r="G81" s="36">
        <v>3806.7666666666664</v>
      </c>
      <c r="H81" s="36">
        <v>3908.7666666666664</v>
      </c>
      <c r="I81" s="36">
        <v>3938.6333333333332</v>
      </c>
      <c r="J81" s="36">
        <v>3959.7666666666664</v>
      </c>
      <c r="K81" s="31">
        <v>3917.5</v>
      </c>
      <c r="L81" s="31">
        <v>3866.5</v>
      </c>
      <c r="M81" s="31">
        <v>1.1835</v>
      </c>
      <c r="N81" s="1"/>
      <c r="O81" s="1"/>
    </row>
    <row r="82" spans="1:15" ht="12.75" customHeight="1">
      <c r="A82" s="51">
        <v>73</v>
      </c>
      <c r="B82" s="53" t="s">
        <v>269</v>
      </c>
      <c r="C82" s="31">
        <v>219.52</v>
      </c>
      <c r="D82" s="36">
        <v>221.60666666666665</v>
      </c>
      <c r="E82" s="36">
        <v>215.71333333333331</v>
      </c>
      <c r="F82" s="36">
        <v>211.90666666666667</v>
      </c>
      <c r="G82" s="36">
        <v>206.01333333333332</v>
      </c>
      <c r="H82" s="36">
        <v>225.4133333333333</v>
      </c>
      <c r="I82" s="36">
        <v>231.30666666666667</v>
      </c>
      <c r="J82" s="36">
        <v>235.11333333333329</v>
      </c>
      <c r="K82" s="31">
        <v>227.5</v>
      </c>
      <c r="L82" s="31">
        <v>217.8</v>
      </c>
      <c r="M82" s="31">
        <v>271.85876999999999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198.73</v>
      </c>
      <c r="D83" s="36">
        <v>199.20333333333335</v>
      </c>
      <c r="E83" s="36">
        <v>197.6166666666667</v>
      </c>
      <c r="F83" s="36">
        <v>196.50333333333336</v>
      </c>
      <c r="G83" s="36">
        <v>194.91666666666671</v>
      </c>
      <c r="H83" s="36">
        <v>200.31666666666669</v>
      </c>
      <c r="I83" s="36">
        <v>201.90333333333334</v>
      </c>
      <c r="J83" s="36">
        <v>203.01666666666668</v>
      </c>
      <c r="K83" s="31">
        <v>200.79</v>
      </c>
      <c r="L83" s="31">
        <v>198.09</v>
      </c>
      <c r="M83" s="31">
        <v>60.505429999999997</v>
      </c>
      <c r="N83" s="1"/>
      <c r="O83" s="1"/>
    </row>
    <row r="84" spans="1:15" ht="12.75" customHeight="1">
      <c r="A84" s="51">
        <v>75</v>
      </c>
      <c r="B84" s="53" t="s">
        <v>370</v>
      </c>
      <c r="C84" s="31">
        <v>972.85</v>
      </c>
      <c r="D84" s="36">
        <v>980.94999999999993</v>
      </c>
      <c r="E84" s="36">
        <v>962.89999999999986</v>
      </c>
      <c r="F84" s="36">
        <v>952.94999999999993</v>
      </c>
      <c r="G84" s="36">
        <v>934.89999999999986</v>
      </c>
      <c r="H84" s="36">
        <v>990.89999999999986</v>
      </c>
      <c r="I84" s="36">
        <v>1008.9499999999998</v>
      </c>
      <c r="J84" s="36">
        <v>1018.8999999999999</v>
      </c>
      <c r="K84" s="31">
        <v>999</v>
      </c>
      <c r="L84" s="31">
        <v>971</v>
      </c>
      <c r="M84" s="31">
        <v>3.00149</v>
      </c>
      <c r="N84" s="1"/>
      <c r="O84" s="1"/>
    </row>
    <row r="85" spans="1:15" ht="12.75" customHeight="1">
      <c r="A85" s="51">
        <v>76</v>
      </c>
      <c r="B85" s="53" t="s">
        <v>270</v>
      </c>
      <c r="C85" s="31">
        <v>543.29999999999995</v>
      </c>
      <c r="D85" s="36">
        <v>548.43333333333328</v>
      </c>
      <c r="E85" s="36">
        <v>533.91666666666652</v>
      </c>
      <c r="F85" s="36">
        <v>524.53333333333319</v>
      </c>
      <c r="G85" s="36">
        <v>510.01666666666642</v>
      </c>
      <c r="H85" s="36">
        <v>557.81666666666661</v>
      </c>
      <c r="I85" s="36">
        <v>572.33333333333326</v>
      </c>
      <c r="J85" s="36">
        <v>581.7166666666667</v>
      </c>
      <c r="K85" s="31">
        <v>562.95000000000005</v>
      </c>
      <c r="L85" s="31">
        <v>539.04999999999995</v>
      </c>
      <c r="M85" s="31">
        <v>21.589120000000001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235.25</v>
      </c>
      <c r="D86" s="36">
        <v>233.66666666666666</v>
      </c>
      <c r="E86" s="36">
        <v>231.43333333333331</v>
      </c>
      <c r="F86" s="36">
        <v>227.61666666666665</v>
      </c>
      <c r="G86" s="36">
        <v>225.3833333333333</v>
      </c>
      <c r="H86" s="36">
        <v>237.48333333333332</v>
      </c>
      <c r="I86" s="36">
        <v>239.71666666666667</v>
      </c>
      <c r="J86" s="36">
        <v>243.53333333333333</v>
      </c>
      <c r="K86" s="31">
        <v>235.9</v>
      </c>
      <c r="L86" s="31">
        <v>229.85</v>
      </c>
      <c r="M86" s="31">
        <v>132.76274000000001</v>
      </c>
      <c r="N86" s="1"/>
      <c r="O86" s="1"/>
    </row>
    <row r="87" spans="1:15" ht="12.75" customHeight="1">
      <c r="A87" s="51">
        <v>78</v>
      </c>
      <c r="B87" s="53" t="s">
        <v>271</v>
      </c>
      <c r="C87" s="31">
        <v>1854.25</v>
      </c>
      <c r="D87" s="36">
        <v>1864.7333333333333</v>
      </c>
      <c r="E87" s="36">
        <v>1840.5166666666667</v>
      </c>
      <c r="F87" s="36">
        <v>1826.7833333333333</v>
      </c>
      <c r="G87" s="36">
        <v>1802.5666666666666</v>
      </c>
      <c r="H87" s="36">
        <v>1878.4666666666667</v>
      </c>
      <c r="I87" s="36">
        <v>1902.6833333333334</v>
      </c>
      <c r="J87" s="36">
        <v>1916.4166666666667</v>
      </c>
      <c r="K87" s="31">
        <v>1888.95</v>
      </c>
      <c r="L87" s="31">
        <v>1851</v>
      </c>
      <c r="M87" s="31">
        <v>2.92605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1454.75</v>
      </c>
      <c r="D88" s="36">
        <v>1445.3833333333332</v>
      </c>
      <c r="E88" s="36">
        <v>1431.4666666666665</v>
      </c>
      <c r="F88" s="36">
        <v>1408.1833333333332</v>
      </c>
      <c r="G88" s="36">
        <v>1394.2666666666664</v>
      </c>
      <c r="H88" s="36">
        <v>1468.6666666666665</v>
      </c>
      <c r="I88" s="36">
        <v>1482.5833333333335</v>
      </c>
      <c r="J88" s="36">
        <v>1505.8666666666666</v>
      </c>
      <c r="K88" s="31">
        <v>1459.3</v>
      </c>
      <c r="L88" s="31">
        <v>1422.1</v>
      </c>
      <c r="M88" s="31">
        <v>8.3309800000000003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2887.7</v>
      </c>
      <c r="D89" s="36">
        <v>2885.8833333333332</v>
      </c>
      <c r="E89" s="36">
        <v>2867.0166666666664</v>
      </c>
      <c r="F89" s="36">
        <v>2846.333333333333</v>
      </c>
      <c r="G89" s="36">
        <v>2827.4666666666662</v>
      </c>
      <c r="H89" s="36">
        <v>2906.5666666666666</v>
      </c>
      <c r="I89" s="36">
        <v>2925.4333333333334</v>
      </c>
      <c r="J89" s="36">
        <v>2946.1166666666668</v>
      </c>
      <c r="K89" s="31">
        <v>2904.75</v>
      </c>
      <c r="L89" s="31">
        <v>2865.2</v>
      </c>
      <c r="M89" s="31">
        <v>7.7861399999999996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2736.6</v>
      </c>
      <c r="D90" s="36">
        <v>2737.5333333333328</v>
      </c>
      <c r="E90" s="36">
        <v>2711.8666666666659</v>
      </c>
      <c r="F90" s="36">
        <v>2687.1333333333332</v>
      </c>
      <c r="G90" s="36">
        <v>2661.4666666666662</v>
      </c>
      <c r="H90" s="36">
        <v>2762.2666666666655</v>
      </c>
      <c r="I90" s="36">
        <v>2787.9333333333325</v>
      </c>
      <c r="J90" s="36">
        <v>2812.6666666666652</v>
      </c>
      <c r="K90" s="31">
        <v>2763.2</v>
      </c>
      <c r="L90" s="31">
        <v>2712.8</v>
      </c>
      <c r="M90" s="31">
        <v>5.9754199999999997</v>
      </c>
      <c r="N90" s="1"/>
      <c r="O90" s="1"/>
    </row>
    <row r="91" spans="1:15" ht="12.75" customHeight="1">
      <c r="A91" s="51">
        <v>82</v>
      </c>
      <c r="B91" s="53" t="s">
        <v>384</v>
      </c>
      <c r="C91" s="31">
        <v>3238.4</v>
      </c>
      <c r="D91" s="36">
        <v>3240.4666666666667</v>
      </c>
      <c r="E91" s="36">
        <v>3202.9333333333334</v>
      </c>
      <c r="F91" s="36">
        <v>3167.4666666666667</v>
      </c>
      <c r="G91" s="36">
        <v>3129.9333333333334</v>
      </c>
      <c r="H91" s="36">
        <v>3275.9333333333334</v>
      </c>
      <c r="I91" s="36">
        <v>3313.4666666666672</v>
      </c>
      <c r="J91" s="36">
        <v>3348.9333333333334</v>
      </c>
      <c r="K91" s="31">
        <v>3278</v>
      </c>
      <c r="L91" s="31">
        <v>3205</v>
      </c>
      <c r="M91" s="31">
        <v>2.6813799999999999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599.45000000000005</v>
      </c>
      <c r="D92" s="36">
        <v>596.5</v>
      </c>
      <c r="E92" s="36">
        <v>591.54999999999995</v>
      </c>
      <c r="F92" s="36">
        <v>583.65</v>
      </c>
      <c r="G92" s="36">
        <v>578.69999999999993</v>
      </c>
      <c r="H92" s="36">
        <v>604.4</v>
      </c>
      <c r="I92" s="36">
        <v>609.35</v>
      </c>
      <c r="J92" s="36">
        <v>617.25</v>
      </c>
      <c r="K92" s="31">
        <v>601.45000000000005</v>
      </c>
      <c r="L92" s="31">
        <v>588.6</v>
      </c>
      <c r="M92" s="31">
        <v>9.5017600000000009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1719.45</v>
      </c>
      <c r="D93" s="36">
        <v>1706.8499999999997</v>
      </c>
      <c r="E93" s="36">
        <v>1679.6999999999994</v>
      </c>
      <c r="F93" s="36">
        <v>1639.9499999999996</v>
      </c>
      <c r="G93" s="36">
        <v>1612.7999999999993</v>
      </c>
      <c r="H93" s="36">
        <v>1746.5999999999995</v>
      </c>
      <c r="I93" s="36">
        <v>1773.7499999999995</v>
      </c>
      <c r="J93" s="36">
        <v>1813.4999999999995</v>
      </c>
      <c r="K93" s="31">
        <v>1734</v>
      </c>
      <c r="L93" s="31">
        <v>1667.1</v>
      </c>
      <c r="M93" s="31">
        <v>26.727080000000001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4405.55</v>
      </c>
      <c r="D94" s="36">
        <v>4401.666666666667</v>
      </c>
      <c r="E94" s="36">
        <v>4369.4833333333336</v>
      </c>
      <c r="F94" s="36">
        <v>4333.416666666667</v>
      </c>
      <c r="G94" s="36">
        <v>4301.2333333333336</v>
      </c>
      <c r="H94" s="36">
        <v>4437.7333333333336</v>
      </c>
      <c r="I94" s="36">
        <v>4469.9166666666661</v>
      </c>
      <c r="J94" s="36">
        <v>4505.9833333333336</v>
      </c>
      <c r="K94" s="31">
        <v>4433.8500000000004</v>
      </c>
      <c r="L94" s="31">
        <v>4365.6000000000004</v>
      </c>
      <c r="M94" s="31">
        <v>5.3292900000000003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1639.95</v>
      </c>
      <c r="D95" s="36">
        <v>1640.0333333333335</v>
      </c>
      <c r="E95" s="36">
        <v>1632.116666666667</v>
      </c>
      <c r="F95" s="36">
        <v>1624.2833333333335</v>
      </c>
      <c r="G95" s="36">
        <v>1616.366666666667</v>
      </c>
      <c r="H95" s="36">
        <v>1647.866666666667</v>
      </c>
      <c r="I95" s="36">
        <v>1655.7833333333335</v>
      </c>
      <c r="J95" s="36">
        <v>1663.616666666667</v>
      </c>
      <c r="K95" s="31">
        <v>1647.95</v>
      </c>
      <c r="L95" s="31">
        <v>1632.2</v>
      </c>
      <c r="M95" s="31">
        <v>111.82133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725.65</v>
      </c>
      <c r="D96" s="36">
        <v>726.30000000000007</v>
      </c>
      <c r="E96" s="36">
        <v>718.60000000000014</v>
      </c>
      <c r="F96" s="36">
        <v>711.55000000000007</v>
      </c>
      <c r="G96" s="36">
        <v>703.85000000000014</v>
      </c>
      <c r="H96" s="36">
        <v>733.35000000000014</v>
      </c>
      <c r="I96" s="36">
        <v>741.05000000000018</v>
      </c>
      <c r="J96" s="36">
        <v>748.10000000000014</v>
      </c>
      <c r="K96" s="31">
        <v>734</v>
      </c>
      <c r="L96" s="31">
        <v>719.25</v>
      </c>
      <c r="M96" s="31">
        <v>21.31814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1912.1</v>
      </c>
      <c r="D97" s="36">
        <v>1902.9333333333332</v>
      </c>
      <c r="E97" s="36">
        <v>1889.5166666666664</v>
      </c>
      <c r="F97" s="36">
        <v>1866.9333333333332</v>
      </c>
      <c r="G97" s="36">
        <v>1853.5166666666664</v>
      </c>
      <c r="H97" s="36">
        <v>1925.5166666666664</v>
      </c>
      <c r="I97" s="36">
        <v>1938.9333333333329</v>
      </c>
      <c r="J97" s="36">
        <v>1961.5166666666664</v>
      </c>
      <c r="K97" s="31">
        <v>1916.35</v>
      </c>
      <c r="L97" s="31">
        <v>1880.35</v>
      </c>
      <c r="M97" s="31">
        <v>5.8024899999999997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5343.75</v>
      </c>
      <c r="D98" s="36">
        <v>5365.25</v>
      </c>
      <c r="E98" s="36">
        <v>5305.5</v>
      </c>
      <c r="F98" s="36">
        <v>5267.25</v>
      </c>
      <c r="G98" s="36">
        <v>5207.5</v>
      </c>
      <c r="H98" s="36">
        <v>5403.5</v>
      </c>
      <c r="I98" s="36">
        <v>5463.25</v>
      </c>
      <c r="J98" s="36">
        <v>5501.5</v>
      </c>
      <c r="K98" s="31">
        <v>5425</v>
      </c>
      <c r="L98" s="31">
        <v>5327</v>
      </c>
      <c r="M98" s="31">
        <v>5.5307000000000004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711.85</v>
      </c>
      <c r="D99" s="36">
        <v>704.75</v>
      </c>
      <c r="E99" s="36">
        <v>696.6</v>
      </c>
      <c r="F99" s="36">
        <v>681.35</v>
      </c>
      <c r="G99" s="36">
        <v>673.2</v>
      </c>
      <c r="H99" s="36">
        <v>720</v>
      </c>
      <c r="I99" s="36">
        <v>728.15000000000009</v>
      </c>
      <c r="J99" s="36">
        <v>743.4</v>
      </c>
      <c r="K99" s="31">
        <v>712.9</v>
      </c>
      <c r="L99" s="31">
        <v>689.5</v>
      </c>
      <c r="M99" s="31">
        <v>115.17668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4802</v>
      </c>
      <c r="D100" s="36">
        <v>4807.333333333333</v>
      </c>
      <c r="E100" s="36">
        <v>4764.6666666666661</v>
      </c>
      <c r="F100" s="36">
        <v>4727.333333333333</v>
      </c>
      <c r="G100" s="36">
        <v>4684.6666666666661</v>
      </c>
      <c r="H100" s="36">
        <v>4844.6666666666661</v>
      </c>
      <c r="I100" s="36">
        <v>4887.3333333333321</v>
      </c>
      <c r="J100" s="36">
        <v>4924.6666666666661</v>
      </c>
      <c r="K100" s="31">
        <v>4850</v>
      </c>
      <c r="L100" s="31">
        <v>4770</v>
      </c>
      <c r="M100" s="31">
        <v>13.909599999999999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405.05</v>
      </c>
      <c r="D101" s="36">
        <v>404.7166666666667</v>
      </c>
      <c r="E101" s="36">
        <v>400.63333333333338</v>
      </c>
      <c r="F101" s="36">
        <v>396.2166666666667</v>
      </c>
      <c r="G101" s="36">
        <v>392.13333333333338</v>
      </c>
      <c r="H101" s="36">
        <v>409.13333333333338</v>
      </c>
      <c r="I101" s="36">
        <v>413.21666666666664</v>
      </c>
      <c r="J101" s="36">
        <v>417.63333333333338</v>
      </c>
      <c r="K101" s="31">
        <v>408.8</v>
      </c>
      <c r="L101" s="31">
        <v>400.3</v>
      </c>
      <c r="M101" s="31">
        <v>60.841459999999998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2821.15</v>
      </c>
      <c r="D102" s="36">
        <v>2819.9</v>
      </c>
      <c r="E102" s="36">
        <v>2804.8500000000004</v>
      </c>
      <c r="F102" s="36">
        <v>2788.55</v>
      </c>
      <c r="G102" s="36">
        <v>2773.5000000000005</v>
      </c>
      <c r="H102" s="36">
        <v>2836.2000000000003</v>
      </c>
      <c r="I102" s="36">
        <v>2851.2500000000005</v>
      </c>
      <c r="J102" s="36">
        <v>2867.55</v>
      </c>
      <c r="K102" s="31">
        <v>2834.95</v>
      </c>
      <c r="L102" s="31">
        <v>2803.6</v>
      </c>
      <c r="M102" s="31">
        <v>11.52244</v>
      </c>
      <c r="N102" s="1"/>
      <c r="O102" s="1"/>
    </row>
    <row r="103" spans="1:15" ht="12.75" customHeight="1">
      <c r="A103" s="51">
        <v>94</v>
      </c>
      <c r="B103" s="53" t="s">
        <v>134</v>
      </c>
      <c r="C103" s="31">
        <v>1213.3</v>
      </c>
      <c r="D103" s="36">
        <v>1209.7666666666667</v>
      </c>
      <c r="E103" s="36">
        <v>1204.5833333333333</v>
      </c>
      <c r="F103" s="36">
        <v>1195.8666666666666</v>
      </c>
      <c r="G103" s="36">
        <v>1190.6833333333332</v>
      </c>
      <c r="H103" s="36">
        <v>1218.4833333333333</v>
      </c>
      <c r="I103" s="36">
        <v>1223.6666666666667</v>
      </c>
      <c r="J103" s="36">
        <v>1232.3833333333334</v>
      </c>
      <c r="K103" s="31">
        <v>1214.95</v>
      </c>
      <c r="L103" s="31">
        <v>1201.05</v>
      </c>
      <c r="M103" s="31">
        <v>109.20226</v>
      </c>
      <c r="N103" s="1"/>
      <c r="O103" s="1"/>
    </row>
    <row r="104" spans="1:15" ht="12.75" customHeight="1">
      <c r="A104" s="51">
        <v>95</v>
      </c>
      <c r="B104" s="53" t="s">
        <v>135</v>
      </c>
      <c r="C104" s="31">
        <v>2122.25</v>
      </c>
      <c r="D104" s="36">
        <v>2110.0499999999997</v>
      </c>
      <c r="E104" s="36">
        <v>2092.3999999999996</v>
      </c>
      <c r="F104" s="36">
        <v>2062.5499999999997</v>
      </c>
      <c r="G104" s="36">
        <v>2044.8999999999996</v>
      </c>
      <c r="H104" s="36">
        <v>2139.8999999999996</v>
      </c>
      <c r="I104" s="36">
        <v>2157.5500000000002</v>
      </c>
      <c r="J104" s="36">
        <v>2187.3999999999996</v>
      </c>
      <c r="K104" s="31">
        <v>2127.6999999999998</v>
      </c>
      <c r="L104" s="31">
        <v>2080.1999999999998</v>
      </c>
      <c r="M104" s="31">
        <v>9.9534699999999994</v>
      </c>
      <c r="N104" s="1"/>
      <c r="O104" s="1"/>
    </row>
    <row r="105" spans="1:15" ht="12.75" customHeight="1">
      <c r="A105" s="51">
        <v>96</v>
      </c>
      <c r="B105" s="53" t="s">
        <v>136</v>
      </c>
      <c r="C105" s="31">
        <v>723.25</v>
      </c>
      <c r="D105" s="36">
        <v>723.56666666666661</v>
      </c>
      <c r="E105" s="36">
        <v>715.13333333333321</v>
      </c>
      <c r="F105" s="36">
        <v>707.01666666666665</v>
      </c>
      <c r="G105" s="36">
        <v>698.58333333333326</v>
      </c>
      <c r="H105" s="36">
        <v>731.68333333333317</v>
      </c>
      <c r="I105" s="36">
        <v>740.11666666666656</v>
      </c>
      <c r="J105" s="36">
        <v>748.23333333333312</v>
      </c>
      <c r="K105" s="31">
        <v>732</v>
      </c>
      <c r="L105" s="31">
        <v>715.45</v>
      </c>
      <c r="M105" s="31">
        <v>13.97958</v>
      </c>
      <c r="N105" s="1"/>
      <c r="O105" s="1"/>
    </row>
    <row r="106" spans="1:15" ht="12.75" customHeight="1">
      <c r="A106" s="51">
        <v>97</v>
      </c>
      <c r="B106" s="53" t="s">
        <v>139</v>
      </c>
      <c r="C106" s="31">
        <v>74.11</v>
      </c>
      <c r="D106" s="36">
        <v>74.356666666666669</v>
      </c>
      <c r="E106" s="36">
        <v>73.663333333333341</v>
      </c>
      <c r="F106" s="36">
        <v>73.216666666666669</v>
      </c>
      <c r="G106" s="36">
        <v>72.523333333333341</v>
      </c>
      <c r="H106" s="36">
        <v>74.803333333333342</v>
      </c>
      <c r="I106" s="36">
        <v>75.49666666666667</v>
      </c>
      <c r="J106" s="36">
        <v>75.943333333333342</v>
      </c>
      <c r="K106" s="31">
        <v>75.05</v>
      </c>
      <c r="L106" s="31">
        <v>73.91</v>
      </c>
      <c r="M106" s="31">
        <v>223.80103</v>
      </c>
      <c r="N106" s="1"/>
      <c r="O106" s="1"/>
    </row>
    <row r="107" spans="1:15" ht="12.75" customHeight="1">
      <c r="A107" s="51">
        <v>98</v>
      </c>
      <c r="B107" s="53" t="s">
        <v>153</v>
      </c>
      <c r="C107" s="31">
        <v>505.7</v>
      </c>
      <c r="D107" s="36">
        <v>505.23333333333335</v>
      </c>
      <c r="E107" s="36">
        <v>502.4666666666667</v>
      </c>
      <c r="F107" s="36">
        <v>499.23333333333335</v>
      </c>
      <c r="G107" s="36">
        <v>496.4666666666667</v>
      </c>
      <c r="H107" s="36">
        <v>508.4666666666667</v>
      </c>
      <c r="I107" s="36">
        <v>511.23333333333335</v>
      </c>
      <c r="J107" s="36">
        <v>514.4666666666667</v>
      </c>
      <c r="K107" s="31">
        <v>508</v>
      </c>
      <c r="L107" s="31">
        <v>502</v>
      </c>
      <c r="M107" s="31">
        <v>78.250370000000004</v>
      </c>
      <c r="N107" s="1"/>
      <c r="O107" s="1"/>
    </row>
    <row r="108" spans="1:15" ht="12.75" customHeight="1">
      <c r="A108" s="51">
        <v>99</v>
      </c>
      <c r="B108" s="53" t="s">
        <v>276</v>
      </c>
      <c r="C108" s="31">
        <v>547.1</v>
      </c>
      <c r="D108" s="36">
        <v>550.36666666666667</v>
      </c>
      <c r="E108" s="36">
        <v>540.73333333333335</v>
      </c>
      <c r="F108" s="36">
        <v>534.36666666666667</v>
      </c>
      <c r="G108" s="36">
        <v>524.73333333333335</v>
      </c>
      <c r="H108" s="36">
        <v>556.73333333333335</v>
      </c>
      <c r="I108" s="36">
        <v>566.36666666666679</v>
      </c>
      <c r="J108" s="36">
        <v>572.73333333333335</v>
      </c>
      <c r="K108" s="31">
        <v>560</v>
      </c>
      <c r="L108" s="31">
        <v>544</v>
      </c>
      <c r="M108" s="31">
        <v>15.83358</v>
      </c>
      <c r="N108" s="1"/>
      <c r="O108" s="1"/>
    </row>
    <row r="109" spans="1:15" ht="12.75" customHeight="1">
      <c r="A109" s="51">
        <v>100</v>
      </c>
      <c r="B109" s="53" t="s">
        <v>142</v>
      </c>
      <c r="C109" s="31">
        <v>661.6</v>
      </c>
      <c r="D109" s="36">
        <v>657.61666666666667</v>
      </c>
      <c r="E109" s="36">
        <v>645.43333333333339</v>
      </c>
      <c r="F109" s="36">
        <v>629.26666666666677</v>
      </c>
      <c r="G109" s="36">
        <v>617.08333333333348</v>
      </c>
      <c r="H109" s="36">
        <v>673.7833333333333</v>
      </c>
      <c r="I109" s="36">
        <v>685.96666666666647</v>
      </c>
      <c r="J109" s="36">
        <v>702.13333333333321</v>
      </c>
      <c r="K109" s="31">
        <v>669.8</v>
      </c>
      <c r="L109" s="31">
        <v>641.45000000000005</v>
      </c>
      <c r="M109" s="31">
        <v>99.57687</v>
      </c>
      <c r="N109" s="1"/>
      <c r="O109" s="1"/>
    </row>
    <row r="110" spans="1:15" ht="12.75" customHeight="1">
      <c r="A110" s="51">
        <v>101</v>
      </c>
      <c r="B110" s="53" t="s">
        <v>150</v>
      </c>
      <c r="C110" s="31">
        <v>173.46</v>
      </c>
      <c r="D110" s="36">
        <v>173.41</v>
      </c>
      <c r="E110" s="36">
        <v>172.45</v>
      </c>
      <c r="F110" s="36">
        <v>171.44</v>
      </c>
      <c r="G110" s="36">
        <v>170.48</v>
      </c>
      <c r="H110" s="36">
        <v>174.42</v>
      </c>
      <c r="I110" s="36">
        <v>175.37999999999997</v>
      </c>
      <c r="J110" s="36">
        <v>176.39</v>
      </c>
      <c r="K110" s="31">
        <v>174.37</v>
      </c>
      <c r="L110" s="31">
        <v>172.4</v>
      </c>
      <c r="M110" s="31">
        <v>89.524699999999996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931</v>
      </c>
      <c r="D111" s="36">
        <v>929.25</v>
      </c>
      <c r="E111" s="36">
        <v>926.85</v>
      </c>
      <c r="F111" s="36">
        <v>922.7</v>
      </c>
      <c r="G111" s="36">
        <v>920.30000000000007</v>
      </c>
      <c r="H111" s="36">
        <v>933.4</v>
      </c>
      <c r="I111" s="36">
        <v>935.80000000000007</v>
      </c>
      <c r="J111" s="36">
        <v>939.94999999999993</v>
      </c>
      <c r="K111" s="31">
        <v>931.65</v>
      </c>
      <c r="L111" s="31">
        <v>925.1</v>
      </c>
      <c r="M111" s="31">
        <v>7.65618</v>
      </c>
      <c r="N111" s="1"/>
      <c r="O111" s="1"/>
    </row>
    <row r="112" spans="1:15" ht="12.75" customHeight="1">
      <c r="A112" s="51">
        <v>103</v>
      </c>
      <c r="B112" s="53" t="s">
        <v>400</v>
      </c>
      <c r="C112" s="31">
        <v>181.05</v>
      </c>
      <c r="D112" s="36">
        <v>181.98333333333335</v>
      </c>
      <c r="E112" s="36">
        <v>179.76666666666671</v>
      </c>
      <c r="F112" s="36">
        <v>178.48333333333335</v>
      </c>
      <c r="G112" s="36">
        <v>176.26666666666671</v>
      </c>
      <c r="H112" s="36">
        <v>183.26666666666671</v>
      </c>
      <c r="I112" s="36">
        <v>185.48333333333335</v>
      </c>
      <c r="J112" s="36">
        <v>186.76666666666671</v>
      </c>
      <c r="K112" s="31">
        <v>184.2</v>
      </c>
      <c r="L112" s="31">
        <v>180.7</v>
      </c>
      <c r="M112" s="31">
        <v>145.96223000000001</v>
      </c>
      <c r="N112" s="1"/>
      <c r="O112" s="1"/>
    </row>
    <row r="113" spans="1:15" ht="12.75" customHeight="1">
      <c r="A113" s="51">
        <v>104</v>
      </c>
      <c r="B113" s="53" t="s">
        <v>141</v>
      </c>
      <c r="C113" s="31">
        <v>525.15</v>
      </c>
      <c r="D113" s="36">
        <v>525.35</v>
      </c>
      <c r="E113" s="36">
        <v>521.5</v>
      </c>
      <c r="F113" s="36">
        <v>517.85</v>
      </c>
      <c r="G113" s="36">
        <v>514</v>
      </c>
      <c r="H113" s="36">
        <v>529</v>
      </c>
      <c r="I113" s="36">
        <v>532.85000000000014</v>
      </c>
      <c r="J113" s="36">
        <v>536.5</v>
      </c>
      <c r="K113" s="31">
        <v>529.20000000000005</v>
      </c>
      <c r="L113" s="31">
        <v>521.70000000000005</v>
      </c>
      <c r="M113" s="31">
        <v>6.7531299999999996</v>
      </c>
      <c r="N113" s="1"/>
      <c r="O113" s="1"/>
    </row>
    <row r="114" spans="1:15" ht="12.75" customHeight="1">
      <c r="A114" s="51">
        <v>105</v>
      </c>
      <c r="B114" s="53" t="s">
        <v>147</v>
      </c>
      <c r="C114" s="31">
        <v>433.25</v>
      </c>
      <c r="D114" s="36">
        <v>433.7</v>
      </c>
      <c r="E114" s="36">
        <v>428.09999999999997</v>
      </c>
      <c r="F114" s="36">
        <v>422.95</v>
      </c>
      <c r="G114" s="36">
        <v>417.34999999999997</v>
      </c>
      <c r="H114" s="36">
        <v>438.84999999999997</v>
      </c>
      <c r="I114" s="36">
        <v>444.45</v>
      </c>
      <c r="J114" s="36">
        <v>449.59999999999997</v>
      </c>
      <c r="K114" s="31">
        <v>439.3</v>
      </c>
      <c r="L114" s="31">
        <v>428.55</v>
      </c>
      <c r="M114" s="31">
        <v>61.483759999999997</v>
      </c>
      <c r="N114" s="1"/>
      <c r="O114" s="1"/>
    </row>
    <row r="115" spans="1:15" ht="12.75" customHeight="1">
      <c r="A115" s="51">
        <v>106</v>
      </c>
      <c r="B115" s="53" t="s">
        <v>146</v>
      </c>
      <c r="C115" s="31">
        <v>1384.5</v>
      </c>
      <c r="D115" s="36">
        <v>1386.6166666666668</v>
      </c>
      <c r="E115" s="36">
        <v>1377.6833333333336</v>
      </c>
      <c r="F115" s="36">
        <v>1370.8666666666668</v>
      </c>
      <c r="G115" s="36">
        <v>1361.9333333333336</v>
      </c>
      <c r="H115" s="36">
        <v>1393.4333333333336</v>
      </c>
      <c r="I115" s="36">
        <v>1402.366666666667</v>
      </c>
      <c r="J115" s="36">
        <v>1409.1833333333336</v>
      </c>
      <c r="K115" s="31">
        <v>1395.55</v>
      </c>
      <c r="L115" s="31">
        <v>1379.8</v>
      </c>
      <c r="M115" s="31">
        <v>25.413</v>
      </c>
      <c r="N115" s="1"/>
      <c r="O115" s="1"/>
    </row>
    <row r="116" spans="1:15" ht="12.75" customHeight="1">
      <c r="A116" s="51">
        <v>107</v>
      </c>
      <c r="B116" s="53" t="s">
        <v>181</v>
      </c>
      <c r="C116" s="31">
        <v>7498.9</v>
      </c>
      <c r="D116" s="36">
        <v>7475.2</v>
      </c>
      <c r="E116" s="36">
        <v>7411.3499999999995</v>
      </c>
      <c r="F116" s="36">
        <v>7323.7999999999993</v>
      </c>
      <c r="G116" s="36">
        <v>7259.9499999999989</v>
      </c>
      <c r="H116" s="36">
        <v>7562.75</v>
      </c>
      <c r="I116" s="36">
        <v>7626.6</v>
      </c>
      <c r="J116" s="36">
        <v>7714.1500000000005</v>
      </c>
      <c r="K116" s="31">
        <v>7539.05</v>
      </c>
      <c r="L116" s="31">
        <v>7387.65</v>
      </c>
      <c r="M116" s="31">
        <v>2.7561200000000001</v>
      </c>
      <c r="N116" s="1"/>
      <c r="O116" s="1"/>
    </row>
    <row r="117" spans="1:15" ht="12.75" customHeight="1">
      <c r="A117" s="51">
        <v>108</v>
      </c>
      <c r="B117" s="53" t="s">
        <v>148</v>
      </c>
      <c r="C117" s="31">
        <v>1876.15</v>
      </c>
      <c r="D117" s="36">
        <v>1876.3</v>
      </c>
      <c r="E117" s="36">
        <v>1863.85</v>
      </c>
      <c r="F117" s="36">
        <v>1851.55</v>
      </c>
      <c r="G117" s="36">
        <v>1839.1</v>
      </c>
      <c r="H117" s="36">
        <v>1888.6</v>
      </c>
      <c r="I117" s="36">
        <v>1901.0500000000002</v>
      </c>
      <c r="J117" s="36">
        <v>1913.35</v>
      </c>
      <c r="K117" s="31">
        <v>1888.75</v>
      </c>
      <c r="L117" s="31">
        <v>1864</v>
      </c>
      <c r="M117" s="31">
        <v>37.285890000000002</v>
      </c>
      <c r="N117" s="1"/>
      <c r="O117" s="1"/>
    </row>
    <row r="118" spans="1:15" ht="12.75" customHeight="1">
      <c r="A118" s="51">
        <v>109</v>
      </c>
      <c r="B118" s="53" t="s">
        <v>145</v>
      </c>
      <c r="C118" s="31">
        <v>4720.1000000000004</v>
      </c>
      <c r="D118" s="36">
        <v>4688.7000000000007</v>
      </c>
      <c r="E118" s="36">
        <v>4633.6000000000013</v>
      </c>
      <c r="F118" s="36">
        <v>4547.1000000000004</v>
      </c>
      <c r="G118" s="36">
        <v>4492.0000000000009</v>
      </c>
      <c r="H118" s="36">
        <v>4775.2000000000016</v>
      </c>
      <c r="I118" s="36">
        <v>4830.3</v>
      </c>
      <c r="J118" s="36">
        <v>4916.800000000002</v>
      </c>
      <c r="K118" s="31">
        <v>4743.8</v>
      </c>
      <c r="L118" s="31">
        <v>4602.2</v>
      </c>
      <c r="M118" s="31">
        <v>11.474780000000001</v>
      </c>
      <c r="N118" s="1"/>
      <c r="O118" s="1"/>
    </row>
    <row r="119" spans="1:15" ht="12.75" customHeight="1">
      <c r="A119" s="51">
        <v>110</v>
      </c>
      <c r="B119" s="53" t="s">
        <v>151</v>
      </c>
      <c r="C119" s="31">
        <v>1392.8</v>
      </c>
      <c r="D119" s="36">
        <v>1394.6333333333332</v>
      </c>
      <c r="E119" s="36">
        <v>1380.2166666666665</v>
      </c>
      <c r="F119" s="36">
        <v>1367.6333333333332</v>
      </c>
      <c r="G119" s="36">
        <v>1353.2166666666665</v>
      </c>
      <c r="H119" s="36">
        <v>1407.2166666666665</v>
      </c>
      <c r="I119" s="36">
        <v>1421.6333333333334</v>
      </c>
      <c r="J119" s="36">
        <v>1434.2166666666665</v>
      </c>
      <c r="K119" s="31">
        <v>1409.05</v>
      </c>
      <c r="L119" s="31">
        <v>1382.05</v>
      </c>
      <c r="M119" s="31">
        <v>1.58074</v>
      </c>
      <c r="N119" s="1"/>
      <c r="O119" s="1"/>
    </row>
    <row r="120" spans="1:15" ht="12.75" customHeight="1">
      <c r="A120" s="51">
        <v>111</v>
      </c>
      <c r="B120" s="53" t="s">
        <v>277</v>
      </c>
      <c r="C120" s="31">
        <v>715.55</v>
      </c>
      <c r="D120" s="36">
        <v>712.76666666666677</v>
      </c>
      <c r="E120" s="36">
        <v>704.73333333333358</v>
      </c>
      <c r="F120" s="36">
        <v>693.91666666666686</v>
      </c>
      <c r="G120" s="36">
        <v>685.88333333333367</v>
      </c>
      <c r="H120" s="36">
        <v>723.58333333333348</v>
      </c>
      <c r="I120" s="36">
        <v>731.61666666666656</v>
      </c>
      <c r="J120" s="36">
        <v>742.43333333333339</v>
      </c>
      <c r="K120" s="31">
        <v>720.8</v>
      </c>
      <c r="L120" s="31">
        <v>701.95</v>
      </c>
      <c r="M120" s="31">
        <v>16.303470000000001</v>
      </c>
      <c r="N120" s="1"/>
      <c r="O120" s="1"/>
    </row>
    <row r="121" spans="1:15" ht="12.75" customHeight="1">
      <c r="A121" s="51">
        <v>112</v>
      </c>
      <c r="B121" s="53" t="s">
        <v>156</v>
      </c>
      <c r="C121" s="31">
        <v>963.5</v>
      </c>
      <c r="D121" s="36">
        <v>956.53333333333342</v>
      </c>
      <c r="E121" s="36">
        <v>944.16666666666686</v>
      </c>
      <c r="F121" s="36">
        <v>924.83333333333348</v>
      </c>
      <c r="G121" s="36">
        <v>912.46666666666692</v>
      </c>
      <c r="H121" s="36">
        <v>975.86666666666679</v>
      </c>
      <c r="I121" s="36">
        <v>988.23333333333335</v>
      </c>
      <c r="J121" s="36">
        <v>1007.5666666666667</v>
      </c>
      <c r="K121" s="31">
        <v>968.9</v>
      </c>
      <c r="L121" s="31">
        <v>937.2</v>
      </c>
      <c r="M121" s="31">
        <v>23.644649999999999</v>
      </c>
      <c r="N121" s="1"/>
      <c r="O121" s="1"/>
    </row>
    <row r="122" spans="1:15" ht="12.75" customHeight="1">
      <c r="A122" s="51">
        <v>113</v>
      </c>
      <c r="B122" s="53" t="s">
        <v>154</v>
      </c>
      <c r="C122" s="31">
        <v>985.6</v>
      </c>
      <c r="D122" s="36">
        <v>977.86666666666667</v>
      </c>
      <c r="E122" s="36">
        <v>967.88333333333333</v>
      </c>
      <c r="F122" s="36">
        <v>950.16666666666663</v>
      </c>
      <c r="G122" s="36">
        <v>940.18333333333328</v>
      </c>
      <c r="H122" s="36">
        <v>995.58333333333337</v>
      </c>
      <c r="I122" s="36">
        <v>1005.5666666666667</v>
      </c>
      <c r="J122" s="36">
        <v>1023.2833333333334</v>
      </c>
      <c r="K122" s="31">
        <v>987.85</v>
      </c>
      <c r="L122" s="31">
        <v>960.15</v>
      </c>
      <c r="M122" s="31">
        <v>11.836169999999999</v>
      </c>
      <c r="N122" s="1"/>
      <c r="O122" s="1"/>
    </row>
    <row r="123" spans="1:15" ht="12.75" customHeight="1">
      <c r="A123" s="51">
        <v>114</v>
      </c>
      <c r="B123" s="53" t="s">
        <v>157</v>
      </c>
      <c r="C123" s="31">
        <v>656.9</v>
      </c>
      <c r="D123" s="36">
        <v>655.15</v>
      </c>
      <c r="E123" s="36">
        <v>650.29999999999995</v>
      </c>
      <c r="F123" s="36">
        <v>643.69999999999993</v>
      </c>
      <c r="G123" s="36">
        <v>638.84999999999991</v>
      </c>
      <c r="H123" s="36">
        <v>661.75</v>
      </c>
      <c r="I123" s="36">
        <v>666.60000000000014</v>
      </c>
      <c r="J123" s="36">
        <v>673.2</v>
      </c>
      <c r="K123" s="31">
        <v>660</v>
      </c>
      <c r="L123" s="31">
        <v>648.54999999999995</v>
      </c>
      <c r="M123" s="31">
        <v>14.1135</v>
      </c>
      <c r="N123" s="1"/>
      <c r="O123" s="1"/>
    </row>
    <row r="124" spans="1:15" ht="12.75" customHeight="1">
      <c r="A124" s="51">
        <v>115</v>
      </c>
      <c r="B124" s="53" t="s">
        <v>415</v>
      </c>
      <c r="C124" s="31">
        <v>1846.6</v>
      </c>
      <c r="D124" s="36">
        <v>1843.6666666666667</v>
      </c>
      <c r="E124" s="36">
        <v>1824.8333333333335</v>
      </c>
      <c r="F124" s="36">
        <v>1803.0666666666668</v>
      </c>
      <c r="G124" s="36">
        <v>1784.2333333333336</v>
      </c>
      <c r="H124" s="36">
        <v>1865.4333333333334</v>
      </c>
      <c r="I124" s="36">
        <v>1884.2666666666669</v>
      </c>
      <c r="J124" s="36">
        <v>1906.0333333333333</v>
      </c>
      <c r="K124" s="31">
        <v>1862.5</v>
      </c>
      <c r="L124" s="31">
        <v>1821.9</v>
      </c>
      <c r="M124" s="31">
        <v>5.4324399999999997</v>
      </c>
      <c r="N124" s="1"/>
      <c r="O124" s="1"/>
    </row>
    <row r="125" spans="1:15" ht="12.75" customHeight="1">
      <c r="A125" s="51">
        <v>116</v>
      </c>
      <c r="B125" s="53" t="s">
        <v>158</v>
      </c>
      <c r="C125" s="31">
        <v>1812.5</v>
      </c>
      <c r="D125" s="36">
        <v>1815.05</v>
      </c>
      <c r="E125" s="36">
        <v>1807.1499999999999</v>
      </c>
      <c r="F125" s="36">
        <v>1801.8</v>
      </c>
      <c r="G125" s="36">
        <v>1793.8999999999999</v>
      </c>
      <c r="H125" s="36">
        <v>1820.3999999999999</v>
      </c>
      <c r="I125" s="36">
        <v>1828.3</v>
      </c>
      <c r="J125" s="36">
        <v>1833.6499999999999</v>
      </c>
      <c r="K125" s="31">
        <v>1822.95</v>
      </c>
      <c r="L125" s="31">
        <v>1809.7</v>
      </c>
      <c r="M125" s="31">
        <v>23.562570000000001</v>
      </c>
      <c r="N125" s="1"/>
      <c r="O125" s="1"/>
    </row>
    <row r="126" spans="1:15" ht="12.75" customHeight="1">
      <c r="A126" s="51">
        <v>117</v>
      </c>
      <c r="B126" s="53" t="s">
        <v>834</v>
      </c>
      <c r="C126" s="31">
        <v>169.02</v>
      </c>
      <c r="D126" s="36">
        <v>168.45000000000002</v>
      </c>
      <c r="E126" s="36">
        <v>167.46000000000004</v>
      </c>
      <c r="F126" s="36">
        <v>165.9</v>
      </c>
      <c r="G126" s="36">
        <v>164.91000000000003</v>
      </c>
      <c r="H126" s="36">
        <v>170.01000000000005</v>
      </c>
      <c r="I126" s="36">
        <v>171</v>
      </c>
      <c r="J126" s="36">
        <v>172.56000000000006</v>
      </c>
      <c r="K126" s="31">
        <v>169.44</v>
      </c>
      <c r="L126" s="31">
        <v>166.89</v>
      </c>
      <c r="M126" s="31">
        <v>44.5261</v>
      </c>
      <c r="N126" s="1"/>
      <c r="O126" s="1"/>
    </row>
    <row r="127" spans="1:15" ht="12.75" customHeight="1">
      <c r="A127" s="51">
        <v>118</v>
      </c>
      <c r="B127" s="53" t="s">
        <v>164</v>
      </c>
      <c r="C127" s="31">
        <v>5513.05</v>
      </c>
      <c r="D127" s="36">
        <v>5519.9000000000005</v>
      </c>
      <c r="E127" s="36">
        <v>5465.1500000000015</v>
      </c>
      <c r="F127" s="36">
        <v>5417.2500000000009</v>
      </c>
      <c r="G127" s="36">
        <v>5362.5000000000018</v>
      </c>
      <c r="H127" s="36">
        <v>5567.8000000000011</v>
      </c>
      <c r="I127" s="36">
        <v>5622.5499999999993</v>
      </c>
      <c r="J127" s="36">
        <v>5670.4500000000007</v>
      </c>
      <c r="K127" s="31">
        <v>5574.65</v>
      </c>
      <c r="L127" s="31">
        <v>5472</v>
      </c>
      <c r="M127" s="31">
        <v>1.3906099999999999</v>
      </c>
      <c r="N127" s="1"/>
      <c r="O127" s="1"/>
    </row>
    <row r="128" spans="1:15" ht="12.75" customHeight="1">
      <c r="A128" s="51">
        <v>119</v>
      </c>
      <c r="B128" s="53" t="s">
        <v>161</v>
      </c>
      <c r="C128" s="31">
        <v>665.85</v>
      </c>
      <c r="D128" s="36">
        <v>667.25</v>
      </c>
      <c r="E128" s="36">
        <v>658.65</v>
      </c>
      <c r="F128" s="36">
        <v>651.44999999999993</v>
      </c>
      <c r="G128" s="36">
        <v>642.84999999999991</v>
      </c>
      <c r="H128" s="36">
        <v>674.45</v>
      </c>
      <c r="I128" s="36">
        <v>683.05</v>
      </c>
      <c r="J128" s="36">
        <v>690.25000000000011</v>
      </c>
      <c r="K128" s="31">
        <v>675.85</v>
      </c>
      <c r="L128" s="31">
        <v>660.05</v>
      </c>
      <c r="M128" s="31">
        <v>29.418109999999999</v>
      </c>
      <c r="N128" s="1"/>
      <c r="O128" s="1"/>
    </row>
    <row r="129" spans="1:15" ht="12.75" customHeight="1">
      <c r="A129" s="51">
        <v>120</v>
      </c>
      <c r="B129" s="53" t="s">
        <v>163</v>
      </c>
      <c r="C129" s="31">
        <v>5739.95</v>
      </c>
      <c r="D129" s="36">
        <v>5714.8</v>
      </c>
      <c r="E129" s="36">
        <v>5674.9000000000005</v>
      </c>
      <c r="F129" s="36">
        <v>5609.85</v>
      </c>
      <c r="G129" s="36">
        <v>5569.9500000000007</v>
      </c>
      <c r="H129" s="36">
        <v>5779.85</v>
      </c>
      <c r="I129" s="36">
        <v>5819.75</v>
      </c>
      <c r="J129" s="36">
        <v>5884.8</v>
      </c>
      <c r="K129" s="31">
        <v>5754.7</v>
      </c>
      <c r="L129" s="31">
        <v>5649.75</v>
      </c>
      <c r="M129" s="31">
        <v>3.33622</v>
      </c>
      <c r="N129" s="1"/>
      <c r="O129" s="1"/>
    </row>
    <row r="130" spans="1:15" ht="12.75" customHeight="1">
      <c r="A130" s="51">
        <v>121</v>
      </c>
      <c r="B130" s="53" t="s">
        <v>162</v>
      </c>
      <c r="C130" s="31">
        <v>3641.9</v>
      </c>
      <c r="D130" s="36">
        <v>3628.1999999999994</v>
      </c>
      <c r="E130" s="36">
        <v>3608.3999999999987</v>
      </c>
      <c r="F130" s="36">
        <v>3574.8999999999992</v>
      </c>
      <c r="G130" s="36">
        <v>3555.0999999999985</v>
      </c>
      <c r="H130" s="36">
        <v>3661.6999999999989</v>
      </c>
      <c r="I130" s="36">
        <v>3681.4999999999991</v>
      </c>
      <c r="J130" s="36">
        <v>3714.9999999999991</v>
      </c>
      <c r="K130" s="31">
        <v>3648</v>
      </c>
      <c r="L130" s="31">
        <v>3594.7</v>
      </c>
      <c r="M130" s="31">
        <v>16.069109999999998</v>
      </c>
      <c r="N130" s="1"/>
      <c r="O130" s="1"/>
    </row>
    <row r="131" spans="1:15" ht="12.75" customHeight="1">
      <c r="A131" s="51">
        <v>122</v>
      </c>
      <c r="B131" s="53" t="s">
        <v>160</v>
      </c>
      <c r="C131" s="31">
        <v>447.9</v>
      </c>
      <c r="D131" s="36">
        <v>447.45</v>
      </c>
      <c r="E131" s="36">
        <v>444.45</v>
      </c>
      <c r="F131" s="36">
        <v>441</v>
      </c>
      <c r="G131" s="36">
        <v>438</v>
      </c>
      <c r="H131" s="36">
        <v>450.9</v>
      </c>
      <c r="I131" s="36">
        <v>453.9</v>
      </c>
      <c r="J131" s="36">
        <v>457.34999999999997</v>
      </c>
      <c r="K131" s="31">
        <v>450.45</v>
      </c>
      <c r="L131" s="31">
        <v>444</v>
      </c>
      <c r="M131" s="31">
        <v>18.652360000000002</v>
      </c>
      <c r="N131" s="1"/>
      <c r="O131" s="1"/>
    </row>
    <row r="132" spans="1:15" ht="12.75" customHeight="1">
      <c r="A132" s="51">
        <v>123</v>
      </c>
      <c r="B132" s="53" t="s">
        <v>278</v>
      </c>
      <c r="C132" s="31">
        <v>1052.05</v>
      </c>
      <c r="D132" s="36">
        <v>1058.5</v>
      </c>
      <c r="E132" s="36">
        <v>1043.25</v>
      </c>
      <c r="F132" s="36">
        <v>1034.45</v>
      </c>
      <c r="G132" s="36">
        <v>1019.2</v>
      </c>
      <c r="H132" s="36">
        <v>1067.3</v>
      </c>
      <c r="I132" s="36">
        <v>1082.55</v>
      </c>
      <c r="J132" s="36">
        <v>1091.3499999999999</v>
      </c>
      <c r="K132" s="31">
        <v>1073.75</v>
      </c>
      <c r="L132" s="31">
        <v>1049.7</v>
      </c>
      <c r="M132" s="31">
        <v>11.56208</v>
      </c>
      <c r="N132" s="1"/>
      <c r="O132" s="1"/>
    </row>
    <row r="133" spans="1:15" ht="12.75" customHeight="1">
      <c r="A133" s="51">
        <v>124</v>
      </c>
      <c r="B133" s="53" t="s">
        <v>165</v>
      </c>
      <c r="C133" s="31">
        <v>2116.1999999999998</v>
      </c>
      <c r="D133" s="36">
        <v>2112.1</v>
      </c>
      <c r="E133" s="36">
        <v>2096.1999999999998</v>
      </c>
      <c r="F133" s="36">
        <v>2076.1999999999998</v>
      </c>
      <c r="G133" s="36">
        <v>2060.2999999999997</v>
      </c>
      <c r="H133" s="36">
        <v>2132.1</v>
      </c>
      <c r="I133" s="36">
        <v>2148.0000000000005</v>
      </c>
      <c r="J133" s="36">
        <v>2168</v>
      </c>
      <c r="K133" s="31">
        <v>2128</v>
      </c>
      <c r="L133" s="31">
        <v>2092.1</v>
      </c>
      <c r="M133" s="31">
        <v>11.658519999999999</v>
      </c>
      <c r="N133" s="1"/>
      <c r="O133" s="1"/>
    </row>
    <row r="134" spans="1:15" ht="12.75" customHeight="1">
      <c r="A134" s="51">
        <v>125</v>
      </c>
      <c r="B134" s="53" t="s">
        <v>178</v>
      </c>
      <c r="C134" s="31">
        <v>139324.45000000001</v>
      </c>
      <c r="D134" s="36">
        <v>139395.19999999998</v>
      </c>
      <c r="E134" s="36">
        <v>138290.39999999997</v>
      </c>
      <c r="F134" s="36">
        <v>137256.34999999998</v>
      </c>
      <c r="G134" s="36">
        <v>136151.54999999996</v>
      </c>
      <c r="H134" s="36">
        <v>140429.24999999997</v>
      </c>
      <c r="I134" s="36">
        <v>141534.04999999996</v>
      </c>
      <c r="J134" s="36">
        <v>142568.09999999998</v>
      </c>
      <c r="K134" s="31">
        <v>140500</v>
      </c>
      <c r="L134" s="31">
        <v>138361.15</v>
      </c>
      <c r="M134" s="31">
        <v>9.2789999999999997E-2</v>
      </c>
      <c r="N134" s="1"/>
      <c r="O134" s="1"/>
    </row>
    <row r="135" spans="1:15" ht="12.75" customHeight="1">
      <c r="A135" s="51">
        <v>126</v>
      </c>
      <c r="B135" s="53" t="s">
        <v>428</v>
      </c>
      <c r="C135" s="31">
        <v>1215.05</v>
      </c>
      <c r="D135" s="36">
        <v>1194.2833333333333</v>
      </c>
      <c r="E135" s="36">
        <v>1164.7666666666667</v>
      </c>
      <c r="F135" s="36">
        <v>1114.4833333333333</v>
      </c>
      <c r="G135" s="36">
        <v>1084.9666666666667</v>
      </c>
      <c r="H135" s="36">
        <v>1244.5666666666666</v>
      </c>
      <c r="I135" s="36">
        <v>1274.083333333333</v>
      </c>
      <c r="J135" s="36">
        <v>1324.3666666666666</v>
      </c>
      <c r="K135" s="31">
        <v>1223.8</v>
      </c>
      <c r="L135" s="31">
        <v>1144</v>
      </c>
      <c r="M135" s="31">
        <v>22.715520000000001</v>
      </c>
      <c r="N135" s="1"/>
      <c r="O135" s="1"/>
    </row>
    <row r="136" spans="1:15" ht="12.75" customHeight="1">
      <c r="A136" s="51">
        <v>127</v>
      </c>
      <c r="B136" s="53" t="s">
        <v>167</v>
      </c>
      <c r="C136" s="31">
        <v>315.35000000000002</v>
      </c>
      <c r="D136" s="36">
        <v>312.78333333333336</v>
      </c>
      <c r="E136" s="36">
        <v>309.06666666666672</v>
      </c>
      <c r="F136" s="36">
        <v>302.78333333333336</v>
      </c>
      <c r="G136" s="36">
        <v>299.06666666666672</v>
      </c>
      <c r="H136" s="36">
        <v>319.06666666666672</v>
      </c>
      <c r="I136" s="36">
        <v>322.7833333333333</v>
      </c>
      <c r="J136" s="36">
        <v>329.06666666666672</v>
      </c>
      <c r="K136" s="31">
        <v>316.5</v>
      </c>
      <c r="L136" s="31">
        <v>306.5</v>
      </c>
      <c r="M136" s="31">
        <v>53.855150000000002</v>
      </c>
      <c r="N136" s="1"/>
      <c r="O136" s="1"/>
    </row>
    <row r="137" spans="1:15" ht="12.75" customHeight="1">
      <c r="A137" s="51">
        <v>128</v>
      </c>
      <c r="B137" s="53" t="s">
        <v>166</v>
      </c>
      <c r="C137" s="31">
        <v>2793.1</v>
      </c>
      <c r="D137" s="36">
        <v>2781.7333333333336</v>
      </c>
      <c r="E137" s="36">
        <v>2764.4666666666672</v>
      </c>
      <c r="F137" s="36">
        <v>2735.8333333333335</v>
      </c>
      <c r="G137" s="36">
        <v>2718.5666666666671</v>
      </c>
      <c r="H137" s="36">
        <v>2810.3666666666672</v>
      </c>
      <c r="I137" s="36">
        <v>2827.6333333333337</v>
      </c>
      <c r="J137" s="36">
        <v>2856.2666666666673</v>
      </c>
      <c r="K137" s="31">
        <v>2799</v>
      </c>
      <c r="L137" s="31">
        <v>2753.1</v>
      </c>
      <c r="M137" s="31">
        <v>27.659690000000001</v>
      </c>
      <c r="N137" s="1"/>
      <c r="O137" s="1"/>
    </row>
    <row r="138" spans="1:15" ht="12.75" customHeight="1">
      <c r="A138" s="51">
        <v>129</v>
      </c>
      <c r="B138" s="53" t="s">
        <v>800</v>
      </c>
      <c r="C138" s="31">
        <v>2352.9499999999998</v>
      </c>
      <c r="D138" s="36">
        <v>2374.0333333333333</v>
      </c>
      <c r="E138" s="36">
        <v>2308.2166666666667</v>
      </c>
      <c r="F138" s="36">
        <v>2263.4833333333336</v>
      </c>
      <c r="G138" s="36">
        <v>2197.666666666667</v>
      </c>
      <c r="H138" s="36">
        <v>2418.7666666666664</v>
      </c>
      <c r="I138" s="36">
        <v>2484.583333333333</v>
      </c>
      <c r="J138" s="36">
        <v>2529.3166666666662</v>
      </c>
      <c r="K138" s="31">
        <v>2439.85</v>
      </c>
      <c r="L138" s="31">
        <v>2329.3000000000002</v>
      </c>
      <c r="M138" s="31">
        <v>5.4944899999999999</v>
      </c>
      <c r="N138" s="1"/>
      <c r="O138" s="1"/>
    </row>
    <row r="139" spans="1:15" ht="12.75" customHeight="1">
      <c r="A139" s="51">
        <v>130</v>
      </c>
      <c r="B139" s="53" t="s">
        <v>169</v>
      </c>
      <c r="C139" s="31">
        <v>688.55</v>
      </c>
      <c r="D139" s="36">
        <v>686.71666666666658</v>
      </c>
      <c r="E139" s="36">
        <v>680.63333333333321</v>
      </c>
      <c r="F139" s="36">
        <v>672.71666666666658</v>
      </c>
      <c r="G139" s="36">
        <v>666.63333333333321</v>
      </c>
      <c r="H139" s="36">
        <v>694.63333333333321</v>
      </c>
      <c r="I139" s="36">
        <v>700.71666666666647</v>
      </c>
      <c r="J139" s="36">
        <v>708.63333333333321</v>
      </c>
      <c r="K139" s="31">
        <v>692.8</v>
      </c>
      <c r="L139" s="31">
        <v>678.8</v>
      </c>
      <c r="M139" s="31">
        <v>18.393630000000002</v>
      </c>
      <c r="N139" s="1"/>
      <c r="O139" s="1"/>
    </row>
    <row r="140" spans="1:15" ht="12.75" customHeight="1">
      <c r="A140" s="51">
        <v>131</v>
      </c>
      <c r="B140" s="53" t="s">
        <v>170</v>
      </c>
      <c r="C140" s="31">
        <v>12243.8</v>
      </c>
      <c r="D140" s="36">
        <v>12266.766666666668</v>
      </c>
      <c r="E140" s="36">
        <v>12199.033333333336</v>
      </c>
      <c r="F140" s="36">
        <v>12154.266666666668</v>
      </c>
      <c r="G140" s="36">
        <v>12086.533333333336</v>
      </c>
      <c r="H140" s="36">
        <v>12311.533333333336</v>
      </c>
      <c r="I140" s="36">
        <v>12379.26666666667</v>
      </c>
      <c r="J140" s="36">
        <v>12424.033333333336</v>
      </c>
      <c r="K140" s="31">
        <v>12334.5</v>
      </c>
      <c r="L140" s="31">
        <v>12222</v>
      </c>
      <c r="M140" s="31">
        <v>2.3280500000000002</v>
      </c>
      <c r="N140" s="1"/>
      <c r="O140" s="1"/>
    </row>
    <row r="141" spans="1:15" ht="12.75" customHeight="1">
      <c r="A141" s="51">
        <v>132</v>
      </c>
      <c r="B141" s="53" t="s">
        <v>174</v>
      </c>
      <c r="C141" s="31">
        <v>1072.95</v>
      </c>
      <c r="D141" s="36">
        <v>1069.5666666666666</v>
      </c>
      <c r="E141" s="36">
        <v>1063.3833333333332</v>
      </c>
      <c r="F141" s="36">
        <v>1053.8166666666666</v>
      </c>
      <c r="G141" s="36">
        <v>1047.6333333333332</v>
      </c>
      <c r="H141" s="36">
        <v>1079.1333333333332</v>
      </c>
      <c r="I141" s="36">
        <v>1085.3166666666666</v>
      </c>
      <c r="J141" s="36">
        <v>1094.8833333333332</v>
      </c>
      <c r="K141" s="31">
        <v>1075.75</v>
      </c>
      <c r="L141" s="31">
        <v>1060</v>
      </c>
      <c r="M141" s="31">
        <v>2.9708000000000001</v>
      </c>
      <c r="N141" s="1"/>
      <c r="O141" s="1"/>
    </row>
    <row r="142" spans="1:15" ht="12.75" customHeight="1">
      <c r="A142" s="51">
        <v>133</v>
      </c>
      <c r="B142" s="53" t="s">
        <v>280</v>
      </c>
      <c r="C142" s="31">
        <v>860.85</v>
      </c>
      <c r="D142" s="36">
        <v>853.75</v>
      </c>
      <c r="E142" s="36">
        <v>843.7</v>
      </c>
      <c r="F142" s="36">
        <v>826.55000000000007</v>
      </c>
      <c r="G142" s="36">
        <v>816.50000000000011</v>
      </c>
      <c r="H142" s="36">
        <v>870.9</v>
      </c>
      <c r="I142" s="36">
        <v>880.94999999999993</v>
      </c>
      <c r="J142" s="36">
        <v>898.09999999999991</v>
      </c>
      <c r="K142" s="31">
        <v>863.8</v>
      </c>
      <c r="L142" s="31">
        <v>836.6</v>
      </c>
      <c r="M142" s="31">
        <v>16.068069999999999</v>
      </c>
      <c r="N142" s="1"/>
      <c r="O142" s="1"/>
    </row>
    <row r="143" spans="1:15" ht="12.75" customHeight="1">
      <c r="A143" s="51">
        <v>134</v>
      </c>
      <c r="B143" s="53" t="s">
        <v>433</v>
      </c>
      <c r="C143" s="31">
        <v>4307.5</v>
      </c>
      <c r="D143" s="36">
        <v>4355.0333333333338</v>
      </c>
      <c r="E143" s="36">
        <v>4252.4666666666672</v>
      </c>
      <c r="F143" s="36">
        <v>4197.4333333333334</v>
      </c>
      <c r="G143" s="36">
        <v>4094.8666666666668</v>
      </c>
      <c r="H143" s="36">
        <v>4410.0666666666675</v>
      </c>
      <c r="I143" s="36">
        <v>4512.633333333335</v>
      </c>
      <c r="J143" s="36">
        <v>4567.6666666666679</v>
      </c>
      <c r="K143" s="31">
        <v>4457.6000000000004</v>
      </c>
      <c r="L143" s="31">
        <v>4300</v>
      </c>
      <c r="M143" s="31">
        <v>15.046150000000001</v>
      </c>
      <c r="N143" s="1"/>
      <c r="O143" s="1"/>
    </row>
    <row r="144" spans="1:15" ht="12.75" customHeight="1">
      <c r="A144" s="51">
        <v>139</v>
      </c>
      <c r="B144" s="53" t="s">
        <v>281</v>
      </c>
      <c r="C144" s="31">
        <v>70.680000000000007</v>
      </c>
      <c r="D144" s="36">
        <v>71.010000000000005</v>
      </c>
      <c r="E144" s="36">
        <v>70.220000000000013</v>
      </c>
      <c r="F144" s="36">
        <v>69.760000000000005</v>
      </c>
      <c r="G144" s="36">
        <v>68.970000000000013</v>
      </c>
      <c r="H144" s="36">
        <v>71.470000000000013</v>
      </c>
      <c r="I144" s="36">
        <v>72.260000000000005</v>
      </c>
      <c r="J144" s="36">
        <v>72.720000000000013</v>
      </c>
      <c r="K144" s="31">
        <v>71.8</v>
      </c>
      <c r="L144" s="31">
        <v>70.55</v>
      </c>
      <c r="M144" s="31">
        <v>41.482349999999997</v>
      </c>
      <c r="N144" s="1"/>
      <c r="O144" s="1"/>
    </row>
    <row r="145" spans="1:15" ht="12.75" customHeight="1">
      <c r="A145" s="51">
        <v>140</v>
      </c>
      <c r="B145" s="53" t="s">
        <v>177</v>
      </c>
      <c r="C145" s="31">
        <v>3019.75</v>
      </c>
      <c r="D145" s="36">
        <v>3048.3333333333335</v>
      </c>
      <c r="E145" s="36">
        <v>2974.666666666667</v>
      </c>
      <c r="F145" s="36">
        <v>2929.5833333333335</v>
      </c>
      <c r="G145" s="36">
        <v>2855.916666666667</v>
      </c>
      <c r="H145" s="36">
        <v>3093.416666666667</v>
      </c>
      <c r="I145" s="36">
        <v>3167.0833333333339</v>
      </c>
      <c r="J145" s="36">
        <v>3212.166666666667</v>
      </c>
      <c r="K145" s="31">
        <v>3122</v>
      </c>
      <c r="L145" s="31">
        <v>3003.25</v>
      </c>
      <c r="M145" s="31">
        <v>10.04715</v>
      </c>
      <c r="N145" s="1"/>
      <c r="O145" s="1"/>
    </row>
    <row r="146" spans="1:15" ht="12.75" customHeight="1">
      <c r="A146" s="51">
        <v>141</v>
      </c>
      <c r="B146" s="53" t="s">
        <v>179</v>
      </c>
      <c r="C146" s="31">
        <v>1936.25</v>
      </c>
      <c r="D146" s="36">
        <v>1928</v>
      </c>
      <c r="E146" s="36">
        <v>1912</v>
      </c>
      <c r="F146" s="36">
        <v>1887.75</v>
      </c>
      <c r="G146" s="36">
        <v>1871.75</v>
      </c>
      <c r="H146" s="36">
        <v>1952.25</v>
      </c>
      <c r="I146" s="36">
        <v>1968.25</v>
      </c>
      <c r="J146" s="36">
        <v>1992.5</v>
      </c>
      <c r="K146" s="31">
        <v>1944</v>
      </c>
      <c r="L146" s="31">
        <v>1903.75</v>
      </c>
      <c r="M146" s="31">
        <v>2.13897</v>
      </c>
      <c r="N146" s="1"/>
      <c r="O146" s="1"/>
    </row>
    <row r="147" spans="1:15" ht="12.75" customHeight="1">
      <c r="A147" s="51">
        <v>142</v>
      </c>
      <c r="B147" s="53" t="s">
        <v>440</v>
      </c>
      <c r="C147" s="31">
        <v>96.65</v>
      </c>
      <c r="D147" s="36">
        <v>97.453333333333333</v>
      </c>
      <c r="E147" s="36">
        <v>95.606666666666669</v>
      </c>
      <c r="F147" s="36">
        <v>94.563333333333333</v>
      </c>
      <c r="G147" s="36">
        <v>92.716666666666669</v>
      </c>
      <c r="H147" s="36">
        <v>98.49666666666667</v>
      </c>
      <c r="I147" s="36">
        <v>100.34333333333333</v>
      </c>
      <c r="J147" s="36">
        <v>101.38666666666667</v>
      </c>
      <c r="K147" s="31">
        <v>99.3</v>
      </c>
      <c r="L147" s="31">
        <v>96.41</v>
      </c>
      <c r="M147" s="31">
        <v>185.57442</v>
      </c>
      <c r="N147" s="1"/>
      <c r="O147" s="1"/>
    </row>
    <row r="148" spans="1:15" ht="12.75" customHeight="1">
      <c r="A148" s="51">
        <v>143</v>
      </c>
      <c r="B148" s="53" t="s">
        <v>184</v>
      </c>
      <c r="C148" s="31">
        <v>229.22</v>
      </c>
      <c r="D148" s="36">
        <v>227.05999999999997</v>
      </c>
      <c r="E148" s="36">
        <v>223.91999999999996</v>
      </c>
      <c r="F148" s="36">
        <v>218.61999999999998</v>
      </c>
      <c r="G148" s="36">
        <v>215.47999999999996</v>
      </c>
      <c r="H148" s="36">
        <v>232.35999999999996</v>
      </c>
      <c r="I148" s="36">
        <v>235.5</v>
      </c>
      <c r="J148" s="36">
        <v>240.79999999999995</v>
      </c>
      <c r="K148" s="31">
        <v>230.2</v>
      </c>
      <c r="L148" s="31">
        <v>221.76</v>
      </c>
      <c r="M148" s="31">
        <v>84.234520000000003</v>
      </c>
      <c r="N148" s="1"/>
      <c r="O148" s="1"/>
    </row>
    <row r="149" spans="1:15" ht="12.75" customHeight="1">
      <c r="A149" s="51">
        <v>144</v>
      </c>
      <c r="B149" s="53" t="s">
        <v>186</v>
      </c>
      <c r="C149" s="31">
        <v>414.85</v>
      </c>
      <c r="D149" s="36">
        <v>410.91666666666669</v>
      </c>
      <c r="E149" s="36">
        <v>405.88333333333338</v>
      </c>
      <c r="F149" s="36">
        <v>396.91666666666669</v>
      </c>
      <c r="G149" s="36">
        <v>391.88333333333338</v>
      </c>
      <c r="H149" s="36">
        <v>419.88333333333338</v>
      </c>
      <c r="I149" s="36">
        <v>424.91666666666669</v>
      </c>
      <c r="J149" s="36">
        <v>433.88333333333338</v>
      </c>
      <c r="K149" s="31">
        <v>415.95</v>
      </c>
      <c r="L149" s="31">
        <v>401.95</v>
      </c>
      <c r="M149" s="31">
        <v>137.72637</v>
      </c>
      <c r="N149" s="1"/>
      <c r="O149" s="1"/>
    </row>
    <row r="150" spans="1:15" ht="12.75" customHeight="1">
      <c r="A150" s="51">
        <v>145</v>
      </c>
      <c r="B150" s="53" t="s">
        <v>182</v>
      </c>
      <c r="C150" s="31">
        <v>3305.45</v>
      </c>
      <c r="D150" s="36">
        <v>3304.7999999999997</v>
      </c>
      <c r="E150" s="36">
        <v>3290.6499999999996</v>
      </c>
      <c r="F150" s="36">
        <v>3275.85</v>
      </c>
      <c r="G150" s="36">
        <v>3261.7</v>
      </c>
      <c r="H150" s="36">
        <v>3319.5999999999995</v>
      </c>
      <c r="I150" s="36">
        <v>3333.75</v>
      </c>
      <c r="J150" s="36">
        <v>3348.5499999999993</v>
      </c>
      <c r="K150" s="31">
        <v>3318.95</v>
      </c>
      <c r="L150" s="31">
        <v>3290</v>
      </c>
      <c r="M150" s="31">
        <v>1.2216899999999999</v>
      </c>
      <c r="N150" s="1"/>
      <c r="O150" s="1"/>
    </row>
    <row r="151" spans="1:15" ht="12.75" customHeight="1">
      <c r="A151" s="51">
        <v>146</v>
      </c>
      <c r="B151" s="53" t="s">
        <v>183</v>
      </c>
      <c r="C151" s="31">
        <v>2519.5500000000002</v>
      </c>
      <c r="D151" s="36">
        <v>2524.1666666666665</v>
      </c>
      <c r="E151" s="36">
        <v>2503.333333333333</v>
      </c>
      <c r="F151" s="36">
        <v>2487.1166666666663</v>
      </c>
      <c r="G151" s="36">
        <v>2466.2833333333328</v>
      </c>
      <c r="H151" s="36">
        <v>2540.3833333333332</v>
      </c>
      <c r="I151" s="36">
        <v>2561.2166666666662</v>
      </c>
      <c r="J151" s="36">
        <v>2577.4333333333334</v>
      </c>
      <c r="K151" s="31">
        <v>2545</v>
      </c>
      <c r="L151" s="31">
        <v>2507.9499999999998</v>
      </c>
      <c r="M151" s="31">
        <v>6.33399</v>
      </c>
      <c r="N151" s="1"/>
      <c r="O151" s="1"/>
    </row>
    <row r="152" spans="1:15" ht="12.75" customHeight="1">
      <c r="A152" s="51">
        <v>147</v>
      </c>
      <c r="B152" s="53" t="s">
        <v>187</v>
      </c>
      <c r="C152" s="31">
        <v>1738.65</v>
      </c>
      <c r="D152" s="36">
        <v>1728.2166666666665</v>
      </c>
      <c r="E152" s="36">
        <v>1710.383333333333</v>
      </c>
      <c r="F152" s="36">
        <v>1682.1166666666666</v>
      </c>
      <c r="G152" s="36">
        <v>1664.2833333333331</v>
      </c>
      <c r="H152" s="36">
        <v>1756.4833333333329</v>
      </c>
      <c r="I152" s="36">
        <v>1774.3166666666664</v>
      </c>
      <c r="J152" s="36">
        <v>1802.5833333333328</v>
      </c>
      <c r="K152" s="31">
        <v>1746.05</v>
      </c>
      <c r="L152" s="31">
        <v>1699.95</v>
      </c>
      <c r="M152" s="31">
        <v>6.99817</v>
      </c>
      <c r="N152" s="1"/>
      <c r="O152" s="1"/>
    </row>
    <row r="153" spans="1:15" ht="12.75" customHeight="1">
      <c r="A153" s="51">
        <v>148</v>
      </c>
      <c r="B153" s="53" t="s">
        <v>189</v>
      </c>
      <c r="C153" s="31">
        <v>327.85</v>
      </c>
      <c r="D153" s="36">
        <v>326.58333333333331</v>
      </c>
      <c r="E153" s="36">
        <v>324.06666666666661</v>
      </c>
      <c r="F153" s="36">
        <v>320.2833333333333</v>
      </c>
      <c r="G153" s="36">
        <v>317.76666666666659</v>
      </c>
      <c r="H153" s="36">
        <v>330.36666666666662</v>
      </c>
      <c r="I153" s="36">
        <v>332.88333333333338</v>
      </c>
      <c r="J153" s="36">
        <v>336.66666666666663</v>
      </c>
      <c r="K153" s="31">
        <v>329.1</v>
      </c>
      <c r="L153" s="31">
        <v>322.8</v>
      </c>
      <c r="M153" s="31">
        <v>213.46682000000001</v>
      </c>
      <c r="N153" s="1"/>
      <c r="O153" s="1"/>
    </row>
    <row r="154" spans="1:15" ht="12.75" customHeight="1">
      <c r="A154" s="51">
        <v>149</v>
      </c>
      <c r="B154" s="53" t="s">
        <v>283</v>
      </c>
      <c r="C154" s="31">
        <v>702.35</v>
      </c>
      <c r="D154" s="36">
        <v>700.93333333333339</v>
      </c>
      <c r="E154" s="36">
        <v>687.86666666666679</v>
      </c>
      <c r="F154" s="36">
        <v>673.38333333333344</v>
      </c>
      <c r="G154" s="36">
        <v>660.31666666666683</v>
      </c>
      <c r="H154" s="36">
        <v>715.41666666666674</v>
      </c>
      <c r="I154" s="36">
        <v>728.48333333333335</v>
      </c>
      <c r="J154" s="36">
        <v>742.9666666666667</v>
      </c>
      <c r="K154" s="31">
        <v>714</v>
      </c>
      <c r="L154" s="31">
        <v>686.45</v>
      </c>
      <c r="M154" s="31">
        <v>97.494640000000004</v>
      </c>
      <c r="N154" s="1"/>
      <c r="O154" s="1"/>
    </row>
    <row r="155" spans="1:15" ht="12.75" customHeight="1">
      <c r="A155" s="51">
        <v>150</v>
      </c>
      <c r="B155" s="53" t="s">
        <v>284</v>
      </c>
      <c r="C155" s="31">
        <v>530.4</v>
      </c>
      <c r="D155" s="36">
        <v>533.79999999999995</v>
      </c>
      <c r="E155" s="36">
        <v>502.14999999999986</v>
      </c>
      <c r="F155" s="36">
        <v>473.89999999999992</v>
      </c>
      <c r="G155" s="36">
        <v>442.24999999999983</v>
      </c>
      <c r="H155" s="36">
        <v>562.04999999999995</v>
      </c>
      <c r="I155" s="36">
        <v>593.70000000000005</v>
      </c>
      <c r="J155" s="36">
        <v>621.94999999999993</v>
      </c>
      <c r="K155" s="31">
        <v>565.45000000000005</v>
      </c>
      <c r="L155" s="31">
        <v>505.55</v>
      </c>
      <c r="M155" s="31">
        <v>184.65394000000001</v>
      </c>
      <c r="N155" s="1"/>
      <c r="O155" s="1"/>
    </row>
    <row r="156" spans="1:15" ht="12.75" customHeight="1">
      <c r="A156" s="51">
        <v>151</v>
      </c>
      <c r="B156" s="53" t="s">
        <v>285</v>
      </c>
      <c r="C156" s="31">
        <v>1819.35</v>
      </c>
      <c r="D156" s="36">
        <v>1779.7666666666667</v>
      </c>
      <c r="E156" s="36">
        <v>1709.6333333333332</v>
      </c>
      <c r="F156" s="36">
        <v>1599.9166666666665</v>
      </c>
      <c r="G156" s="36">
        <v>1529.7833333333331</v>
      </c>
      <c r="H156" s="36">
        <v>1889.4833333333333</v>
      </c>
      <c r="I156" s="36">
        <v>1959.616666666667</v>
      </c>
      <c r="J156" s="36">
        <v>2069.3333333333335</v>
      </c>
      <c r="K156" s="31">
        <v>1849.9</v>
      </c>
      <c r="L156" s="31">
        <v>1670.05</v>
      </c>
      <c r="M156" s="31">
        <v>25.259219999999999</v>
      </c>
      <c r="N156" s="1"/>
      <c r="O156" s="1"/>
    </row>
    <row r="157" spans="1:15" ht="12.75" customHeight="1">
      <c r="A157" s="51">
        <v>152</v>
      </c>
      <c r="B157" s="53" t="s">
        <v>196</v>
      </c>
      <c r="C157" s="31">
        <v>4405.1499999999996</v>
      </c>
      <c r="D157" s="36">
        <v>4428.0999999999995</v>
      </c>
      <c r="E157" s="36">
        <v>4369.7999999999993</v>
      </c>
      <c r="F157" s="36">
        <v>4334.45</v>
      </c>
      <c r="G157" s="36">
        <v>4276.1499999999996</v>
      </c>
      <c r="H157" s="36">
        <v>4463.4499999999989</v>
      </c>
      <c r="I157" s="36">
        <v>4521.75</v>
      </c>
      <c r="J157" s="36">
        <v>4557.0999999999985</v>
      </c>
      <c r="K157" s="31">
        <v>4486.3999999999996</v>
      </c>
      <c r="L157" s="31">
        <v>4392.75</v>
      </c>
      <c r="M157" s="31">
        <v>3.33893</v>
      </c>
      <c r="N157" s="1"/>
      <c r="O157" s="1"/>
    </row>
    <row r="158" spans="1:15" ht="12.75" customHeight="1">
      <c r="A158" s="51">
        <v>153</v>
      </c>
      <c r="B158" s="53" t="s">
        <v>190</v>
      </c>
      <c r="C158" s="31">
        <v>41913.449999999997</v>
      </c>
      <c r="D158" s="36">
        <v>41937.533333333333</v>
      </c>
      <c r="E158" s="36">
        <v>41530.066666666666</v>
      </c>
      <c r="F158" s="36">
        <v>41146.683333333334</v>
      </c>
      <c r="G158" s="36">
        <v>40739.216666666667</v>
      </c>
      <c r="H158" s="36">
        <v>42320.916666666664</v>
      </c>
      <c r="I158" s="36">
        <v>42728.383333333324</v>
      </c>
      <c r="J158" s="36">
        <v>43111.766666666663</v>
      </c>
      <c r="K158" s="31">
        <v>42345</v>
      </c>
      <c r="L158" s="31">
        <v>41554.15</v>
      </c>
      <c r="M158" s="31">
        <v>0.15955</v>
      </c>
      <c r="N158" s="1"/>
      <c r="O158" s="1"/>
    </row>
    <row r="159" spans="1:15" ht="12.75" customHeight="1">
      <c r="A159" s="51">
        <v>154</v>
      </c>
      <c r="B159" s="53" t="s">
        <v>286</v>
      </c>
      <c r="C159" s="31">
        <v>1889.65</v>
      </c>
      <c r="D159" s="36">
        <v>1891.3666666666668</v>
      </c>
      <c r="E159" s="36">
        <v>1879.7333333333336</v>
      </c>
      <c r="F159" s="36">
        <v>1869.8166666666668</v>
      </c>
      <c r="G159" s="36">
        <v>1858.1833333333336</v>
      </c>
      <c r="H159" s="36">
        <v>1901.2833333333335</v>
      </c>
      <c r="I159" s="36">
        <v>1912.9166666666667</v>
      </c>
      <c r="J159" s="36">
        <v>1922.8333333333335</v>
      </c>
      <c r="K159" s="31">
        <v>1903</v>
      </c>
      <c r="L159" s="31">
        <v>1881.45</v>
      </c>
      <c r="M159" s="31">
        <v>1.44513</v>
      </c>
      <c r="N159" s="1"/>
      <c r="O159" s="1"/>
    </row>
    <row r="160" spans="1:15" ht="12.75" customHeight="1">
      <c r="A160" s="51">
        <v>155</v>
      </c>
      <c r="B160" s="53" t="s">
        <v>192</v>
      </c>
      <c r="C160" s="31">
        <v>4993.3999999999996</v>
      </c>
      <c r="D160" s="36">
        <v>4989.3666666666659</v>
      </c>
      <c r="E160" s="36">
        <v>4934.0333333333319</v>
      </c>
      <c r="F160" s="36">
        <v>4874.6666666666661</v>
      </c>
      <c r="G160" s="36">
        <v>4819.3333333333321</v>
      </c>
      <c r="H160" s="36">
        <v>5048.7333333333318</v>
      </c>
      <c r="I160" s="36">
        <v>5104.0666666666657</v>
      </c>
      <c r="J160" s="36">
        <v>5163.4333333333316</v>
      </c>
      <c r="K160" s="31">
        <v>5044.7</v>
      </c>
      <c r="L160" s="31">
        <v>4930</v>
      </c>
      <c r="M160" s="31">
        <v>8.7867700000000006</v>
      </c>
      <c r="N160" s="1"/>
      <c r="O160" s="1"/>
    </row>
    <row r="161" spans="1:15" ht="12.75" customHeight="1">
      <c r="A161" s="51">
        <v>156</v>
      </c>
      <c r="B161" s="53" t="s">
        <v>193</v>
      </c>
      <c r="C161" s="31">
        <v>370.1</v>
      </c>
      <c r="D161" s="36">
        <v>370.68333333333339</v>
      </c>
      <c r="E161" s="36">
        <v>368.56666666666678</v>
      </c>
      <c r="F161" s="36">
        <v>367.03333333333336</v>
      </c>
      <c r="G161" s="36">
        <v>364.91666666666674</v>
      </c>
      <c r="H161" s="36">
        <v>372.21666666666681</v>
      </c>
      <c r="I161" s="36">
        <v>374.33333333333337</v>
      </c>
      <c r="J161" s="36">
        <v>375.86666666666684</v>
      </c>
      <c r="K161" s="31">
        <v>372.8</v>
      </c>
      <c r="L161" s="31">
        <v>369.15</v>
      </c>
      <c r="M161" s="31">
        <v>18.49999</v>
      </c>
      <c r="N161" s="1"/>
      <c r="O161" s="1"/>
    </row>
    <row r="162" spans="1:15" ht="12.75" customHeight="1">
      <c r="A162" s="51">
        <v>157</v>
      </c>
      <c r="B162" s="53" t="s">
        <v>195</v>
      </c>
      <c r="C162" s="31">
        <v>3108.65</v>
      </c>
      <c r="D162" s="36">
        <v>3094.15</v>
      </c>
      <c r="E162" s="36">
        <v>3076.3500000000004</v>
      </c>
      <c r="F162" s="36">
        <v>3044.05</v>
      </c>
      <c r="G162" s="36">
        <v>3026.2500000000005</v>
      </c>
      <c r="H162" s="36">
        <v>3126.4500000000003</v>
      </c>
      <c r="I162" s="36">
        <v>3144.2500000000005</v>
      </c>
      <c r="J162" s="36">
        <v>3176.55</v>
      </c>
      <c r="K162" s="31">
        <v>3111.95</v>
      </c>
      <c r="L162" s="31">
        <v>3061.85</v>
      </c>
      <c r="M162" s="31">
        <v>1.2241</v>
      </c>
      <c r="N162" s="1"/>
      <c r="O162" s="1"/>
    </row>
    <row r="163" spans="1:15" ht="12.75" customHeight="1">
      <c r="A163" s="51">
        <v>158</v>
      </c>
      <c r="B163" s="53" t="s">
        <v>191</v>
      </c>
      <c r="C163" s="31">
        <v>1064.0999999999999</v>
      </c>
      <c r="D163" s="36">
        <v>1050.4333333333334</v>
      </c>
      <c r="E163" s="36">
        <v>1030.8666666666668</v>
      </c>
      <c r="F163" s="36">
        <v>997.63333333333344</v>
      </c>
      <c r="G163" s="36">
        <v>978.06666666666683</v>
      </c>
      <c r="H163" s="36">
        <v>1083.6666666666667</v>
      </c>
      <c r="I163" s="36">
        <v>1103.2333333333333</v>
      </c>
      <c r="J163" s="36">
        <v>1136.4666666666667</v>
      </c>
      <c r="K163" s="31">
        <v>1070</v>
      </c>
      <c r="L163" s="31">
        <v>1017.2</v>
      </c>
      <c r="M163" s="31">
        <v>25.994859999999999</v>
      </c>
      <c r="N163" s="1"/>
      <c r="O163" s="1"/>
    </row>
    <row r="164" spans="1:15" ht="12.75" customHeight="1">
      <c r="A164" s="51">
        <v>159</v>
      </c>
      <c r="B164" s="53" t="s">
        <v>198</v>
      </c>
      <c r="C164" s="31">
        <v>6766.5</v>
      </c>
      <c r="D164" s="36">
        <v>6764.5666666666666</v>
      </c>
      <c r="E164" s="36">
        <v>6724.2333333333336</v>
      </c>
      <c r="F164" s="36">
        <v>6681.9666666666672</v>
      </c>
      <c r="G164" s="36">
        <v>6641.6333333333341</v>
      </c>
      <c r="H164" s="36">
        <v>6806.833333333333</v>
      </c>
      <c r="I164" s="36">
        <v>6847.166666666667</v>
      </c>
      <c r="J164" s="36">
        <v>6889.4333333333325</v>
      </c>
      <c r="K164" s="31">
        <v>6804.9</v>
      </c>
      <c r="L164" s="31">
        <v>6722.3</v>
      </c>
      <c r="M164" s="31">
        <v>2.3038799999999999</v>
      </c>
      <c r="N164" s="1"/>
      <c r="O164" s="1"/>
    </row>
    <row r="165" spans="1:15" ht="12.75" customHeight="1">
      <c r="A165" s="51">
        <v>160</v>
      </c>
      <c r="B165" s="53" t="s">
        <v>287</v>
      </c>
      <c r="C165" s="31">
        <v>406.45</v>
      </c>
      <c r="D165" s="36">
        <v>404.01666666666671</v>
      </c>
      <c r="E165" s="36">
        <v>398.53333333333342</v>
      </c>
      <c r="F165" s="36">
        <v>390.61666666666673</v>
      </c>
      <c r="G165" s="36">
        <v>385.13333333333344</v>
      </c>
      <c r="H165" s="36">
        <v>411.93333333333339</v>
      </c>
      <c r="I165" s="36">
        <v>417.41666666666663</v>
      </c>
      <c r="J165" s="36">
        <v>425.33333333333337</v>
      </c>
      <c r="K165" s="31">
        <v>409.5</v>
      </c>
      <c r="L165" s="31">
        <v>396.1</v>
      </c>
      <c r="M165" s="31">
        <v>31.223739999999999</v>
      </c>
      <c r="N165" s="1"/>
      <c r="O165" s="1"/>
    </row>
    <row r="166" spans="1:15" ht="12.75" customHeight="1">
      <c r="A166" s="51">
        <v>161</v>
      </c>
      <c r="B166" s="53" t="s">
        <v>194</v>
      </c>
      <c r="C166" s="31">
        <v>514.4</v>
      </c>
      <c r="D166" s="36">
        <v>515.81666666666661</v>
      </c>
      <c r="E166" s="36">
        <v>510.08333333333326</v>
      </c>
      <c r="F166" s="36">
        <v>505.76666666666665</v>
      </c>
      <c r="G166" s="36">
        <v>500.0333333333333</v>
      </c>
      <c r="H166" s="36">
        <v>520.13333333333321</v>
      </c>
      <c r="I166" s="36">
        <v>525.86666666666656</v>
      </c>
      <c r="J166" s="36">
        <v>530.18333333333317</v>
      </c>
      <c r="K166" s="31">
        <v>521.54999999999995</v>
      </c>
      <c r="L166" s="31">
        <v>511.5</v>
      </c>
      <c r="M166" s="31">
        <v>40.779339999999998</v>
      </c>
      <c r="N166" s="1"/>
      <c r="O166" s="1"/>
    </row>
    <row r="167" spans="1:15" ht="12.75" customHeight="1">
      <c r="A167" s="51">
        <v>162</v>
      </c>
      <c r="B167" s="53" t="s">
        <v>199</v>
      </c>
      <c r="C167" s="31">
        <v>338.25</v>
      </c>
      <c r="D167" s="36">
        <v>338.53333333333336</v>
      </c>
      <c r="E167" s="36">
        <v>335.56666666666672</v>
      </c>
      <c r="F167" s="36">
        <v>332.88333333333338</v>
      </c>
      <c r="G167" s="36">
        <v>329.91666666666674</v>
      </c>
      <c r="H167" s="36">
        <v>341.2166666666667</v>
      </c>
      <c r="I167" s="36">
        <v>344.18333333333328</v>
      </c>
      <c r="J167" s="36">
        <v>346.86666666666667</v>
      </c>
      <c r="K167" s="31">
        <v>341.5</v>
      </c>
      <c r="L167" s="31">
        <v>335.85</v>
      </c>
      <c r="M167" s="31">
        <v>79.936750000000004</v>
      </c>
      <c r="N167" s="1"/>
      <c r="O167" s="1"/>
    </row>
    <row r="168" spans="1:15" ht="12.75" customHeight="1">
      <c r="A168" s="51">
        <v>163</v>
      </c>
      <c r="B168" s="53" t="s">
        <v>288</v>
      </c>
      <c r="C168" s="31">
        <v>1761.55</v>
      </c>
      <c r="D168" s="36">
        <v>1730.1833333333334</v>
      </c>
      <c r="E168" s="36">
        <v>1686.3666666666668</v>
      </c>
      <c r="F168" s="36">
        <v>1611.1833333333334</v>
      </c>
      <c r="G168" s="36">
        <v>1567.3666666666668</v>
      </c>
      <c r="H168" s="36">
        <v>1805.3666666666668</v>
      </c>
      <c r="I168" s="36">
        <v>1849.1833333333334</v>
      </c>
      <c r="J168" s="36">
        <v>1924.3666666666668</v>
      </c>
      <c r="K168" s="31">
        <v>1774</v>
      </c>
      <c r="L168" s="31">
        <v>1655</v>
      </c>
      <c r="M168" s="31">
        <v>12.44073</v>
      </c>
      <c r="N168" s="1"/>
      <c r="O168" s="1"/>
    </row>
    <row r="169" spans="1:15" ht="12.75" customHeight="1">
      <c r="A169" s="51">
        <v>164</v>
      </c>
      <c r="B169" s="53" t="s">
        <v>289</v>
      </c>
      <c r="C169" s="31">
        <v>16990.150000000001</v>
      </c>
      <c r="D169" s="36">
        <v>17103.416666666668</v>
      </c>
      <c r="E169" s="36">
        <v>16772.933333333334</v>
      </c>
      <c r="F169" s="36">
        <v>16555.716666666667</v>
      </c>
      <c r="G169" s="36">
        <v>16225.233333333334</v>
      </c>
      <c r="H169" s="36">
        <v>17320.633333333335</v>
      </c>
      <c r="I169" s="36">
        <v>17651.116666666665</v>
      </c>
      <c r="J169" s="36">
        <v>17868.333333333336</v>
      </c>
      <c r="K169" s="31">
        <v>17433.900000000001</v>
      </c>
      <c r="L169" s="31">
        <v>16886.2</v>
      </c>
      <c r="M169" s="31">
        <v>7.8659999999999994E-2</v>
      </c>
      <c r="N169" s="1"/>
      <c r="O169" s="1"/>
    </row>
    <row r="170" spans="1:15" ht="12.75" customHeight="1">
      <c r="A170" s="51">
        <v>165</v>
      </c>
      <c r="B170" s="53" t="s">
        <v>197</v>
      </c>
      <c r="C170" s="31">
        <v>116.16</v>
      </c>
      <c r="D170" s="36">
        <v>116.27</v>
      </c>
      <c r="E170" s="36">
        <v>115.69999999999999</v>
      </c>
      <c r="F170" s="36">
        <v>115.24</v>
      </c>
      <c r="G170" s="36">
        <v>114.66999999999999</v>
      </c>
      <c r="H170" s="36">
        <v>116.72999999999999</v>
      </c>
      <c r="I170" s="36">
        <v>117.30000000000001</v>
      </c>
      <c r="J170" s="36">
        <v>117.75999999999999</v>
      </c>
      <c r="K170" s="31">
        <v>116.84</v>
      </c>
      <c r="L170" s="31">
        <v>115.81</v>
      </c>
      <c r="M170" s="31">
        <v>111.90669</v>
      </c>
      <c r="N170" s="1"/>
      <c r="O170" s="1"/>
    </row>
    <row r="171" spans="1:15" ht="12.75" customHeight="1">
      <c r="A171" s="51">
        <v>166</v>
      </c>
      <c r="B171" t="s">
        <v>204</v>
      </c>
      <c r="C171" s="31">
        <v>589.85</v>
      </c>
      <c r="D171" s="36">
        <v>591.94999999999993</v>
      </c>
      <c r="E171" s="36">
        <v>584.99999999999989</v>
      </c>
      <c r="F171" s="36">
        <v>580.15</v>
      </c>
      <c r="G171" s="36">
        <v>573.19999999999993</v>
      </c>
      <c r="H171" s="36">
        <v>596.79999999999984</v>
      </c>
      <c r="I171" s="36">
        <v>603.74999999999989</v>
      </c>
      <c r="J171" s="36">
        <v>608.5999999999998</v>
      </c>
      <c r="K171" s="31">
        <v>598.9</v>
      </c>
      <c r="L171" s="31">
        <v>587.1</v>
      </c>
      <c r="M171" s="31">
        <v>74.375820000000004</v>
      </c>
      <c r="N171" s="1"/>
      <c r="O171" s="1"/>
    </row>
    <row r="172" spans="1:15" ht="12.75" customHeight="1">
      <c r="A172" s="51">
        <v>167</v>
      </c>
      <c r="B172" s="53" t="s">
        <v>460</v>
      </c>
      <c r="C172" s="31">
        <v>577.20000000000005</v>
      </c>
      <c r="D172" s="36">
        <v>579.44999999999993</v>
      </c>
      <c r="E172" s="36">
        <v>573.24999999999989</v>
      </c>
      <c r="F172" s="36">
        <v>569.29999999999995</v>
      </c>
      <c r="G172" s="36">
        <v>563.09999999999991</v>
      </c>
      <c r="H172" s="36">
        <v>583.39999999999986</v>
      </c>
      <c r="I172" s="36">
        <v>589.59999999999991</v>
      </c>
      <c r="J172" s="36">
        <v>593.54999999999984</v>
      </c>
      <c r="K172" s="31">
        <v>585.65</v>
      </c>
      <c r="L172" s="31">
        <v>575.5</v>
      </c>
      <c r="M172" s="31">
        <v>112.54234</v>
      </c>
      <c r="N172" s="1"/>
      <c r="O172" s="1"/>
    </row>
    <row r="173" spans="1:15" ht="12.75" customHeight="1">
      <c r="A173" s="51">
        <v>168</v>
      </c>
      <c r="B173" s="53" t="s">
        <v>205</v>
      </c>
      <c r="C173" s="31">
        <v>3025.2</v>
      </c>
      <c r="D173" s="36">
        <v>3025.7333333333336</v>
      </c>
      <c r="E173" s="36">
        <v>3005.4666666666672</v>
      </c>
      <c r="F173" s="36">
        <v>2985.7333333333336</v>
      </c>
      <c r="G173" s="36">
        <v>2965.4666666666672</v>
      </c>
      <c r="H173" s="36">
        <v>3045.4666666666672</v>
      </c>
      <c r="I173" s="36">
        <v>3065.7333333333336</v>
      </c>
      <c r="J173" s="36">
        <v>3085.4666666666672</v>
      </c>
      <c r="K173" s="31">
        <v>3046</v>
      </c>
      <c r="L173" s="31">
        <v>3006</v>
      </c>
      <c r="M173" s="31">
        <v>44.080570000000002</v>
      </c>
      <c r="N173" s="1"/>
      <c r="O173" s="1"/>
    </row>
    <row r="174" spans="1:15" ht="12.75" customHeight="1">
      <c r="A174" s="51">
        <v>169</v>
      </c>
      <c r="B174" s="53" t="s">
        <v>207</v>
      </c>
      <c r="C174" s="31">
        <v>720.35</v>
      </c>
      <c r="D174" s="36">
        <v>719.93333333333339</v>
      </c>
      <c r="E174" s="36">
        <v>716.46666666666681</v>
      </c>
      <c r="F174" s="36">
        <v>712.58333333333337</v>
      </c>
      <c r="G174" s="36">
        <v>709.11666666666679</v>
      </c>
      <c r="H174" s="36">
        <v>723.81666666666683</v>
      </c>
      <c r="I174" s="36">
        <v>727.28333333333353</v>
      </c>
      <c r="J174" s="36">
        <v>731.16666666666686</v>
      </c>
      <c r="K174" s="31">
        <v>723.4</v>
      </c>
      <c r="L174" s="31">
        <v>716.05</v>
      </c>
      <c r="M174" s="31">
        <v>10.94078</v>
      </c>
      <c r="N174" s="1"/>
      <c r="O174" s="1"/>
    </row>
    <row r="175" spans="1:15" ht="12.75" customHeight="1">
      <c r="A175" s="51">
        <v>170</v>
      </c>
      <c r="B175" s="53" t="s">
        <v>208</v>
      </c>
      <c r="C175" s="31">
        <v>1796.25</v>
      </c>
      <c r="D175" s="36">
        <v>1789.0166666666664</v>
      </c>
      <c r="E175" s="36">
        <v>1776.5833333333328</v>
      </c>
      <c r="F175" s="36">
        <v>1756.9166666666663</v>
      </c>
      <c r="G175" s="36">
        <v>1744.4833333333327</v>
      </c>
      <c r="H175" s="36">
        <v>1808.6833333333329</v>
      </c>
      <c r="I175" s="36">
        <v>1821.1166666666663</v>
      </c>
      <c r="J175" s="36">
        <v>1840.7833333333331</v>
      </c>
      <c r="K175" s="31">
        <v>1801.45</v>
      </c>
      <c r="L175" s="31">
        <v>1769.35</v>
      </c>
      <c r="M175" s="31">
        <v>5.93628</v>
      </c>
      <c r="N175" s="1"/>
      <c r="O175" s="1"/>
    </row>
    <row r="176" spans="1:15" ht="12.75" customHeight="1">
      <c r="A176" s="51">
        <v>171</v>
      </c>
      <c r="B176" s="53" t="s">
        <v>212</v>
      </c>
      <c r="C176" s="31">
        <v>2538.5500000000002</v>
      </c>
      <c r="D176" s="36">
        <v>2523.4166666666665</v>
      </c>
      <c r="E176" s="36">
        <v>2501.7833333333328</v>
      </c>
      <c r="F176" s="36">
        <v>2465.0166666666664</v>
      </c>
      <c r="G176" s="36">
        <v>2443.3833333333328</v>
      </c>
      <c r="H176" s="36">
        <v>2560.1833333333329</v>
      </c>
      <c r="I176" s="36">
        <v>2581.8166666666671</v>
      </c>
      <c r="J176" s="36">
        <v>2618.583333333333</v>
      </c>
      <c r="K176" s="31">
        <v>2545.0500000000002</v>
      </c>
      <c r="L176" s="31">
        <v>2486.65</v>
      </c>
      <c r="M176" s="31">
        <v>4.6674100000000003</v>
      </c>
      <c r="N176" s="1"/>
      <c r="O176" s="1"/>
    </row>
    <row r="177" spans="1:15" ht="12.75" customHeight="1">
      <c r="A177" s="51">
        <v>172</v>
      </c>
      <c r="B177" s="53" t="s">
        <v>176</v>
      </c>
      <c r="C177" s="31">
        <v>197.95</v>
      </c>
      <c r="D177" s="36">
        <v>198</v>
      </c>
      <c r="E177" s="36">
        <v>196.6</v>
      </c>
      <c r="F177" s="36">
        <v>195.25</v>
      </c>
      <c r="G177" s="36">
        <v>193.85</v>
      </c>
      <c r="H177" s="36">
        <v>199.35</v>
      </c>
      <c r="I177" s="36">
        <v>200.74999999999997</v>
      </c>
      <c r="J177" s="36">
        <v>202.1</v>
      </c>
      <c r="K177" s="31">
        <v>199.4</v>
      </c>
      <c r="L177" s="31">
        <v>196.65</v>
      </c>
      <c r="M177" s="31">
        <v>114.72163999999999</v>
      </c>
      <c r="N177" s="1"/>
      <c r="O177" s="1"/>
    </row>
    <row r="178" spans="1:15" ht="12.75" customHeight="1">
      <c r="A178" s="51">
        <v>173</v>
      </c>
      <c r="B178" s="53" t="s">
        <v>210</v>
      </c>
      <c r="C178" s="31">
        <v>24906.45</v>
      </c>
      <c r="D178" s="36">
        <v>24814.149999999998</v>
      </c>
      <c r="E178" s="36">
        <v>24694.499999999996</v>
      </c>
      <c r="F178" s="36">
        <v>24482.55</v>
      </c>
      <c r="G178" s="36">
        <v>24362.899999999998</v>
      </c>
      <c r="H178" s="36">
        <v>25026.099999999995</v>
      </c>
      <c r="I178" s="36">
        <v>25145.749999999996</v>
      </c>
      <c r="J178" s="36">
        <v>25357.699999999993</v>
      </c>
      <c r="K178" s="31">
        <v>24933.8</v>
      </c>
      <c r="L178" s="31">
        <v>24602.2</v>
      </c>
      <c r="M178" s="31">
        <v>0.1673</v>
      </c>
      <c r="N178" s="1"/>
      <c r="O178" s="1"/>
    </row>
    <row r="179" spans="1:15" ht="12.75" customHeight="1">
      <c r="A179" s="51">
        <v>174</v>
      </c>
      <c r="B179" s="53" t="s">
        <v>213</v>
      </c>
      <c r="C179" s="31">
        <v>3162.15</v>
      </c>
      <c r="D179" s="36">
        <v>3150.9666666666667</v>
      </c>
      <c r="E179" s="36">
        <v>3122.1833333333334</v>
      </c>
      <c r="F179" s="36">
        <v>3082.2166666666667</v>
      </c>
      <c r="G179" s="36">
        <v>3053.4333333333334</v>
      </c>
      <c r="H179" s="36">
        <v>3190.9333333333334</v>
      </c>
      <c r="I179" s="36">
        <v>3219.7166666666672</v>
      </c>
      <c r="J179" s="36">
        <v>3259.6833333333334</v>
      </c>
      <c r="K179" s="31">
        <v>3179.75</v>
      </c>
      <c r="L179" s="31">
        <v>3111</v>
      </c>
      <c r="M179" s="31">
        <v>6.7321</v>
      </c>
      <c r="N179" s="1"/>
      <c r="O179" s="1"/>
    </row>
    <row r="180" spans="1:15" ht="12.75" customHeight="1">
      <c r="A180" s="51">
        <v>175</v>
      </c>
      <c r="B180" s="53" t="s">
        <v>211</v>
      </c>
      <c r="C180" s="31">
        <v>7043.05</v>
      </c>
      <c r="D180" s="36">
        <v>7033.9833333333336</v>
      </c>
      <c r="E180" s="36">
        <v>7002.3666666666668</v>
      </c>
      <c r="F180" s="36">
        <v>6961.6833333333334</v>
      </c>
      <c r="G180" s="36">
        <v>6930.0666666666666</v>
      </c>
      <c r="H180" s="36">
        <v>7074.666666666667</v>
      </c>
      <c r="I180" s="36">
        <v>7106.2833333333338</v>
      </c>
      <c r="J180" s="36">
        <v>7146.9666666666672</v>
      </c>
      <c r="K180" s="31">
        <v>7065.6</v>
      </c>
      <c r="L180" s="31">
        <v>6993.3</v>
      </c>
      <c r="M180" s="31">
        <v>1.4987600000000001</v>
      </c>
      <c r="N180" s="1"/>
      <c r="O180" s="1"/>
    </row>
    <row r="181" spans="1:15" ht="12.75" customHeight="1">
      <c r="A181" s="51">
        <v>176</v>
      </c>
      <c r="B181" s="53" t="s">
        <v>290</v>
      </c>
      <c r="C181" s="31">
        <v>715.7</v>
      </c>
      <c r="D181" s="36">
        <v>708.44999999999993</v>
      </c>
      <c r="E181" s="36">
        <v>697.39999999999986</v>
      </c>
      <c r="F181" s="36">
        <v>679.09999999999991</v>
      </c>
      <c r="G181" s="36">
        <v>668.04999999999984</v>
      </c>
      <c r="H181" s="36">
        <v>726.74999999999989</v>
      </c>
      <c r="I181" s="36">
        <v>737.79999999999984</v>
      </c>
      <c r="J181" s="36">
        <v>756.09999999999991</v>
      </c>
      <c r="K181" s="31">
        <v>719.5</v>
      </c>
      <c r="L181" s="31">
        <v>690.15</v>
      </c>
      <c r="M181" s="31">
        <v>14.94572</v>
      </c>
      <c r="N181" s="1"/>
      <c r="O181" s="1"/>
    </row>
    <row r="182" spans="1:15" ht="12.75" customHeight="1">
      <c r="A182" s="51">
        <v>177</v>
      </c>
      <c r="B182" s="53" t="s">
        <v>209</v>
      </c>
      <c r="C182" s="31">
        <v>815.05</v>
      </c>
      <c r="D182" s="36">
        <v>817.43333333333339</v>
      </c>
      <c r="E182" s="36">
        <v>811.41666666666674</v>
      </c>
      <c r="F182" s="36">
        <v>807.7833333333333</v>
      </c>
      <c r="G182" s="36">
        <v>801.76666666666665</v>
      </c>
      <c r="H182" s="36">
        <v>821.06666666666683</v>
      </c>
      <c r="I182" s="36">
        <v>827.08333333333348</v>
      </c>
      <c r="J182" s="36">
        <v>830.71666666666692</v>
      </c>
      <c r="K182" s="31">
        <v>823.45</v>
      </c>
      <c r="L182" s="31">
        <v>813.8</v>
      </c>
      <c r="M182" s="31">
        <v>85.237949999999998</v>
      </c>
      <c r="N182" s="1"/>
      <c r="O182" s="1"/>
    </row>
    <row r="183" spans="1:15" ht="12.75" customHeight="1">
      <c r="A183" s="51">
        <v>178</v>
      </c>
      <c r="B183" s="53" t="s">
        <v>206</v>
      </c>
      <c r="C183" s="31">
        <v>137.75</v>
      </c>
      <c r="D183" s="36">
        <v>136.30999999999997</v>
      </c>
      <c r="E183" s="36">
        <v>133.83999999999995</v>
      </c>
      <c r="F183" s="36">
        <v>129.92999999999998</v>
      </c>
      <c r="G183" s="36">
        <v>127.45999999999995</v>
      </c>
      <c r="H183" s="36">
        <v>140.21999999999994</v>
      </c>
      <c r="I183" s="36">
        <v>142.68999999999997</v>
      </c>
      <c r="J183" s="36">
        <v>146.59999999999994</v>
      </c>
      <c r="K183" s="31">
        <v>138.78</v>
      </c>
      <c r="L183" s="31">
        <v>132.4</v>
      </c>
      <c r="M183" s="31">
        <v>328.00585999999998</v>
      </c>
      <c r="N183" s="1"/>
      <c r="O183" s="1"/>
    </row>
    <row r="184" spans="1:15" ht="12.75" customHeight="1">
      <c r="A184" s="51">
        <v>179</v>
      </c>
      <c r="B184" s="53" t="s">
        <v>214</v>
      </c>
      <c r="C184" s="31">
        <v>1772.45</v>
      </c>
      <c r="D184" s="36">
        <v>1772.3166666666666</v>
      </c>
      <c r="E184" s="36">
        <v>1764.6333333333332</v>
      </c>
      <c r="F184" s="36">
        <v>1756.8166666666666</v>
      </c>
      <c r="G184" s="36">
        <v>1749.1333333333332</v>
      </c>
      <c r="H184" s="36">
        <v>1780.1333333333332</v>
      </c>
      <c r="I184" s="36">
        <v>1787.8166666666666</v>
      </c>
      <c r="J184" s="36">
        <v>1795.6333333333332</v>
      </c>
      <c r="K184" s="31">
        <v>1780</v>
      </c>
      <c r="L184" s="31">
        <v>1764.5</v>
      </c>
      <c r="M184" s="31">
        <v>9.3337199999999996</v>
      </c>
      <c r="N184" s="1"/>
      <c r="O184" s="1"/>
    </row>
    <row r="185" spans="1:15" ht="12.75" customHeight="1">
      <c r="A185" s="51">
        <v>180</v>
      </c>
      <c r="B185" s="53" t="s">
        <v>215</v>
      </c>
      <c r="C185" s="31">
        <v>792.15</v>
      </c>
      <c r="D185" s="36">
        <v>787.2166666666667</v>
      </c>
      <c r="E185" s="36">
        <v>776.43333333333339</v>
      </c>
      <c r="F185" s="36">
        <v>760.7166666666667</v>
      </c>
      <c r="G185" s="36">
        <v>749.93333333333339</v>
      </c>
      <c r="H185" s="36">
        <v>802.93333333333339</v>
      </c>
      <c r="I185" s="36">
        <v>813.7166666666667</v>
      </c>
      <c r="J185" s="36">
        <v>829.43333333333339</v>
      </c>
      <c r="K185" s="31">
        <v>798</v>
      </c>
      <c r="L185" s="31">
        <v>771.5</v>
      </c>
      <c r="M185" s="31">
        <v>11.199260000000001</v>
      </c>
      <c r="N185" s="1"/>
      <c r="O185" s="1"/>
    </row>
    <row r="186" spans="1:15" ht="12.75" customHeight="1">
      <c r="A186" s="51">
        <v>181</v>
      </c>
      <c r="B186" s="53" t="s">
        <v>216</v>
      </c>
      <c r="C186" s="31">
        <v>853.5</v>
      </c>
      <c r="D186" s="36">
        <v>852.25</v>
      </c>
      <c r="E186" s="36">
        <v>842.6</v>
      </c>
      <c r="F186" s="36">
        <v>831.7</v>
      </c>
      <c r="G186" s="36">
        <v>822.05000000000007</v>
      </c>
      <c r="H186" s="36">
        <v>863.15</v>
      </c>
      <c r="I186" s="36">
        <v>872.80000000000007</v>
      </c>
      <c r="J186" s="36">
        <v>883.69999999999993</v>
      </c>
      <c r="K186" s="31">
        <v>861.9</v>
      </c>
      <c r="L186" s="31">
        <v>841.35</v>
      </c>
      <c r="M186" s="31">
        <v>7.5979099999999997</v>
      </c>
      <c r="N186" s="1"/>
      <c r="O186" s="1"/>
    </row>
    <row r="187" spans="1:15" ht="12.75" customHeight="1">
      <c r="A187" s="51">
        <v>182</v>
      </c>
      <c r="B187" s="53" t="s">
        <v>228</v>
      </c>
      <c r="C187" s="31">
        <v>2775.2</v>
      </c>
      <c r="D187" s="36">
        <v>2768.2999999999997</v>
      </c>
      <c r="E187" s="36">
        <v>2747.5999999999995</v>
      </c>
      <c r="F187" s="36">
        <v>2719.9999999999995</v>
      </c>
      <c r="G187" s="36">
        <v>2699.2999999999993</v>
      </c>
      <c r="H187" s="36">
        <v>2795.8999999999996</v>
      </c>
      <c r="I187" s="36">
        <v>2816.5999999999995</v>
      </c>
      <c r="J187" s="36">
        <v>2844.2</v>
      </c>
      <c r="K187" s="31">
        <v>2789</v>
      </c>
      <c r="L187" s="31">
        <v>2740.7</v>
      </c>
      <c r="M187" s="31">
        <v>6.9490299999999996</v>
      </c>
      <c r="N187" s="1"/>
      <c r="O187" s="1"/>
    </row>
    <row r="188" spans="1:15" ht="12.75" customHeight="1">
      <c r="A188" s="51">
        <v>183</v>
      </c>
      <c r="B188" s="53" t="s">
        <v>217</v>
      </c>
      <c r="C188" s="31">
        <v>1073.1500000000001</v>
      </c>
      <c r="D188" s="36">
        <v>1075.7166666666667</v>
      </c>
      <c r="E188" s="36">
        <v>1068.4333333333334</v>
      </c>
      <c r="F188" s="36">
        <v>1063.7166666666667</v>
      </c>
      <c r="G188" s="36">
        <v>1056.4333333333334</v>
      </c>
      <c r="H188" s="36">
        <v>1080.4333333333334</v>
      </c>
      <c r="I188" s="36">
        <v>1087.7166666666667</v>
      </c>
      <c r="J188" s="36">
        <v>1092.4333333333334</v>
      </c>
      <c r="K188" s="31">
        <v>1083</v>
      </c>
      <c r="L188" s="31">
        <v>1071</v>
      </c>
      <c r="M188" s="31">
        <v>3.1792799999999999</v>
      </c>
      <c r="N188" s="1"/>
      <c r="O188" s="1"/>
    </row>
    <row r="189" spans="1:15" ht="12.75" customHeight="1">
      <c r="A189" s="51">
        <v>184</v>
      </c>
      <c r="B189" s="53" t="s">
        <v>218</v>
      </c>
      <c r="C189" s="31">
        <v>1947.7</v>
      </c>
      <c r="D189" s="36">
        <v>1937.5333333333335</v>
      </c>
      <c r="E189" s="36">
        <v>1921.366666666667</v>
      </c>
      <c r="F189" s="36">
        <v>1895.0333333333335</v>
      </c>
      <c r="G189" s="36">
        <v>1878.866666666667</v>
      </c>
      <c r="H189" s="36">
        <v>1963.866666666667</v>
      </c>
      <c r="I189" s="36">
        <v>1980.0333333333335</v>
      </c>
      <c r="J189" s="36">
        <v>2006.366666666667</v>
      </c>
      <c r="K189" s="31">
        <v>1953.7</v>
      </c>
      <c r="L189" s="31">
        <v>1911.2</v>
      </c>
      <c r="M189" s="31">
        <v>4.6467799999999997</v>
      </c>
      <c r="N189" s="1"/>
      <c r="O189" s="1"/>
    </row>
    <row r="190" spans="1:15" ht="12.75" customHeight="1">
      <c r="A190" s="51">
        <v>185</v>
      </c>
      <c r="B190" s="53" t="s">
        <v>223</v>
      </c>
      <c r="C190" s="31">
        <v>4502.45</v>
      </c>
      <c r="D190" s="36">
        <v>4513.2</v>
      </c>
      <c r="E190" s="36">
        <v>4474.25</v>
      </c>
      <c r="F190" s="36">
        <v>4446.05</v>
      </c>
      <c r="G190" s="36">
        <v>4407.1000000000004</v>
      </c>
      <c r="H190" s="36">
        <v>4541.3999999999996</v>
      </c>
      <c r="I190" s="36">
        <v>4580.3499999999985</v>
      </c>
      <c r="J190" s="36">
        <v>4608.5499999999993</v>
      </c>
      <c r="K190" s="31">
        <v>4552.1499999999996</v>
      </c>
      <c r="L190" s="31">
        <v>4485</v>
      </c>
      <c r="M190" s="31">
        <v>18.44164</v>
      </c>
      <c r="N190" s="1"/>
      <c r="O190" s="1"/>
    </row>
    <row r="191" spans="1:15" ht="12.75" customHeight="1">
      <c r="A191" s="51">
        <v>186</v>
      </c>
      <c r="B191" s="53" t="s">
        <v>219</v>
      </c>
      <c r="C191" s="31">
        <v>1220.05</v>
      </c>
      <c r="D191" s="36">
        <v>1211.9833333333333</v>
      </c>
      <c r="E191" s="36">
        <v>1202.1166666666668</v>
      </c>
      <c r="F191" s="36">
        <v>1184.1833333333334</v>
      </c>
      <c r="G191" s="36">
        <v>1174.3166666666668</v>
      </c>
      <c r="H191" s="36">
        <v>1229.9166666666667</v>
      </c>
      <c r="I191" s="36">
        <v>1239.7833333333331</v>
      </c>
      <c r="J191" s="36">
        <v>1257.7166666666667</v>
      </c>
      <c r="K191" s="31">
        <v>1221.8499999999999</v>
      </c>
      <c r="L191" s="31">
        <v>1194.05</v>
      </c>
      <c r="M191" s="31">
        <v>10.45317</v>
      </c>
      <c r="N191" s="1"/>
      <c r="O191" s="1"/>
    </row>
    <row r="192" spans="1:15" ht="12.75" customHeight="1">
      <c r="A192" s="51">
        <v>187</v>
      </c>
      <c r="B192" s="53" t="s">
        <v>291</v>
      </c>
      <c r="C192" s="31">
        <v>7683.05</v>
      </c>
      <c r="D192" s="36">
        <v>7575.3499999999995</v>
      </c>
      <c r="E192" s="36">
        <v>7210.6999999999989</v>
      </c>
      <c r="F192" s="36">
        <v>6738.3499999999995</v>
      </c>
      <c r="G192" s="36">
        <v>6373.6999999999989</v>
      </c>
      <c r="H192" s="36">
        <v>8047.6999999999989</v>
      </c>
      <c r="I192" s="36">
        <v>8412.3499999999985</v>
      </c>
      <c r="J192" s="36">
        <v>8884.6999999999989</v>
      </c>
      <c r="K192" s="31">
        <v>7940</v>
      </c>
      <c r="L192" s="31">
        <v>7103</v>
      </c>
      <c r="M192" s="31">
        <v>12.916650000000001</v>
      </c>
      <c r="N192" s="1"/>
      <c r="O192" s="1"/>
    </row>
    <row r="193" spans="1:15" ht="12.75" customHeight="1">
      <c r="A193" s="51">
        <v>188</v>
      </c>
      <c r="B193" s="53" t="s">
        <v>495</v>
      </c>
      <c r="C193" s="31">
        <v>756</v>
      </c>
      <c r="D193" s="36">
        <v>752.81666666666661</v>
      </c>
      <c r="E193" s="36">
        <v>743.18333333333317</v>
      </c>
      <c r="F193" s="36">
        <v>730.36666666666656</v>
      </c>
      <c r="G193" s="36">
        <v>720.73333333333312</v>
      </c>
      <c r="H193" s="36">
        <v>765.63333333333321</v>
      </c>
      <c r="I193" s="36">
        <v>775.26666666666665</v>
      </c>
      <c r="J193" s="36">
        <v>788.08333333333326</v>
      </c>
      <c r="K193" s="31">
        <v>762.45</v>
      </c>
      <c r="L193" s="31">
        <v>740</v>
      </c>
      <c r="M193" s="31">
        <v>93.819720000000004</v>
      </c>
      <c r="N193" s="1"/>
      <c r="O193" s="1"/>
    </row>
    <row r="194" spans="1:15" ht="12.75" customHeight="1">
      <c r="A194" s="51">
        <v>189</v>
      </c>
      <c r="B194" s="53" t="s">
        <v>220</v>
      </c>
      <c r="C194" s="31">
        <v>1092.4000000000001</v>
      </c>
      <c r="D194" s="36">
        <v>1092.8666666666666</v>
      </c>
      <c r="E194" s="36">
        <v>1082.3833333333332</v>
      </c>
      <c r="F194" s="36">
        <v>1072.3666666666666</v>
      </c>
      <c r="G194" s="36">
        <v>1061.8833333333332</v>
      </c>
      <c r="H194" s="36">
        <v>1102.8833333333332</v>
      </c>
      <c r="I194" s="36">
        <v>1113.3666666666663</v>
      </c>
      <c r="J194" s="36">
        <v>1123.3833333333332</v>
      </c>
      <c r="K194" s="31">
        <v>1103.3499999999999</v>
      </c>
      <c r="L194" s="31">
        <v>1082.8499999999999</v>
      </c>
      <c r="M194" s="31">
        <v>94.150390000000002</v>
      </c>
      <c r="N194" s="1"/>
      <c r="O194" s="1"/>
    </row>
    <row r="195" spans="1:15" ht="12.75" customHeight="1">
      <c r="A195" s="51">
        <v>190</v>
      </c>
      <c r="B195" s="53" t="s">
        <v>221</v>
      </c>
      <c r="C195" s="31">
        <v>422.5</v>
      </c>
      <c r="D195" s="36">
        <v>421</v>
      </c>
      <c r="E195" s="36">
        <v>418.5</v>
      </c>
      <c r="F195" s="36">
        <v>414.5</v>
      </c>
      <c r="G195" s="36">
        <v>412</v>
      </c>
      <c r="H195" s="36">
        <v>425</v>
      </c>
      <c r="I195" s="36">
        <v>427.5</v>
      </c>
      <c r="J195" s="36">
        <v>431.5</v>
      </c>
      <c r="K195" s="31">
        <v>423.5</v>
      </c>
      <c r="L195" s="31">
        <v>417</v>
      </c>
      <c r="M195" s="31">
        <v>67.942620000000005</v>
      </c>
      <c r="N195" s="1"/>
      <c r="O195" s="1"/>
    </row>
    <row r="196" spans="1:15" ht="12.75" customHeight="1">
      <c r="A196" s="51">
        <v>191</v>
      </c>
      <c r="B196" s="53" t="s">
        <v>222</v>
      </c>
      <c r="C196" s="31">
        <v>155.69999999999999</v>
      </c>
      <c r="D196" s="36">
        <v>155.26666666666668</v>
      </c>
      <c r="E196" s="36">
        <v>154.13333333333335</v>
      </c>
      <c r="F196" s="36">
        <v>152.56666666666666</v>
      </c>
      <c r="G196" s="36">
        <v>151.43333333333334</v>
      </c>
      <c r="H196" s="36">
        <v>156.83333333333337</v>
      </c>
      <c r="I196" s="36">
        <v>157.9666666666667</v>
      </c>
      <c r="J196" s="36">
        <v>159.53333333333339</v>
      </c>
      <c r="K196" s="31">
        <v>156.4</v>
      </c>
      <c r="L196" s="31">
        <v>153.69999999999999</v>
      </c>
      <c r="M196" s="31">
        <v>324.97602999999998</v>
      </c>
      <c r="N196" s="1"/>
      <c r="O196" s="1"/>
    </row>
    <row r="197" spans="1:15" ht="12.75" customHeight="1">
      <c r="A197" s="51">
        <v>192</v>
      </c>
      <c r="B197" s="53" t="s">
        <v>224</v>
      </c>
      <c r="C197" s="31">
        <v>1640.15</v>
      </c>
      <c r="D197" s="36">
        <v>1630.7166666666665</v>
      </c>
      <c r="E197" s="36">
        <v>1618.4333333333329</v>
      </c>
      <c r="F197" s="36">
        <v>1596.7166666666665</v>
      </c>
      <c r="G197" s="36">
        <v>1584.4333333333329</v>
      </c>
      <c r="H197" s="36">
        <v>1652.4333333333329</v>
      </c>
      <c r="I197" s="36">
        <v>1664.7166666666662</v>
      </c>
      <c r="J197" s="36">
        <v>1686.4333333333329</v>
      </c>
      <c r="K197" s="31">
        <v>1643</v>
      </c>
      <c r="L197" s="31">
        <v>1609</v>
      </c>
      <c r="M197" s="31">
        <v>15.101570000000001</v>
      </c>
      <c r="N197" s="1"/>
      <c r="O197" s="1"/>
    </row>
    <row r="198" spans="1:15" ht="12.75" customHeight="1">
      <c r="A198" s="51">
        <v>193</v>
      </c>
      <c r="B198" s="53" t="s">
        <v>202</v>
      </c>
      <c r="C198" s="31">
        <v>822.2</v>
      </c>
      <c r="D198" s="36">
        <v>820.01666666666677</v>
      </c>
      <c r="E198" s="36">
        <v>816.53333333333353</v>
      </c>
      <c r="F198" s="36">
        <v>810.86666666666679</v>
      </c>
      <c r="G198" s="36">
        <v>807.38333333333355</v>
      </c>
      <c r="H198" s="36">
        <v>825.68333333333351</v>
      </c>
      <c r="I198" s="36">
        <v>829.16666666666686</v>
      </c>
      <c r="J198" s="36">
        <v>834.83333333333348</v>
      </c>
      <c r="K198" s="31">
        <v>823.5</v>
      </c>
      <c r="L198" s="31">
        <v>814.35</v>
      </c>
      <c r="M198" s="31">
        <v>10.89283</v>
      </c>
      <c r="N198" s="1"/>
      <c r="O198" s="1"/>
    </row>
    <row r="199" spans="1:15" ht="12.75" customHeight="1">
      <c r="A199" s="51">
        <v>194</v>
      </c>
      <c r="B199" s="53" t="s">
        <v>225</v>
      </c>
      <c r="C199" s="31">
        <v>3630.2</v>
      </c>
      <c r="D199" s="36">
        <v>3614.75</v>
      </c>
      <c r="E199" s="36">
        <v>3589.5</v>
      </c>
      <c r="F199" s="36">
        <v>3548.8</v>
      </c>
      <c r="G199" s="36">
        <v>3523.55</v>
      </c>
      <c r="H199" s="36">
        <v>3655.45</v>
      </c>
      <c r="I199" s="36">
        <v>3680.7</v>
      </c>
      <c r="J199" s="36">
        <v>3721.3999999999996</v>
      </c>
      <c r="K199" s="31">
        <v>3640</v>
      </c>
      <c r="L199" s="31">
        <v>3574.05</v>
      </c>
      <c r="M199" s="31">
        <v>11.56681</v>
      </c>
      <c r="N199" s="1"/>
      <c r="O199" s="1"/>
    </row>
    <row r="200" spans="1:15" ht="12.75" customHeight="1">
      <c r="A200" s="51">
        <v>195</v>
      </c>
      <c r="B200" s="53" t="s">
        <v>226</v>
      </c>
      <c r="C200" s="31">
        <v>3342.8</v>
      </c>
      <c r="D200" s="36">
        <v>3343.75</v>
      </c>
      <c r="E200" s="36">
        <v>3310.5</v>
      </c>
      <c r="F200" s="36">
        <v>3278.2</v>
      </c>
      <c r="G200" s="36">
        <v>3244.95</v>
      </c>
      <c r="H200" s="36">
        <v>3376.05</v>
      </c>
      <c r="I200" s="36">
        <v>3409.3</v>
      </c>
      <c r="J200" s="36">
        <v>3441.6000000000004</v>
      </c>
      <c r="K200" s="31">
        <v>3377</v>
      </c>
      <c r="L200" s="31">
        <v>3311.45</v>
      </c>
      <c r="M200" s="31">
        <v>1.36267</v>
      </c>
      <c r="N200" s="1"/>
      <c r="O200" s="1"/>
    </row>
    <row r="201" spans="1:15" ht="12.75" customHeight="1">
      <c r="A201" s="51">
        <v>196</v>
      </c>
      <c r="B201" s="53" t="s">
        <v>293</v>
      </c>
      <c r="C201" s="31">
        <v>1627.65</v>
      </c>
      <c r="D201" s="36">
        <v>1644.5666666666666</v>
      </c>
      <c r="E201" s="36">
        <v>1603.1333333333332</v>
      </c>
      <c r="F201" s="36">
        <v>1578.6166666666666</v>
      </c>
      <c r="G201" s="36">
        <v>1537.1833333333332</v>
      </c>
      <c r="H201" s="36">
        <v>1669.0833333333333</v>
      </c>
      <c r="I201" s="36">
        <v>1710.5166666666667</v>
      </c>
      <c r="J201" s="36">
        <v>1735.0333333333333</v>
      </c>
      <c r="K201" s="31">
        <v>1686</v>
      </c>
      <c r="L201" s="31">
        <v>1620.05</v>
      </c>
      <c r="M201" s="31">
        <v>6.7584999999999997</v>
      </c>
      <c r="N201" s="1"/>
      <c r="O201" s="1"/>
    </row>
    <row r="202" spans="1:15" ht="12.75" customHeight="1">
      <c r="A202" s="51">
        <v>197</v>
      </c>
      <c r="B202" s="53" t="s">
        <v>227</v>
      </c>
      <c r="C202" s="31">
        <v>6925.6</v>
      </c>
      <c r="D202" s="36">
        <v>6977.1499999999987</v>
      </c>
      <c r="E202" s="36">
        <v>6856.3499999999976</v>
      </c>
      <c r="F202" s="36">
        <v>6787.0999999999985</v>
      </c>
      <c r="G202" s="36">
        <v>6666.2999999999975</v>
      </c>
      <c r="H202" s="36">
        <v>7046.3999999999978</v>
      </c>
      <c r="I202" s="36">
        <v>7167.1999999999989</v>
      </c>
      <c r="J202" s="36">
        <v>7236.449999999998</v>
      </c>
      <c r="K202" s="31">
        <v>7097.95</v>
      </c>
      <c r="L202" s="31">
        <v>6907.9</v>
      </c>
      <c r="M202" s="31">
        <v>7.54901</v>
      </c>
      <c r="N202" s="1"/>
      <c r="O202" s="1"/>
    </row>
    <row r="203" spans="1:15" ht="12.75" customHeight="1">
      <c r="A203" s="51">
        <v>198</v>
      </c>
      <c r="B203" s="53" t="s">
        <v>295</v>
      </c>
      <c r="C203" s="31">
        <v>4120.1000000000004</v>
      </c>
      <c r="D203" s="36">
        <v>4099.55</v>
      </c>
      <c r="E203" s="36">
        <v>4048.1000000000004</v>
      </c>
      <c r="F203" s="36">
        <v>3976.1000000000004</v>
      </c>
      <c r="G203" s="36">
        <v>3924.6500000000005</v>
      </c>
      <c r="H203" s="36">
        <v>4171.55</v>
      </c>
      <c r="I203" s="36">
        <v>4222.9999999999991</v>
      </c>
      <c r="J203" s="36">
        <v>4295</v>
      </c>
      <c r="K203" s="31">
        <v>4151</v>
      </c>
      <c r="L203" s="31">
        <v>4027.55</v>
      </c>
      <c r="M203" s="31">
        <v>1.90639</v>
      </c>
      <c r="N203" s="1"/>
      <c r="O203" s="1"/>
    </row>
    <row r="204" spans="1:15" ht="12.75" customHeight="1">
      <c r="A204" s="51">
        <v>199</v>
      </c>
      <c r="B204" s="53" t="s">
        <v>231</v>
      </c>
      <c r="C204" s="31">
        <v>577.45000000000005</v>
      </c>
      <c r="D204" s="36">
        <v>576.15</v>
      </c>
      <c r="E204" s="36">
        <v>573.4</v>
      </c>
      <c r="F204" s="36">
        <v>569.35</v>
      </c>
      <c r="G204" s="36">
        <v>566.6</v>
      </c>
      <c r="H204" s="36">
        <v>580.19999999999993</v>
      </c>
      <c r="I204" s="36">
        <v>582.94999999999993</v>
      </c>
      <c r="J204" s="36">
        <v>586.99999999999989</v>
      </c>
      <c r="K204" s="31">
        <v>578.9</v>
      </c>
      <c r="L204" s="31">
        <v>572.1</v>
      </c>
      <c r="M204" s="31">
        <v>12.83196</v>
      </c>
      <c r="N204" s="1"/>
      <c r="O204" s="1"/>
    </row>
    <row r="205" spans="1:15" ht="12.75" customHeight="1">
      <c r="A205" s="51">
        <v>200</v>
      </c>
      <c r="B205" s="53" t="s">
        <v>230</v>
      </c>
      <c r="C205" s="31">
        <v>11337.1</v>
      </c>
      <c r="D205" s="36">
        <v>11323.150000000001</v>
      </c>
      <c r="E205" s="36">
        <v>11285.350000000002</v>
      </c>
      <c r="F205" s="36">
        <v>11233.6</v>
      </c>
      <c r="G205" s="36">
        <v>11195.800000000001</v>
      </c>
      <c r="H205" s="36">
        <v>11374.900000000003</v>
      </c>
      <c r="I205" s="36">
        <v>11412.700000000003</v>
      </c>
      <c r="J205" s="36">
        <v>11464.450000000004</v>
      </c>
      <c r="K205" s="31">
        <v>11360.95</v>
      </c>
      <c r="L205" s="31">
        <v>11271.4</v>
      </c>
      <c r="M205" s="31">
        <v>2.3421500000000002</v>
      </c>
      <c r="N205" s="1"/>
      <c r="O205" s="1"/>
    </row>
    <row r="206" spans="1:15" ht="12.75" customHeight="1">
      <c r="A206" s="51">
        <v>201</v>
      </c>
      <c r="B206" s="53" t="s">
        <v>296</v>
      </c>
      <c r="C206" s="31">
        <v>124.56</v>
      </c>
      <c r="D206" s="36">
        <v>125.50333333333333</v>
      </c>
      <c r="E206" s="36">
        <v>123.25666666666666</v>
      </c>
      <c r="F206" s="36">
        <v>121.95333333333333</v>
      </c>
      <c r="G206" s="36">
        <v>119.70666666666666</v>
      </c>
      <c r="H206" s="36">
        <v>126.80666666666666</v>
      </c>
      <c r="I206" s="36">
        <v>129.05333333333334</v>
      </c>
      <c r="J206" s="36">
        <v>130.35666666666665</v>
      </c>
      <c r="K206" s="31">
        <v>127.75</v>
      </c>
      <c r="L206" s="31">
        <v>124.2</v>
      </c>
      <c r="M206" s="31">
        <v>94.100589999999997</v>
      </c>
      <c r="N206" s="1"/>
      <c r="O206" s="1"/>
    </row>
    <row r="207" spans="1:15" ht="12.75" customHeight="1">
      <c r="A207" s="51">
        <v>202</v>
      </c>
      <c r="B207" s="53" t="s">
        <v>229</v>
      </c>
      <c r="C207" s="31">
        <v>2008.05</v>
      </c>
      <c r="D207" s="36">
        <v>2005.6666666666667</v>
      </c>
      <c r="E207" s="36">
        <v>1990.5833333333335</v>
      </c>
      <c r="F207" s="36">
        <v>1973.1166666666668</v>
      </c>
      <c r="G207" s="36">
        <v>1958.0333333333335</v>
      </c>
      <c r="H207" s="36">
        <v>2023.1333333333334</v>
      </c>
      <c r="I207" s="36">
        <v>2038.2166666666669</v>
      </c>
      <c r="J207" s="36">
        <v>2055.6833333333334</v>
      </c>
      <c r="K207" s="31">
        <v>2020.75</v>
      </c>
      <c r="L207" s="31">
        <v>1988.2</v>
      </c>
      <c r="M207" s="31">
        <v>1.2313000000000001</v>
      </c>
      <c r="N207" s="1"/>
      <c r="O207" s="1"/>
    </row>
    <row r="208" spans="1:15" ht="12.75" customHeight="1">
      <c r="A208" s="51">
        <v>203</v>
      </c>
      <c r="B208" s="53" t="s">
        <v>877</v>
      </c>
      <c r="C208" s="31">
        <v>1457.45</v>
      </c>
      <c r="D208" s="36">
        <v>1447.3</v>
      </c>
      <c r="E208" s="36">
        <v>1434.6499999999999</v>
      </c>
      <c r="F208" s="36">
        <v>1411.85</v>
      </c>
      <c r="G208" s="36">
        <v>1399.1999999999998</v>
      </c>
      <c r="H208" s="36">
        <v>1470.1</v>
      </c>
      <c r="I208" s="36">
        <v>1482.75</v>
      </c>
      <c r="J208" s="36">
        <v>1505.55</v>
      </c>
      <c r="K208" s="31">
        <v>1459.95</v>
      </c>
      <c r="L208" s="31">
        <v>1424.5</v>
      </c>
      <c r="M208" s="31">
        <v>8.3332499999999996</v>
      </c>
      <c r="N208" s="1"/>
      <c r="O208" s="1"/>
    </row>
    <row r="209" spans="1:15" ht="12.75" customHeight="1">
      <c r="A209" s="51">
        <v>204</v>
      </c>
      <c r="B209" s="53" t="s">
        <v>297</v>
      </c>
      <c r="C209" s="31">
        <v>1576</v>
      </c>
      <c r="D209" s="36">
        <v>1566.4666666666665</v>
      </c>
      <c r="E209" s="36">
        <v>1549.5333333333328</v>
      </c>
      <c r="F209" s="36">
        <v>1523.0666666666664</v>
      </c>
      <c r="G209" s="36">
        <v>1506.1333333333328</v>
      </c>
      <c r="H209" s="36">
        <v>1592.9333333333329</v>
      </c>
      <c r="I209" s="36">
        <v>1609.8666666666668</v>
      </c>
      <c r="J209" s="36">
        <v>1636.333333333333</v>
      </c>
      <c r="K209" s="31">
        <v>1583.4</v>
      </c>
      <c r="L209" s="31">
        <v>1540</v>
      </c>
      <c r="M209" s="31">
        <v>14.109019999999999</v>
      </c>
      <c r="N209" s="1"/>
      <c r="O209" s="1"/>
    </row>
    <row r="210" spans="1:15" ht="12.75" customHeight="1">
      <c r="A210" s="51">
        <v>205</v>
      </c>
      <c r="B210" s="53" t="s">
        <v>232</v>
      </c>
      <c r="C210" s="31">
        <v>463.1</v>
      </c>
      <c r="D210" s="36">
        <v>460.34999999999997</v>
      </c>
      <c r="E210" s="36">
        <v>454.74999999999994</v>
      </c>
      <c r="F210" s="36">
        <v>446.4</v>
      </c>
      <c r="G210" s="36">
        <v>440.79999999999995</v>
      </c>
      <c r="H210" s="36">
        <v>468.69999999999993</v>
      </c>
      <c r="I210" s="36">
        <v>474.29999999999995</v>
      </c>
      <c r="J210" s="36">
        <v>482.64999999999992</v>
      </c>
      <c r="K210" s="31">
        <v>465.95</v>
      </c>
      <c r="L210" s="31">
        <v>452</v>
      </c>
      <c r="M210" s="31">
        <v>111.43398999999999</v>
      </c>
      <c r="N210" s="1"/>
      <c r="O210" s="1"/>
    </row>
    <row r="211" spans="1:15" ht="12.75" customHeight="1">
      <c r="A211" s="51">
        <v>206</v>
      </c>
      <c r="B211" s="53" t="s">
        <v>137</v>
      </c>
      <c r="C211" s="31">
        <v>15.79</v>
      </c>
      <c r="D211" s="36">
        <v>15.796666666666667</v>
      </c>
      <c r="E211" s="36">
        <v>15.613333333333333</v>
      </c>
      <c r="F211" s="36">
        <v>15.436666666666666</v>
      </c>
      <c r="G211" s="36">
        <v>15.253333333333332</v>
      </c>
      <c r="H211" s="36">
        <v>15.973333333333334</v>
      </c>
      <c r="I211" s="36">
        <v>16.156666666666666</v>
      </c>
      <c r="J211" s="36">
        <v>16.333333333333336</v>
      </c>
      <c r="K211" s="31">
        <v>15.98</v>
      </c>
      <c r="L211" s="31">
        <v>15.62</v>
      </c>
      <c r="M211" s="31">
        <v>2434.2718599999998</v>
      </c>
      <c r="N211" s="1"/>
      <c r="O211" s="1"/>
    </row>
    <row r="212" spans="1:15" ht="12.75" customHeight="1">
      <c r="A212" s="51">
        <v>207</v>
      </c>
      <c r="B212" s="53" t="s">
        <v>233</v>
      </c>
      <c r="C212" s="31">
        <v>1721.05</v>
      </c>
      <c r="D212" s="36">
        <v>1710.1000000000001</v>
      </c>
      <c r="E212" s="36">
        <v>1695.2000000000003</v>
      </c>
      <c r="F212" s="36">
        <v>1669.3500000000001</v>
      </c>
      <c r="G212" s="36">
        <v>1654.4500000000003</v>
      </c>
      <c r="H212" s="36">
        <v>1735.9500000000003</v>
      </c>
      <c r="I212" s="36">
        <v>1750.8500000000004</v>
      </c>
      <c r="J212" s="36">
        <v>1776.7000000000003</v>
      </c>
      <c r="K212" s="31">
        <v>1725</v>
      </c>
      <c r="L212" s="31">
        <v>1684.25</v>
      </c>
      <c r="M212" s="31">
        <v>19.64181</v>
      </c>
      <c r="N212" s="1"/>
      <c r="O212" s="1"/>
    </row>
    <row r="213" spans="1:15" ht="12.75" customHeight="1">
      <c r="A213" s="51">
        <v>208</v>
      </c>
      <c r="B213" s="53" t="s">
        <v>234</v>
      </c>
      <c r="C213" s="31">
        <v>520</v>
      </c>
      <c r="D213" s="36">
        <v>520.25</v>
      </c>
      <c r="E213" s="36">
        <v>515.70000000000005</v>
      </c>
      <c r="F213" s="36">
        <v>511.40000000000009</v>
      </c>
      <c r="G213" s="36">
        <v>506.85000000000014</v>
      </c>
      <c r="H213" s="36">
        <v>524.54999999999995</v>
      </c>
      <c r="I213" s="36">
        <v>529.09999999999991</v>
      </c>
      <c r="J213" s="36">
        <v>533.39999999999986</v>
      </c>
      <c r="K213" s="31">
        <v>524.79999999999995</v>
      </c>
      <c r="L213" s="31">
        <v>515.95000000000005</v>
      </c>
      <c r="M213" s="31">
        <v>86.756900000000002</v>
      </c>
      <c r="N213" s="1"/>
      <c r="O213" s="1"/>
    </row>
    <row r="214" spans="1:15" ht="12.75" customHeight="1">
      <c r="A214" s="51">
        <v>209</v>
      </c>
      <c r="B214" s="53" t="s">
        <v>299</v>
      </c>
      <c r="C214" s="31">
        <v>24.08</v>
      </c>
      <c r="D214" s="36">
        <v>24.203333333333333</v>
      </c>
      <c r="E214" s="36">
        <v>23.876666666666665</v>
      </c>
      <c r="F214" s="36">
        <v>23.673333333333332</v>
      </c>
      <c r="G214" s="36">
        <v>23.346666666666664</v>
      </c>
      <c r="H214" s="36">
        <v>24.406666666666666</v>
      </c>
      <c r="I214" s="36">
        <v>24.733333333333334</v>
      </c>
      <c r="J214" s="36">
        <v>24.936666666666667</v>
      </c>
      <c r="K214" s="31">
        <v>24.53</v>
      </c>
      <c r="L214" s="31">
        <v>24</v>
      </c>
      <c r="M214" s="31">
        <v>843.44507999999996</v>
      </c>
      <c r="N214" s="1"/>
      <c r="O214" s="1"/>
    </row>
    <row r="215" spans="1:15" ht="12.75" customHeight="1">
      <c r="A215" s="51">
        <v>210</v>
      </c>
      <c r="B215" s="53" t="s">
        <v>235</v>
      </c>
      <c r="C215" s="31">
        <v>135.19999999999999</v>
      </c>
      <c r="D215" s="36">
        <v>136.20000000000002</v>
      </c>
      <c r="E215" s="36">
        <v>133.90000000000003</v>
      </c>
      <c r="F215" s="36">
        <v>132.60000000000002</v>
      </c>
      <c r="G215" s="36">
        <v>130.30000000000004</v>
      </c>
      <c r="H215" s="36">
        <v>137.50000000000003</v>
      </c>
      <c r="I215" s="36">
        <v>139.80000000000004</v>
      </c>
      <c r="J215" s="36">
        <v>141.10000000000002</v>
      </c>
      <c r="K215" s="31">
        <v>138.5</v>
      </c>
      <c r="L215" s="31">
        <v>134.9</v>
      </c>
      <c r="M215" s="31">
        <v>61.039470000000001</v>
      </c>
      <c r="N215" s="1"/>
      <c r="O215" s="1"/>
    </row>
    <row r="216" spans="1:15" ht="12.75" customHeight="1">
      <c r="A216" s="51">
        <v>211</v>
      </c>
      <c r="B216" s="53" t="s">
        <v>300</v>
      </c>
      <c r="C216" s="31">
        <v>259.39</v>
      </c>
      <c r="D216" s="36">
        <v>260.63666666666666</v>
      </c>
      <c r="E216" s="36">
        <v>256.8533333333333</v>
      </c>
      <c r="F216" s="36">
        <v>254.31666666666666</v>
      </c>
      <c r="G216" s="36">
        <v>250.5333333333333</v>
      </c>
      <c r="H216" s="36">
        <v>263.17333333333329</v>
      </c>
      <c r="I216" s="36">
        <v>266.95666666666659</v>
      </c>
      <c r="J216" s="36">
        <v>269.49333333333328</v>
      </c>
      <c r="K216" s="31">
        <v>264.42</v>
      </c>
      <c r="L216" s="31">
        <v>258.10000000000002</v>
      </c>
      <c r="M216" s="31">
        <v>361.84863999999999</v>
      </c>
      <c r="N216" s="1"/>
      <c r="O216" s="1"/>
    </row>
    <row r="217" spans="1:15" ht="12.75" customHeight="1">
      <c r="A217" s="51">
        <v>212</v>
      </c>
      <c r="B217" s="53" t="s">
        <v>236</v>
      </c>
      <c r="C217" s="31">
        <v>1108.45</v>
      </c>
      <c r="D217" s="36">
        <v>1117.4000000000001</v>
      </c>
      <c r="E217" s="36">
        <v>1096.1500000000001</v>
      </c>
      <c r="F217" s="36">
        <v>1083.8499999999999</v>
      </c>
      <c r="G217" s="36">
        <v>1062.5999999999999</v>
      </c>
      <c r="H217" s="36">
        <v>1129.7000000000003</v>
      </c>
      <c r="I217" s="36">
        <v>1150.9500000000003</v>
      </c>
      <c r="J217" s="36">
        <v>1163.2500000000005</v>
      </c>
      <c r="K217" s="31">
        <v>1138.6500000000001</v>
      </c>
      <c r="L217" s="31">
        <v>1105.0999999999999</v>
      </c>
      <c r="M217" s="31">
        <v>73.081940000000003</v>
      </c>
      <c r="N217" s="1"/>
      <c r="O217" s="1"/>
    </row>
    <row r="218" spans="1:15" ht="12.75" customHeight="1">
      <c r="A218" s="54"/>
      <c r="B218" s="191"/>
      <c r="C218" s="272"/>
      <c r="D218" s="272"/>
      <c r="E218" s="272"/>
      <c r="F218" s="272"/>
      <c r="G218" s="272"/>
      <c r="H218" s="272"/>
      <c r="I218" s="272"/>
      <c r="J218" s="272"/>
      <c r="K218" s="272"/>
      <c r="L218" s="273"/>
      <c r="M218" s="191"/>
      <c r="N218" s="191"/>
      <c r="O218" s="191"/>
    </row>
    <row r="219" spans="1:15" ht="12.75" customHeight="1">
      <c r="A219" s="54"/>
      <c r="N219" s="1"/>
      <c r="O219" s="1"/>
    </row>
    <row r="220" spans="1:15" ht="12.75" customHeight="1">
      <c r="A220" s="57" t="s">
        <v>301</v>
      </c>
      <c r="N220" s="1"/>
      <c r="O220" s="1"/>
    </row>
    <row r="221" spans="1:15" ht="12.75" customHeight="1">
      <c r="A221" s="58" t="s">
        <v>302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303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237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238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239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240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241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242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243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244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245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246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247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248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249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250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251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7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4140625" defaultRowHeight="15" customHeight="1"/>
  <cols>
    <col min="1" max="1" width="12.109375" style="299" customWidth="1"/>
    <col min="2" max="2" width="14.33203125" style="218" customWidth="1"/>
    <col min="3" max="3" width="28.33203125" style="206" customWidth="1"/>
    <col min="4" max="4" width="55.6640625" style="206" customWidth="1"/>
    <col min="5" max="5" width="12.44140625" style="206" customWidth="1"/>
    <col min="6" max="6" width="13.109375" style="300" customWidth="1"/>
    <col min="7" max="7" width="9.5546875" style="218" customWidth="1"/>
    <col min="8" max="8" width="10.33203125" style="218" customWidth="1"/>
    <col min="9" max="9" width="9.33203125" style="258" customWidth="1"/>
    <col min="10" max="10" width="14.33203125" style="258" customWidth="1"/>
    <col min="11" max="28" width="9.33203125" style="258" customWidth="1"/>
    <col min="29" max="16384" width="14.44140625" style="258"/>
  </cols>
  <sheetData>
    <row r="1" spans="1:28" customFormat="1" ht="12" customHeight="1">
      <c r="A1" s="68" t="s">
        <v>305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customFormat="1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customFormat="1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customFormat="1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customFormat="1" ht="6" customHeight="1">
      <c r="A5" s="370"/>
      <c r="B5" s="371"/>
      <c r="C5" s="370"/>
      <c r="D5" s="37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customFormat="1" ht="26.25" customHeight="1">
      <c r="A6" s="72"/>
      <c r="B6" s="77"/>
      <c r="C6" s="65"/>
      <c r="D6" s="65"/>
      <c r="E6" s="23" t="s">
        <v>304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customFormat="1" ht="16.5" customHeight="1">
      <c r="A7" s="78" t="s">
        <v>518</v>
      </c>
      <c r="B7" s="372" t="s">
        <v>519</v>
      </c>
      <c r="C7" s="372"/>
      <c r="D7" s="7">
        <f>Main!B10</f>
        <v>45531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customFormat="1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customFormat="1" ht="52.8">
      <c r="A9" s="81" t="s">
        <v>520</v>
      </c>
      <c r="B9" s="82" t="s">
        <v>521</v>
      </c>
      <c r="C9" s="82" t="s">
        <v>522</v>
      </c>
      <c r="D9" s="82" t="s">
        <v>523</v>
      </c>
      <c r="E9" s="82" t="s">
        <v>524</v>
      </c>
      <c r="F9" s="82" t="s">
        <v>525</v>
      </c>
      <c r="G9" s="82" t="s">
        <v>526</v>
      </c>
      <c r="H9" s="82" t="s">
        <v>527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customFormat="1" ht="12.75" customHeight="1">
      <c r="A10" s="83">
        <v>45530</v>
      </c>
      <c r="B10" s="32">
        <v>538351</v>
      </c>
      <c r="C10" s="31" t="s">
        <v>897</v>
      </c>
      <c r="D10" s="31" t="s">
        <v>1092</v>
      </c>
      <c r="E10" s="31" t="s">
        <v>528</v>
      </c>
      <c r="F10" s="84">
        <v>100000</v>
      </c>
      <c r="G10" s="32">
        <v>15.74</v>
      </c>
      <c r="H10" s="32" t="s">
        <v>324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customFormat="1" ht="12.75" customHeight="1">
      <c r="A11" s="83">
        <v>45530</v>
      </c>
      <c r="B11" s="32">
        <v>539115</v>
      </c>
      <c r="C11" s="31" t="s">
        <v>1093</v>
      </c>
      <c r="D11" s="31" t="s">
        <v>1094</v>
      </c>
      <c r="E11" s="31" t="s">
        <v>528</v>
      </c>
      <c r="F11" s="84">
        <v>10000</v>
      </c>
      <c r="G11" s="32">
        <v>92.92</v>
      </c>
      <c r="H11" s="32" t="s">
        <v>324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customFormat="1" ht="12.75" customHeight="1">
      <c r="A12" s="83">
        <v>45530</v>
      </c>
      <c r="B12" s="32">
        <v>539115</v>
      </c>
      <c r="C12" s="31" t="s">
        <v>1093</v>
      </c>
      <c r="D12" s="31" t="s">
        <v>1095</v>
      </c>
      <c r="E12" s="31" t="s">
        <v>529</v>
      </c>
      <c r="F12" s="84">
        <v>17769</v>
      </c>
      <c r="G12" s="32">
        <v>92.98</v>
      </c>
      <c r="H12" s="32" t="s">
        <v>324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customFormat="1" ht="12.75" customHeight="1">
      <c r="A13" s="83">
        <v>45530</v>
      </c>
      <c r="B13" s="32">
        <v>531252</v>
      </c>
      <c r="C13" s="31" t="s">
        <v>1096</v>
      </c>
      <c r="D13" s="31" t="s">
        <v>1097</v>
      </c>
      <c r="E13" s="31" t="s">
        <v>528</v>
      </c>
      <c r="F13" s="84">
        <v>6017</v>
      </c>
      <c r="G13" s="32">
        <v>7.04</v>
      </c>
      <c r="H13" s="32" t="s">
        <v>324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customFormat="1" ht="12.75" customHeight="1">
      <c r="A14" s="83">
        <v>45530</v>
      </c>
      <c r="B14" s="32">
        <v>531252</v>
      </c>
      <c r="C14" s="31" t="s">
        <v>1096</v>
      </c>
      <c r="D14" s="31" t="s">
        <v>1098</v>
      </c>
      <c r="E14" s="31" t="s">
        <v>528</v>
      </c>
      <c r="F14" s="84">
        <v>38432</v>
      </c>
      <c r="G14" s="32">
        <v>6.59</v>
      </c>
      <c r="H14" s="32" t="s">
        <v>324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customFormat="1" ht="12.75" customHeight="1">
      <c r="A15" s="83">
        <v>45530</v>
      </c>
      <c r="B15" s="32">
        <v>531252</v>
      </c>
      <c r="C15" s="31" t="s">
        <v>1096</v>
      </c>
      <c r="D15" s="31" t="s">
        <v>1097</v>
      </c>
      <c r="E15" s="31" t="s">
        <v>529</v>
      </c>
      <c r="F15" s="84">
        <v>22420</v>
      </c>
      <c r="G15" s="32">
        <v>6.59</v>
      </c>
      <c r="H15" s="32" t="s">
        <v>324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customFormat="1" ht="12.75" customHeight="1">
      <c r="A16" s="83">
        <v>45530</v>
      </c>
      <c r="B16" s="32">
        <v>540135</v>
      </c>
      <c r="C16" s="31" t="s">
        <v>997</v>
      </c>
      <c r="D16" s="31" t="s">
        <v>998</v>
      </c>
      <c r="E16" s="31" t="s">
        <v>529</v>
      </c>
      <c r="F16" s="84">
        <v>3764746</v>
      </c>
      <c r="G16" s="32">
        <v>1.38</v>
      </c>
      <c r="H16" s="32" t="s">
        <v>324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customFormat="1" ht="12.75" customHeight="1">
      <c r="A17" s="83">
        <v>45530</v>
      </c>
      <c r="B17" s="32">
        <v>540135</v>
      </c>
      <c r="C17" s="31" t="s">
        <v>997</v>
      </c>
      <c r="D17" s="31" t="s">
        <v>998</v>
      </c>
      <c r="E17" s="31" t="s">
        <v>528</v>
      </c>
      <c r="F17" s="84">
        <v>650933</v>
      </c>
      <c r="G17" s="32">
        <v>1.38</v>
      </c>
      <c r="H17" s="32" t="s">
        <v>324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customFormat="1" ht="12.75" customHeight="1">
      <c r="A18" s="83">
        <v>45530</v>
      </c>
      <c r="B18" s="32">
        <v>544183</v>
      </c>
      <c r="C18" s="31" t="s">
        <v>999</v>
      </c>
      <c r="D18" s="31" t="s">
        <v>1099</v>
      </c>
      <c r="E18" s="31" t="s">
        <v>528</v>
      </c>
      <c r="F18" s="84">
        <v>7000</v>
      </c>
      <c r="G18" s="32">
        <v>201.22</v>
      </c>
      <c r="H18" s="32" t="s">
        <v>324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customFormat="1" ht="12.75" customHeight="1">
      <c r="A19" s="83">
        <v>45530</v>
      </c>
      <c r="B19" s="32">
        <v>522005</v>
      </c>
      <c r="C19" s="31" t="s">
        <v>1100</v>
      </c>
      <c r="D19" s="31" t="s">
        <v>1101</v>
      </c>
      <c r="E19" s="31" t="s">
        <v>528</v>
      </c>
      <c r="F19" s="84">
        <v>32000</v>
      </c>
      <c r="G19" s="32">
        <v>234.07</v>
      </c>
      <c r="H19" s="32" t="s">
        <v>324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customFormat="1" ht="12.75" customHeight="1">
      <c r="A20" s="83">
        <v>45530</v>
      </c>
      <c r="B20" s="32">
        <v>544177</v>
      </c>
      <c r="C20" s="31" t="s">
        <v>1027</v>
      </c>
      <c r="D20" s="31" t="s">
        <v>1102</v>
      </c>
      <c r="E20" s="31" t="s">
        <v>528</v>
      </c>
      <c r="F20" s="84">
        <v>70000</v>
      </c>
      <c r="G20" s="32">
        <v>121.46</v>
      </c>
      <c r="H20" s="32" t="s">
        <v>324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customFormat="1" ht="12.75" customHeight="1">
      <c r="A21" s="83">
        <v>45530</v>
      </c>
      <c r="B21" s="32">
        <v>544177</v>
      </c>
      <c r="C21" s="31" t="s">
        <v>1027</v>
      </c>
      <c r="D21" s="31" t="s">
        <v>1103</v>
      </c>
      <c r="E21" s="31" t="s">
        <v>528</v>
      </c>
      <c r="F21" s="84">
        <v>76000</v>
      </c>
      <c r="G21" s="32">
        <v>118.84</v>
      </c>
      <c r="H21" s="32" t="s">
        <v>324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customFormat="1" ht="12.75" customHeight="1">
      <c r="A22" s="83">
        <v>45530</v>
      </c>
      <c r="B22" s="32">
        <v>544177</v>
      </c>
      <c r="C22" s="31" t="s">
        <v>1027</v>
      </c>
      <c r="D22" s="31" t="s">
        <v>1103</v>
      </c>
      <c r="E22" s="31" t="s">
        <v>529</v>
      </c>
      <c r="F22" s="84">
        <v>30000</v>
      </c>
      <c r="G22" s="32">
        <v>121.47</v>
      </c>
      <c r="H22" s="32" t="s">
        <v>324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customFormat="1" ht="12.75" customHeight="1">
      <c r="A23" s="83">
        <v>45530</v>
      </c>
      <c r="B23" s="32">
        <v>506365</v>
      </c>
      <c r="C23" s="31" t="s">
        <v>1000</v>
      </c>
      <c r="D23" s="31" t="s">
        <v>1028</v>
      </c>
      <c r="E23" s="31" t="s">
        <v>529</v>
      </c>
      <c r="F23" s="84">
        <v>11421</v>
      </c>
      <c r="G23" s="32">
        <v>66.63</v>
      </c>
      <c r="H23" s="32" t="s">
        <v>324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customFormat="1" ht="12.75" customHeight="1">
      <c r="A24" s="83">
        <v>45530</v>
      </c>
      <c r="B24" s="32">
        <v>506365</v>
      </c>
      <c r="C24" s="31" t="s">
        <v>1000</v>
      </c>
      <c r="D24" s="31" t="s">
        <v>1028</v>
      </c>
      <c r="E24" s="31" t="s">
        <v>528</v>
      </c>
      <c r="F24" s="84">
        <v>10</v>
      </c>
      <c r="G24" s="32">
        <v>71.42</v>
      </c>
      <c r="H24" s="32" t="s">
        <v>324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customFormat="1" ht="12.75" customHeight="1">
      <c r="A25" s="83">
        <v>45530</v>
      </c>
      <c r="B25" s="32">
        <v>506365</v>
      </c>
      <c r="C25" s="31" t="s">
        <v>1000</v>
      </c>
      <c r="D25" s="31" t="s">
        <v>1001</v>
      </c>
      <c r="E25" s="31" t="s">
        <v>528</v>
      </c>
      <c r="F25" s="84">
        <v>17929</v>
      </c>
      <c r="G25" s="32">
        <v>66.88</v>
      </c>
      <c r="H25" s="32" t="s">
        <v>324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customFormat="1" ht="12.75" customHeight="1">
      <c r="A26" s="83">
        <v>45530</v>
      </c>
      <c r="B26" s="32">
        <v>523844</v>
      </c>
      <c r="C26" s="31" t="s">
        <v>1104</v>
      </c>
      <c r="D26" s="31" t="s">
        <v>1105</v>
      </c>
      <c r="E26" s="31" t="s">
        <v>528</v>
      </c>
      <c r="F26" s="84">
        <v>70000</v>
      </c>
      <c r="G26" s="32">
        <v>93.28</v>
      </c>
      <c r="H26" s="32" t="s">
        <v>324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customFormat="1" ht="12.75" customHeight="1">
      <c r="A27" s="83">
        <v>45530</v>
      </c>
      <c r="B27" s="32">
        <v>523844</v>
      </c>
      <c r="C27" s="31" t="s">
        <v>1104</v>
      </c>
      <c r="D27" s="31" t="s">
        <v>1106</v>
      </c>
      <c r="E27" s="31" t="s">
        <v>529</v>
      </c>
      <c r="F27" s="84">
        <v>75000</v>
      </c>
      <c r="G27" s="32">
        <v>93.28</v>
      </c>
      <c r="H27" s="32" t="s">
        <v>324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customFormat="1" ht="12.75" customHeight="1">
      <c r="A28" s="83">
        <v>45530</v>
      </c>
      <c r="B28" s="32">
        <v>542155</v>
      </c>
      <c r="C28" s="31" t="s">
        <v>1107</v>
      </c>
      <c r="D28" s="31" t="s">
        <v>1108</v>
      </c>
      <c r="E28" s="31" t="s">
        <v>529</v>
      </c>
      <c r="F28" s="84">
        <v>60000</v>
      </c>
      <c r="G28" s="32">
        <v>3.5</v>
      </c>
      <c r="H28" s="32" t="s">
        <v>324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customFormat="1" ht="12.75" customHeight="1">
      <c r="A29" s="83">
        <v>45530</v>
      </c>
      <c r="B29" s="32">
        <v>521137</v>
      </c>
      <c r="C29" s="31" t="s">
        <v>1109</v>
      </c>
      <c r="D29" s="31" t="s">
        <v>1110</v>
      </c>
      <c r="E29" s="31" t="s">
        <v>528</v>
      </c>
      <c r="F29" s="84">
        <v>50511</v>
      </c>
      <c r="G29" s="32">
        <v>4.04</v>
      </c>
      <c r="H29" s="32" t="s">
        <v>324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customFormat="1" ht="12.75" customHeight="1">
      <c r="A30" s="83">
        <v>45530</v>
      </c>
      <c r="B30" s="32">
        <v>543521</v>
      </c>
      <c r="C30" s="31" t="s">
        <v>1111</v>
      </c>
      <c r="D30" s="31" t="s">
        <v>1112</v>
      </c>
      <c r="E30" s="31" t="s">
        <v>528</v>
      </c>
      <c r="F30" s="84">
        <v>200000</v>
      </c>
      <c r="G30" s="32">
        <v>6.54</v>
      </c>
      <c r="H30" s="32" t="s">
        <v>324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customFormat="1" ht="12.75" customHeight="1">
      <c r="A31" s="83">
        <v>45530</v>
      </c>
      <c r="B31" s="32">
        <v>504397</v>
      </c>
      <c r="C31" s="31" t="s">
        <v>1113</v>
      </c>
      <c r="D31" s="31" t="s">
        <v>1114</v>
      </c>
      <c r="E31" s="31" t="s">
        <v>529</v>
      </c>
      <c r="F31" s="84">
        <v>11000</v>
      </c>
      <c r="G31" s="32">
        <v>121.61</v>
      </c>
      <c r="H31" s="32" t="s">
        <v>324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customFormat="1" ht="12.75" customHeight="1">
      <c r="A32" s="83">
        <v>45530</v>
      </c>
      <c r="B32" s="32">
        <v>504397</v>
      </c>
      <c r="C32" s="31" t="s">
        <v>1113</v>
      </c>
      <c r="D32" s="31" t="s">
        <v>1115</v>
      </c>
      <c r="E32" s="31" t="s">
        <v>529</v>
      </c>
      <c r="F32" s="84">
        <v>18</v>
      </c>
      <c r="G32" s="32">
        <v>133.05000000000001</v>
      </c>
      <c r="H32" s="32" t="s">
        <v>324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customFormat="1" ht="12.75" customHeight="1">
      <c r="A33" s="83">
        <v>45530</v>
      </c>
      <c r="B33" s="32">
        <v>504397</v>
      </c>
      <c r="C33" s="31" t="s">
        <v>1113</v>
      </c>
      <c r="D33" s="31" t="s">
        <v>1115</v>
      </c>
      <c r="E33" s="31" t="s">
        <v>528</v>
      </c>
      <c r="F33" s="84">
        <v>2080</v>
      </c>
      <c r="G33" s="32">
        <v>121.56</v>
      </c>
      <c r="H33" s="32" t="s">
        <v>324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customFormat="1" ht="12.75" customHeight="1">
      <c r="A34" s="83">
        <v>45530</v>
      </c>
      <c r="B34" s="32">
        <v>512443</v>
      </c>
      <c r="C34" s="31" t="s">
        <v>1116</v>
      </c>
      <c r="D34" s="31" t="s">
        <v>1117</v>
      </c>
      <c r="E34" s="31" t="s">
        <v>529</v>
      </c>
      <c r="F34" s="84">
        <v>230000</v>
      </c>
      <c r="G34" s="32">
        <v>9.42</v>
      </c>
      <c r="H34" s="32" t="s">
        <v>324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customFormat="1" ht="12.75" customHeight="1">
      <c r="A35" s="83">
        <v>45530</v>
      </c>
      <c r="B35" s="32">
        <v>512443</v>
      </c>
      <c r="C35" s="31" t="s">
        <v>1116</v>
      </c>
      <c r="D35" s="31" t="s">
        <v>1117</v>
      </c>
      <c r="E35" s="31" t="s">
        <v>528</v>
      </c>
      <c r="F35" s="84">
        <v>1121</v>
      </c>
      <c r="G35" s="32">
        <v>9.1</v>
      </c>
      <c r="H35" s="32" t="s">
        <v>324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customFormat="1" ht="12.75" customHeight="1">
      <c r="A36" s="83">
        <v>45530</v>
      </c>
      <c r="B36" s="32">
        <v>512443</v>
      </c>
      <c r="C36" s="31" t="s">
        <v>1116</v>
      </c>
      <c r="D36" s="31" t="s">
        <v>1118</v>
      </c>
      <c r="E36" s="31" t="s">
        <v>529</v>
      </c>
      <c r="F36" s="84">
        <v>77000</v>
      </c>
      <c r="G36" s="32">
        <v>9.44</v>
      </c>
      <c r="H36" s="32" t="s">
        <v>324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customFormat="1" ht="12.75" customHeight="1">
      <c r="A37" s="83">
        <v>45530</v>
      </c>
      <c r="B37" s="32">
        <v>512443</v>
      </c>
      <c r="C37" s="31" t="s">
        <v>1116</v>
      </c>
      <c r="D37" s="31" t="s">
        <v>1118</v>
      </c>
      <c r="E37" s="31" t="s">
        <v>528</v>
      </c>
      <c r="F37" s="84">
        <v>20000</v>
      </c>
      <c r="G37" s="32">
        <v>8.6999999999999993</v>
      </c>
      <c r="H37" s="32" t="s">
        <v>324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customFormat="1" ht="12.75" customHeight="1">
      <c r="A38" s="83">
        <v>45530</v>
      </c>
      <c r="B38" s="32">
        <v>512443</v>
      </c>
      <c r="C38" s="31" t="s">
        <v>1116</v>
      </c>
      <c r="D38" s="31" t="s">
        <v>1060</v>
      </c>
      <c r="E38" s="31" t="s">
        <v>529</v>
      </c>
      <c r="F38" s="84">
        <v>194918</v>
      </c>
      <c r="G38" s="32">
        <v>9.43</v>
      </c>
      <c r="H38" s="32" t="s">
        <v>324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customFormat="1" ht="12.75" customHeight="1">
      <c r="A39" s="83">
        <v>45530</v>
      </c>
      <c r="B39" s="32">
        <v>512443</v>
      </c>
      <c r="C39" s="31" t="s">
        <v>1116</v>
      </c>
      <c r="D39" s="31" t="s">
        <v>1060</v>
      </c>
      <c r="E39" s="31" t="s">
        <v>528</v>
      </c>
      <c r="F39" s="84">
        <v>301499</v>
      </c>
      <c r="G39" s="32">
        <v>9.43</v>
      </c>
      <c r="H39" s="32" t="s">
        <v>324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customFormat="1" ht="12.75" customHeight="1">
      <c r="A40" s="83">
        <v>45530</v>
      </c>
      <c r="B40" s="32">
        <v>512443</v>
      </c>
      <c r="C40" s="31" t="s">
        <v>1116</v>
      </c>
      <c r="D40" s="31" t="s">
        <v>1119</v>
      </c>
      <c r="E40" s="31" t="s">
        <v>529</v>
      </c>
      <c r="F40" s="84">
        <v>60547</v>
      </c>
      <c r="G40" s="32">
        <v>9.26</v>
      </c>
      <c r="H40" s="32" t="s">
        <v>324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customFormat="1" ht="12.75" customHeight="1">
      <c r="A41" s="83">
        <v>45530</v>
      </c>
      <c r="B41" s="32">
        <v>512443</v>
      </c>
      <c r="C41" s="31" t="s">
        <v>1116</v>
      </c>
      <c r="D41" s="31" t="s">
        <v>1033</v>
      </c>
      <c r="E41" s="31" t="s">
        <v>529</v>
      </c>
      <c r="F41" s="84">
        <v>13238</v>
      </c>
      <c r="G41" s="32">
        <v>9.43</v>
      </c>
      <c r="H41" s="32" t="s">
        <v>324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customFormat="1" ht="12.75" customHeight="1">
      <c r="A42" s="83">
        <v>45530</v>
      </c>
      <c r="B42" s="32">
        <v>512443</v>
      </c>
      <c r="C42" s="31" t="s">
        <v>1116</v>
      </c>
      <c r="D42" s="31" t="s">
        <v>1034</v>
      </c>
      <c r="E42" s="31" t="s">
        <v>528</v>
      </c>
      <c r="F42" s="84">
        <v>50000</v>
      </c>
      <c r="G42" s="32">
        <v>9.41</v>
      </c>
      <c r="H42" s="32" t="s">
        <v>324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customFormat="1" ht="12.75" customHeight="1">
      <c r="A43" s="83">
        <v>45530</v>
      </c>
      <c r="B43" s="32">
        <v>512443</v>
      </c>
      <c r="C43" s="31" t="s">
        <v>1116</v>
      </c>
      <c r="D43" s="31" t="s">
        <v>1033</v>
      </c>
      <c r="E43" s="31" t="s">
        <v>528</v>
      </c>
      <c r="F43" s="84">
        <v>90516</v>
      </c>
      <c r="G43" s="32">
        <v>9.31</v>
      </c>
      <c r="H43" s="32" t="s">
        <v>324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customFormat="1" ht="12.75" customHeight="1">
      <c r="A44" s="83">
        <v>45530</v>
      </c>
      <c r="B44" s="32">
        <v>512443</v>
      </c>
      <c r="C44" s="31" t="s">
        <v>1116</v>
      </c>
      <c r="D44" s="31" t="s">
        <v>1115</v>
      </c>
      <c r="E44" s="31" t="s">
        <v>529</v>
      </c>
      <c r="F44" s="84">
        <v>53900</v>
      </c>
      <c r="G44" s="32">
        <v>9.25</v>
      </c>
      <c r="H44" s="32" t="s">
        <v>324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customFormat="1" ht="12.75" customHeight="1">
      <c r="A45" s="83">
        <v>45530</v>
      </c>
      <c r="B45" s="32">
        <v>530317</v>
      </c>
      <c r="C45" s="31" t="s">
        <v>1120</v>
      </c>
      <c r="D45" s="31" t="s">
        <v>1121</v>
      </c>
      <c r="E45" s="31" t="s">
        <v>529</v>
      </c>
      <c r="F45" s="84">
        <v>33892</v>
      </c>
      <c r="G45" s="32">
        <v>112</v>
      </c>
      <c r="H45" s="32" t="s">
        <v>324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customFormat="1" ht="12.75" customHeight="1">
      <c r="A46" s="83">
        <v>45530</v>
      </c>
      <c r="B46" s="32">
        <v>530317</v>
      </c>
      <c r="C46" s="31" t="s">
        <v>1120</v>
      </c>
      <c r="D46" s="31" t="s">
        <v>1121</v>
      </c>
      <c r="E46" s="31" t="s">
        <v>528</v>
      </c>
      <c r="F46" s="84">
        <v>40000</v>
      </c>
      <c r="G46" s="32">
        <v>106.2</v>
      </c>
      <c r="H46" s="32" t="s">
        <v>324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customFormat="1" ht="12.75" customHeight="1">
      <c r="A47" s="83">
        <v>45530</v>
      </c>
      <c r="B47" s="32">
        <v>540654</v>
      </c>
      <c r="C47" s="31" t="s">
        <v>1122</v>
      </c>
      <c r="D47" s="31" t="s">
        <v>1123</v>
      </c>
      <c r="E47" s="31" t="s">
        <v>528</v>
      </c>
      <c r="F47" s="84">
        <v>199787</v>
      </c>
      <c r="G47" s="32">
        <v>17.53</v>
      </c>
      <c r="H47" s="32" t="s">
        <v>324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customFormat="1" ht="12.75" customHeight="1">
      <c r="A48" s="83">
        <v>45530</v>
      </c>
      <c r="B48" s="32">
        <v>540654</v>
      </c>
      <c r="C48" s="31" t="s">
        <v>1122</v>
      </c>
      <c r="D48" s="31" t="s">
        <v>1123</v>
      </c>
      <c r="E48" s="31" t="s">
        <v>529</v>
      </c>
      <c r="F48" s="84">
        <v>199787</v>
      </c>
      <c r="G48" s="32">
        <v>20.7</v>
      </c>
      <c r="H48" s="32" t="s">
        <v>324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customFormat="1" ht="12.75" customHeight="1">
      <c r="A49" s="83">
        <v>45530</v>
      </c>
      <c r="B49" s="32">
        <v>540654</v>
      </c>
      <c r="C49" s="31" t="s">
        <v>1122</v>
      </c>
      <c r="D49" s="31" t="s">
        <v>1124</v>
      </c>
      <c r="E49" s="31" t="s">
        <v>528</v>
      </c>
      <c r="F49" s="84">
        <v>218095</v>
      </c>
      <c r="G49" s="32">
        <v>20.14</v>
      </c>
      <c r="H49" s="32" t="s">
        <v>324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customFormat="1" ht="12.75" customHeight="1">
      <c r="A50" s="83">
        <v>45530</v>
      </c>
      <c r="B50" s="32">
        <v>540654</v>
      </c>
      <c r="C50" s="31" t="s">
        <v>1122</v>
      </c>
      <c r="D50" s="31" t="s">
        <v>1124</v>
      </c>
      <c r="E50" s="31" t="s">
        <v>529</v>
      </c>
      <c r="F50" s="84">
        <v>206778</v>
      </c>
      <c r="G50" s="32">
        <v>17.61</v>
      </c>
      <c r="H50" s="32" t="s">
        <v>324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customFormat="1" ht="12.75" customHeight="1">
      <c r="A51" s="83">
        <v>45530</v>
      </c>
      <c r="B51" s="32">
        <v>540377</v>
      </c>
      <c r="C51" s="31" t="s">
        <v>967</v>
      </c>
      <c r="D51" s="31" t="s">
        <v>1125</v>
      </c>
      <c r="E51" s="31" t="s">
        <v>529</v>
      </c>
      <c r="F51" s="84">
        <v>4109178</v>
      </c>
      <c r="G51" s="32">
        <v>1.43</v>
      </c>
      <c r="H51" s="32" t="s">
        <v>324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customFormat="1" ht="12.75" customHeight="1">
      <c r="A52" s="83">
        <v>45530</v>
      </c>
      <c r="B52" s="32">
        <v>543951</v>
      </c>
      <c r="C52" s="31" t="s">
        <v>945</v>
      </c>
      <c r="D52" s="31" t="s">
        <v>1126</v>
      </c>
      <c r="E52" s="31" t="s">
        <v>528</v>
      </c>
      <c r="F52" s="84">
        <v>21000</v>
      </c>
      <c r="G52" s="32">
        <v>62</v>
      </c>
      <c r="H52" s="32" t="s">
        <v>324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customFormat="1" ht="15" customHeight="1">
      <c r="A53" s="83">
        <v>45530</v>
      </c>
      <c r="B53" s="32">
        <v>543951</v>
      </c>
      <c r="C53" s="31" t="s">
        <v>945</v>
      </c>
      <c r="D53" s="31" t="s">
        <v>946</v>
      </c>
      <c r="E53" s="31" t="s">
        <v>529</v>
      </c>
      <c r="F53" s="84">
        <v>30000</v>
      </c>
      <c r="G53" s="32">
        <v>62</v>
      </c>
      <c r="H53" s="32" t="s">
        <v>324</v>
      </c>
    </row>
    <row r="54" spans="1:28" customFormat="1" ht="15" customHeight="1">
      <c r="A54" s="83">
        <v>45530</v>
      </c>
      <c r="B54" s="32">
        <v>544232</v>
      </c>
      <c r="C54" s="31" t="s">
        <v>1127</v>
      </c>
      <c r="D54" s="31" t="s">
        <v>1128</v>
      </c>
      <c r="E54" s="31" t="s">
        <v>528</v>
      </c>
      <c r="F54" s="84">
        <v>87167</v>
      </c>
      <c r="G54" s="32">
        <v>1234.6600000000001</v>
      </c>
      <c r="H54" s="32" t="s">
        <v>324</v>
      </c>
    </row>
    <row r="55" spans="1:28" customFormat="1" ht="15" customHeight="1">
      <c r="A55" s="83">
        <v>45530</v>
      </c>
      <c r="B55" s="32">
        <v>544232</v>
      </c>
      <c r="C55" s="31" t="s">
        <v>1127</v>
      </c>
      <c r="D55" s="31" t="s">
        <v>1128</v>
      </c>
      <c r="E55" s="31" t="s">
        <v>529</v>
      </c>
      <c r="F55" s="84">
        <v>11044</v>
      </c>
      <c r="G55" s="32">
        <v>1239.6600000000001</v>
      </c>
      <c r="H55" s="32" t="s">
        <v>324</v>
      </c>
    </row>
    <row r="56" spans="1:28" customFormat="1" ht="15" customHeight="1">
      <c r="A56" s="83">
        <v>45530</v>
      </c>
      <c r="B56" s="32">
        <v>544221</v>
      </c>
      <c r="C56" s="31" t="s">
        <v>1029</v>
      </c>
      <c r="D56" s="31" t="s">
        <v>1129</v>
      </c>
      <c r="E56" s="31" t="s">
        <v>528</v>
      </c>
      <c r="F56" s="84">
        <v>102000</v>
      </c>
      <c r="G56" s="32">
        <v>33.24</v>
      </c>
      <c r="H56" s="32" t="s">
        <v>324</v>
      </c>
    </row>
    <row r="57" spans="1:28" customFormat="1" ht="15" customHeight="1">
      <c r="A57" s="83">
        <v>45530</v>
      </c>
      <c r="B57" s="32">
        <v>526409</v>
      </c>
      <c r="C57" s="31" t="s">
        <v>1002</v>
      </c>
      <c r="D57" s="31" t="s">
        <v>1003</v>
      </c>
      <c r="E57" s="31" t="s">
        <v>529</v>
      </c>
      <c r="F57" s="84">
        <v>824506</v>
      </c>
      <c r="G57" s="32">
        <v>11.67</v>
      </c>
      <c r="H57" s="32" t="s">
        <v>324</v>
      </c>
    </row>
    <row r="58" spans="1:28" customFormat="1" ht="15" customHeight="1">
      <c r="A58" s="83">
        <v>45530</v>
      </c>
      <c r="B58" s="32">
        <v>526409</v>
      </c>
      <c r="C58" s="31" t="s">
        <v>1002</v>
      </c>
      <c r="D58" s="31" t="s">
        <v>1130</v>
      </c>
      <c r="E58" s="31" t="s">
        <v>528</v>
      </c>
      <c r="F58" s="84">
        <v>566143</v>
      </c>
      <c r="G58" s="32">
        <v>11.69</v>
      </c>
      <c r="H58" s="32" t="s">
        <v>324</v>
      </c>
    </row>
    <row r="59" spans="1:28" customFormat="1" ht="15" customHeight="1">
      <c r="A59" s="83">
        <v>45530</v>
      </c>
      <c r="B59" s="32">
        <v>533602</v>
      </c>
      <c r="C59" s="31" t="s">
        <v>1030</v>
      </c>
      <c r="D59" s="31" t="s">
        <v>1131</v>
      </c>
      <c r="E59" s="31" t="s">
        <v>529</v>
      </c>
      <c r="F59" s="84">
        <v>5210000</v>
      </c>
      <c r="G59" s="32">
        <v>2.68</v>
      </c>
      <c r="H59" s="32" t="s">
        <v>324</v>
      </c>
    </row>
    <row r="60" spans="1:28" customFormat="1" ht="15" customHeight="1">
      <c r="A60" s="83">
        <v>45530</v>
      </c>
      <c r="B60" s="32">
        <v>533602</v>
      </c>
      <c r="C60" s="31" t="s">
        <v>1030</v>
      </c>
      <c r="D60" s="31" t="s">
        <v>1059</v>
      </c>
      <c r="E60" s="31" t="s">
        <v>529</v>
      </c>
      <c r="F60" s="84">
        <v>916848</v>
      </c>
      <c r="G60" s="32">
        <v>2.75</v>
      </c>
      <c r="H60" s="32" t="s">
        <v>324</v>
      </c>
    </row>
    <row r="61" spans="1:28" customFormat="1" ht="15" customHeight="1">
      <c r="A61" s="83">
        <v>45530</v>
      </c>
      <c r="B61" s="32">
        <v>533602</v>
      </c>
      <c r="C61" s="31" t="s">
        <v>1030</v>
      </c>
      <c r="D61" s="31" t="s">
        <v>1059</v>
      </c>
      <c r="E61" s="31" t="s">
        <v>528</v>
      </c>
      <c r="F61" s="84">
        <v>1716848</v>
      </c>
      <c r="G61" s="32">
        <v>2.65</v>
      </c>
      <c r="H61" s="32" t="s">
        <v>324</v>
      </c>
    </row>
    <row r="62" spans="1:28" customFormat="1" ht="15" customHeight="1">
      <c r="A62" s="83">
        <v>45530</v>
      </c>
      <c r="B62" s="32">
        <v>543613</v>
      </c>
      <c r="C62" s="31" t="s">
        <v>1004</v>
      </c>
      <c r="D62" s="31" t="s">
        <v>1132</v>
      </c>
      <c r="E62" s="31" t="s">
        <v>529</v>
      </c>
      <c r="F62" s="84">
        <v>28000</v>
      </c>
      <c r="G62" s="32">
        <v>15.33</v>
      </c>
      <c r="H62" s="32" t="s">
        <v>324</v>
      </c>
    </row>
    <row r="63" spans="1:28" customFormat="1" ht="15" customHeight="1">
      <c r="A63" s="83">
        <v>45530</v>
      </c>
      <c r="B63" s="32">
        <v>543613</v>
      </c>
      <c r="C63" s="31" t="s">
        <v>1004</v>
      </c>
      <c r="D63" s="31" t="s">
        <v>1133</v>
      </c>
      <c r="E63" s="31" t="s">
        <v>528</v>
      </c>
      <c r="F63" s="84">
        <v>28000</v>
      </c>
      <c r="G63" s="32">
        <v>16.38</v>
      </c>
      <c r="H63" s="32" t="s">
        <v>324</v>
      </c>
    </row>
    <row r="64" spans="1:28" customFormat="1" ht="15" customHeight="1">
      <c r="A64" s="83">
        <v>45530</v>
      </c>
      <c r="B64" s="32">
        <v>514060</v>
      </c>
      <c r="C64" s="31" t="s">
        <v>1005</v>
      </c>
      <c r="D64" s="31" t="s">
        <v>978</v>
      </c>
      <c r="E64" s="31" t="s">
        <v>529</v>
      </c>
      <c r="F64" s="84">
        <v>659454</v>
      </c>
      <c r="G64" s="32">
        <v>22.73</v>
      </c>
      <c r="H64" s="32" t="s">
        <v>324</v>
      </c>
    </row>
    <row r="65" spans="1:8" customFormat="1" ht="15" customHeight="1">
      <c r="A65" s="83">
        <v>45530</v>
      </c>
      <c r="B65" s="32">
        <v>514060</v>
      </c>
      <c r="C65" s="31" t="s">
        <v>1005</v>
      </c>
      <c r="D65" s="31" t="s">
        <v>1134</v>
      </c>
      <c r="E65" s="31" t="s">
        <v>528</v>
      </c>
      <c r="F65" s="84">
        <v>100000</v>
      </c>
      <c r="G65" s="32">
        <v>22.73</v>
      </c>
      <c r="H65" s="32" t="s">
        <v>324</v>
      </c>
    </row>
    <row r="66" spans="1:8" customFormat="1" ht="15" customHeight="1">
      <c r="A66" s="83">
        <v>45530</v>
      </c>
      <c r="B66" s="32">
        <v>514060</v>
      </c>
      <c r="C66" s="31" t="s">
        <v>1005</v>
      </c>
      <c r="D66" s="31" t="s">
        <v>1092</v>
      </c>
      <c r="E66" s="31" t="s">
        <v>528</v>
      </c>
      <c r="F66" s="84">
        <v>319113</v>
      </c>
      <c r="G66" s="32">
        <v>22.7</v>
      </c>
      <c r="H66" s="32" t="s">
        <v>324</v>
      </c>
    </row>
    <row r="67" spans="1:8" customFormat="1" ht="15" customHeight="1">
      <c r="A67" s="83">
        <v>45530</v>
      </c>
      <c r="B67" s="32">
        <v>514060</v>
      </c>
      <c r="C67" s="31" t="s">
        <v>1005</v>
      </c>
      <c r="D67" s="31" t="s">
        <v>1006</v>
      </c>
      <c r="E67" s="31" t="s">
        <v>529</v>
      </c>
      <c r="F67" s="84">
        <v>200000</v>
      </c>
      <c r="G67" s="32">
        <v>22.7</v>
      </c>
      <c r="H67" s="32" t="s">
        <v>324</v>
      </c>
    </row>
    <row r="68" spans="1:8" customFormat="1" ht="15" customHeight="1">
      <c r="A68" s="83">
        <v>45530</v>
      </c>
      <c r="B68" s="32">
        <v>539762</v>
      </c>
      <c r="C68" s="31" t="s">
        <v>1031</v>
      </c>
      <c r="D68" s="31" t="s">
        <v>875</v>
      </c>
      <c r="E68" s="31" t="s">
        <v>529</v>
      </c>
      <c r="F68" s="84">
        <v>33000</v>
      </c>
      <c r="G68" s="32">
        <v>72.95</v>
      </c>
      <c r="H68" s="32" t="s">
        <v>324</v>
      </c>
    </row>
    <row r="69" spans="1:8" customFormat="1" ht="15" customHeight="1">
      <c r="A69" s="83">
        <v>45530</v>
      </c>
      <c r="B69" s="32">
        <v>539762</v>
      </c>
      <c r="C69" s="31" t="s">
        <v>1031</v>
      </c>
      <c r="D69" s="31" t="s">
        <v>1135</v>
      </c>
      <c r="E69" s="31" t="s">
        <v>528</v>
      </c>
      <c r="F69" s="84">
        <v>20000</v>
      </c>
      <c r="G69" s="32">
        <v>72.95</v>
      </c>
      <c r="H69" s="32" t="s">
        <v>324</v>
      </c>
    </row>
    <row r="70" spans="1:8" customFormat="1" ht="15" customHeight="1">
      <c r="A70" s="83">
        <v>45530</v>
      </c>
      <c r="B70" s="32">
        <v>539762</v>
      </c>
      <c r="C70" s="31" t="s">
        <v>1031</v>
      </c>
      <c r="D70" s="31" t="s">
        <v>1136</v>
      </c>
      <c r="E70" s="31" t="s">
        <v>529</v>
      </c>
      <c r="F70" s="84">
        <v>44112</v>
      </c>
      <c r="G70" s="32">
        <v>72</v>
      </c>
      <c r="H70" s="32" t="s">
        <v>324</v>
      </c>
    </row>
    <row r="71" spans="1:8" customFormat="1" ht="15" customHeight="1">
      <c r="A71" s="83">
        <v>45530</v>
      </c>
      <c r="B71" s="32">
        <v>539762</v>
      </c>
      <c r="C71" s="31" t="s">
        <v>1031</v>
      </c>
      <c r="D71" s="31" t="s">
        <v>1137</v>
      </c>
      <c r="E71" s="31" t="s">
        <v>528</v>
      </c>
      <c r="F71" s="84">
        <v>44112</v>
      </c>
      <c r="G71" s="32">
        <v>72</v>
      </c>
      <c r="H71" s="32" t="s">
        <v>324</v>
      </c>
    </row>
    <row r="72" spans="1:8" customFormat="1" ht="15" customHeight="1">
      <c r="A72" s="83">
        <v>45530</v>
      </c>
      <c r="B72" s="32">
        <v>539126</v>
      </c>
      <c r="C72" s="31" t="s">
        <v>1138</v>
      </c>
      <c r="D72" s="31" t="s">
        <v>1139</v>
      </c>
      <c r="E72" s="31" t="s">
        <v>529</v>
      </c>
      <c r="F72" s="84">
        <v>2000000</v>
      </c>
      <c r="G72" s="32">
        <v>8.43</v>
      </c>
      <c r="H72" s="32" t="s">
        <v>324</v>
      </c>
    </row>
    <row r="73" spans="1:8" customFormat="1" ht="15" customHeight="1">
      <c r="A73" s="83">
        <v>45530</v>
      </c>
      <c r="B73" s="32">
        <v>539126</v>
      </c>
      <c r="C73" s="31" t="s">
        <v>1138</v>
      </c>
      <c r="D73" s="31" t="s">
        <v>1140</v>
      </c>
      <c r="E73" s="31" t="s">
        <v>529</v>
      </c>
      <c r="F73" s="84">
        <v>2000000</v>
      </c>
      <c r="G73" s="32">
        <v>8.43</v>
      </c>
      <c r="H73" s="32" t="s">
        <v>324</v>
      </c>
    </row>
    <row r="74" spans="1:8" customFormat="1" ht="15" customHeight="1">
      <c r="A74" s="83">
        <v>45530</v>
      </c>
      <c r="B74" s="32">
        <v>539126</v>
      </c>
      <c r="C74" s="31" t="s">
        <v>1138</v>
      </c>
      <c r="D74" s="31" t="s">
        <v>1141</v>
      </c>
      <c r="E74" s="31" t="s">
        <v>528</v>
      </c>
      <c r="F74" s="84">
        <v>4884310</v>
      </c>
      <c r="G74" s="32">
        <v>8.43</v>
      </c>
      <c r="H74" s="32" t="s">
        <v>324</v>
      </c>
    </row>
    <row r="75" spans="1:8" customFormat="1" ht="15" customHeight="1">
      <c r="A75" s="83">
        <v>45530</v>
      </c>
      <c r="B75" s="32">
        <v>523373</v>
      </c>
      <c r="C75" s="31" t="s">
        <v>1142</v>
      </c>
      <c r="D75" s="31" t="s">
        <v>875</v>
      </c>
      <c r="E75" s="31" t="s">
        <v>528</v>
      </c>
      <c r="F75" s="84">
        <v>50000</v>
      </c>
      <c r="G75" s="32">
        <v>114.88</v>
      </c>
      <c r="H75" s="32" t="s">
        <v>324</v>
      </c>
    </row>
    <row r="76" spans="1:8" customFormat="1" ht="15" customHeight="1">
      <c r="A76" s="83">
        <v>45530</v>
      </c>
      <c r="B76" s="32">
        <v>523373</v>
      </c>
      <c r="C76" s="31" t="s">
        <v>1142</v>
      </c>
      <c r="D76" s="31" t="s">
        <v>875</v>
      </c>
      <c r="E76" s="31" t="s">
        <v>529</v>
      </c>
      <c r="F76" s="84">
        <v>9293</v>
      </c>
      <c r="G76" s="32">
        <v>114.45</v>
      </c>
      <c r="H76" s="32" t="s">
        <v>324</v>
      </c>
    </row>
    <row r="77" spans="1:8" customFormat="1" ht="15" customHeight="1">
      <c r="A77" s="83">
        <v>45530</v>
      </c>
      <c r="B77" s="32">
        <v>523373</v>
      </c>
      <c r="C77" s="31" t="s">
        <v>1142</v>
      </c>
      <c r="D77" s="31" t="s">
        <v>1143</v>
      </c>
      <c r="E77" s="31" t="s">
        <v>528</v>
      </c>
      <c r="F77" s="84">
        <v>20000</v>
      </c>
      <c r="G77" s="32">
        <v>114.45</v>
      </c>
      <c r="H77" s="32" t="s">
        <v>324</v>
      </c>
    </row>
    <row r="78" spans="1:8" customFormat="1" ht="15" customHeight="1">
      <c r="A78" s="83">
        <v>45530</v>
      </c>
      <c r="B78" s="32">
        <v>523373</v>
      </c>
      <c r="C78" s="31" t="s">
        <v>1142</v>
      </c>
      <c r="D78" s="31" t="s">
        <v>1144</v>
      </c>
      <c r="E78" s="31" t="s">
        <v>529</v>
      </c>
      <c r="F78" s="84">
        <v>19634</v>
      </c>
      <c r="G78" s="32">
        <v>114.46</v>
      </c>
      <c r="H78" s="32" t="s">
        <v>324</v>
      </c>
    </row>
    <row r="79" spans="1:8" customFormat="1" ht="15" customHeight="1">
      <c r="A79" s="83">
        <v>45530</v>
      </c>
      <c r="B79" s="32">
        <v>523373</v>
      </c>
      <c r="C79" s="31" t="s">
        <v>1142</v>
      </c>
      <c r="D79" s="31" t="s">
        <v>1144</v>
      </c>
      <c r="E79" s="31" t="s">
        <v>528</v>
      </c>
      <c r="F79" s="84">
        <v>6000</v>
      </c>
      <c r="G79" s="32">
        <v>114.88</v>
      </c>
      <c r="H79" s="32" t="s">
        <v>324</v>
      </c>
    </row>
    <row r="80" spans="1:8" customFormat="1" ht="15" customHeight="1">
      <c r="A80" s="83">
        <v>45530</v>
      </c>
      <c r="B80" s="32">
        <v>523373</v>
      </c>
      <c r="C80" s="31" t="s">
        <v>1142</v>
      </c>
      <c r="D80" s="31" t="s">
        <v>1145</v>
      </c>
      <c r="E80" s="31" t="s">
        <v>529</v>
      </c>
      <c r="F80" s="84">
        <v>29818</v>
      </c>
      <c r="G80" s="32">
        <v>114.88</v>
      </c>
      <c r="H80" s="32" t="s">
        <v>324</v>
      </c>
    </row>
    <row r="81" spans="1:8" customFormat="1" ht="15" customHeight="1">
      <c r="A81" s="83">
        <v>45530</v>
      </c>
      <c r="B81" s="32">
        <v>523373</v>
      </c>
      <c r="C81" s="31" t="s">
        <v>1142</v>
      </c>
      <c r="D81" s="31" t="s">
        <v>1146</v>
      </c>
      <c r="E81" s="31" t="s">
        <v>529</v>
      </c>
      <c r="F81" s="84">
        <v>32233</v>
      </c>
      <c r="G81" s="32">
        <v>114.88</v>
      </c>
      <c r="H81" s="32" t="s">
        <v>324</v>
      </c>
    </row>
    <row r="82" spans="1:8" customFormat="1" ht="15" customHeight="1">
      <c r="A82" s="83">
        <v>45530</v>
      </c>
      <c r="B82" s="32">
        <v>523373</v>
      </c>
      <c r="C82" s="31" t="s">
        <v>1142</v>
      </c>
      <c r="D82" s="31" t="s">
        <v>1147</v>
      </c>
      <c r="E82" s="31" t="s">
        <v>529</v>
      </c>
      <c r="F82" s="84">
        <v>21385</v>
      </c>
      <c r="G82" s="32">
        <v>114.88</v>
      </c>
      <c r="H82" s="32" t="s">
        <v>324</v>
      </c>
    </row>
    <row r="83" spans="1:8" customFormat="1" ht="15" customHeight="1">
      <c r="A83" s="83">
        <v>45530</v>
      </c>
      <c r="B83" s="32">
        <v>532817</v>
      </c>
      <c r="C83" s="31" t="s">
        <v>1015</v>
      </c>
      <c r="D83" s="31" t="s">
        <v>1148</v>
      </c>
      <c r="E83" s="31" t="s">
        <v>529</v>
      </c>
      <c r="F83" s="84">
        <v>242356</v>
      </c>
      <c r="G83" s="32">
        <v>16.7</v>
      </c>
      <c r="H83" s="32" t="s">
        <v>324</v>
      </c>
    </row>
    <row r="84" spans="1:8" customFormat="1" ht="15" customHeight="1">
      <c r="A84" s="83">
        <v>45530</v>
      </c>
      <c r="B84" s="32">
        <v>532817</v>
      </c>
      <c r="C84" s="31" t="s">
        <v>1015</v>
      </c>
      <c r="D84" s="31" t="s">
        <v>1148</v>
      </c>
      <c r="E84" s="31" t="s">
        <v>528</v>
      </c>
      <c r="F84" s="84">
        <v>91592</v>
      </c>
      <c r="G84" s="32">
        <v>16.16</v>
      </c>
      <c r="H84" s="32" t="s">
        <v>324</v>
      </c>
    </row>
    <row r="85" spans="1:8" customFormat="1" ht="15" customHeight="1">
      <c r="A85" s="83">
        <v>45530</v>
      </c>
      <c r="B85" s="32">
        <v>532817</v>
      </c>
      <c r="C85" s="31" t="s">
        <v>1015</v>
      </c>
      <c r="D85" s="31" t="s">
        <v>1149</v>
      </c>
      <c r="E85" s="31" t="s">
        <v>529</v>
      </c>
      <c r="F85" s="84">
        <v>254791</v>
      </c>
      <c r="G85" s="32">
        <v>16.850000000000001</v>
      </c>
      <c r="H85" s="32" t="s">
        <v>324</v>
      </c>
    </row>
    <row r="86" spans="1:8" customFormat="1" ht="15" customHeight="1">
      <c r="A86" s="83">
        <v>45530</v>
      </c>
      <c r="B86" s="32">
        <v>532817</v>
      </c>
      <c r="C86" s="31" t="s">
        <v>1015</v>
      </c>
      <c r="D86" s="31" t="s">
        <v>1149</v>
      </c>
      <c r="E86" s="31" t="s">
        <v>528</v>
      </c>
      <c r="F86" s="84">
        <v>378327</v>
      </c>
      <c r="G86" s="32">
        <v>16.12</v>
      </c>
      <c r="H86" s="32" t="s">
        <v>324</v>
      </c>
    </row>
    <row r="87" spans="1:8" customFormat="1" ht="15" customHeight="1">
      <c r="A87" s="83">
        <v>45530</v>
      </c>
      <c r="B87" s="32">
        <v>532817</v>
      </c>
      <c r="C87" s="31" t="s">
        <v>1015</v>
      </c>
      <c r="D87" s="31" t="s">
        <v>1150</v>
      </c>
      <c r="E87" s="31" t="s">
        <v>528</v>
      </c>
      <c r="F87" s="84">
        <v>627297</v>
      </c>
      <c r="G87" s="32">
        <v>16.84</v>
      </c>
      <c r="H87" s="32" t="s">
        <v>324</v>
      </c>
    </row>
    <row r="88" spans="1:8" customFormat="1" ht="15" customHeight="1">
      <c r="A88" s="83">
        <v>45530</v>
      </c>
      <c r="B88" s="32">
        <v>532817</v>
      </c>
      <c r="C88" s="31" t="s">
        <v>1015</v>
      </c>
      <c r="D88" s="31" t="s">
        <v>1150</v>
      </c>
      <c r="E88" s="31" t="s">
        <v>529</v>
      </c>
      <c r="F88" s="84">
        <v>627297</v>
      </c>
      <c r="G88" s="32">
        <v>16.05</v>
      </c>
      <c r="H88" s="32" t="s">
        <v>324</v>
      </c>
    </row>
    <row r="89" spans="1:8" customFormat="1" ht="15" customHeight="1">
      <c r="A89" s="83">
        <v>45530</v>
      </c>
      <c r="B89" s="32">
        <v>531395</v>
      </c>
      <c r="C89" s="31" t="s">
        <v>968</v>
      </c>
      <c r="D89" s="31" t="s">
        <v>1032</v>
      </c>
      <c r="E89" s="31" t="s">
        <v>528</v>
      </c>
      <c r="F89" s="84">
        <v>25400</v>
      </c>
      <c r="G89" s="32">
        <v>66.08</v>
      </c>
      <c r="H89" s="32" t="s">
        <v>324</v>
      </c>
    </row>
    <row r="90" spans="1:8" customFormat="1" ht="15" customHeight="1">
      <c r="A90" s="83">
        <v>45530</v>
      </c>
      <c r="B90" s="32">
        <v>531395</v>
      </c>
      <c r="C90" s="31" t="s">
        <v>968</v>
      </c>
      <c r="D90" s="31" t="s">
        <v>969</v>
      </c>
      <c r="E90" s="31" t="s">
        <v>529</v>
      </c>
      <c r="F90" s="84">
        <v>50000</v>
      </c>
      <c r="G90" s="32">
        <v>66.349999999999994</v>
      </c>
      <c r="H90" s="32" t="s">
        <v>324</v>
      </c>
    </row>
    <row r="91" spans="1:8" customFormat="1" ht="15" customHeight="1">
      <c r="A91" s="83">
        <v>45530</v>
      </c>
      <c r="B91" s="32">
        <v>531255</v>
      </c>
      <c r="C91" s="31" t="s">
        <v>1151</v>
      </c>
      <c r="D91" s="31" t="s">
        <v>1152</v>
      </c>
      <c r="E91" s="31" t="s">
        <v>528</v>
      </c>
      <c r="F91" s="84">
        <v>30000</v>
      </c>
      <c r="G91" s="32">
        <v>70.3</v>
      </c>
      <c r="H91" s="32" t="s">
        <v>324</v>
      </c>
    </row>
    <row r="92" spans="1:8" customFormat="1" ht="15" customHeight="1">
      <c r="A92" s="83">
        <v>45530</v>
      </c>
      <c r="B92" s="32">
        <v>532911</v>
      </c>
      <c r="C92" s="31" t="s">
        <v>975</v>
      </c>
      <c r="D92" s="31" t="s">
        <v>1153</v>
      </c>
      <c r="E92" s="31" t="s">
        <v>528</v>
      </c>
      <c r="F92" s="84">
        <v>130010</v>
      </c>
      <c r="G92" s="32">
        <v>17.07</v>
      </c>
      <c r="H92" s="32" t="s">
        <v>324</v>
      </c>
    </row>
    <row r="93" spans="1:8" customFormat="1" ht="15" customHeight="1">
      <c r="A93" s="83">
        <v>45530</v>
      </c>
      <c r="B93" s="32">
        <v>532911</v>
      </c>
      <c r="C93" s="31" t="s">
        <v>975</v>
      </c>
      <c r="D93" s="31" t="s">
        <v>875</v>
      </c>
      <c r="E93" s="31" t="s">
        <v>529</v>
      </c>
      <c r="F93" s="84">
        <v>350000</v>
      </c>
      <c r="G93" s="32">
        <v>17.09</v>
      </c>
      <c r="H93" s="32" t="s">
        <v>324</v>
      </c>
    </row>
    <row r="94" spans="1:8" customFormat="1" ht="15" customHeight="1">
      <c r="A94" s="83">
        <v>45530</v>
      </c>
      <c r="B94" s="32">
        <v>532911</v>
      </c>
      <c r="C94" s="31" t="s">
        <v>975</v>
      </c>
      <c r="D94" s="31" t="s">
        <v>1154</v>
      </c>
      <c r="E94" s="31" t="s">
        <v>528</v>
      </c>
      <c r="F94" s="84">
        <v>100000</v>
      </c>
      <c r="G94" s="32">
        <v>17.09</v>
      </c>
      <c r="H94" s="32" t="s">
        <v>324</v>
      </c>
    </row>
    <row r="95" spans="1:8" customFormat="1" ht="15" customHeight="1">
      <c r="A95" s="83">
        <v>45530</v>
      </c>
      <c r="B95" s="32">
        <v>532911</v>
      </c>
      <c r="C95" s="31" t="s">
        <v>975</v>
      </c>
      <c r="D95" s="31" t="s">
        <v>1155</v>
      </c>
      <c r="E95" s="31" t="s">
        <v>529</v>
      </c>
      <c r="F95" s="84">
        <v>76444</v>
      </c>
      <c r="G95" s="32">
        <v>16.920000000000002</v>
      </c>
      <c r="H95" s="32" t="s">
        <v>324</v>
      </c>
    </row>
    <row r="96" spans="1:8" customFormat="1" ht="15" customHeight="1">
      <c r="A96" s="83">
        <v>45530</v>
      </c>
      <c r="B96" s="32">
        <v>532911</v>
      </c>
      <c r="C96" s="31" t="s">
        <v>975</v>
      </c>
      <c r="D96" s="31" t="s">
        <v>1155</v>
      </c>
      <c r="E96" s="31" t="s">
        <v>528</v>
      </c>
      <c r="F96" s="84">
        <v>53500</v>
      </c>
      <c r="G96" s="32">
        <v>17.079999999999998</v>
      </c>
      <c r="H96" s="32" t="s">
        <v>324</v>
      </c>
    </row>
    <row r="97" spans="1:8" customFormat="1" ht="15" customHeight="1">
      <c r="A97" s="83">
        <v>45530</v>
      </c>
      <c r="B97" s="32">
        <v>532911</v>
      </c>
      <c r="C97" s="31" t="s">
        <v>975</v>
      </c>
      <c r="D97" s="31" t="s">
        <v>981</v>
      </c>
      <c r="E97" s="31" t="s">
        <v>529</v>
      </c>
      <c r="F97" s="84">
        <v>10</v>
      </c>
      <c r="G97" s="32">
        <v>17.100000000000001</v>
      </c>
      <c r="H97" s="32" t="s">
        <v>324</v>
      </c>
    </row>
    <row r="98" spans="1:8" customFormat="1" ht="15" customHeight="1">
      <c r="A98" s="83">
        <v>45530</v>
      </c>
      <c r="B98" s="32">
        <v>532911</v>
      </c>
      <c r="C98" s="31" t="s">
        <v>975</v>
      </c>
      <c r="D98" s="31" t="s">
        <v>981</v>
      </c>
      <c r="E98" s="31" t="s">
        <v>528</v>
      </c>
      <c r="F98" s="84">
        <v>210010</v>
      </c>
      <c r="G98" s="32">
        <v>17.100000000000001</v>
      </c>
      <c r="H98" s="32" t="s">
        <v>324</v>
      </c>
    </row>
    <row r="99" spans="1:8" customFormat="1" ht="15" customHeight="1">
      <c r="A99" s="83">
        <v>45530</v>
      </c>
      <c r="B99" s="32">
        <v>537573</v>
      </c>
      <c r="C99" s="31" t="s">
        <v>1156</v>
      </c>
      <c r="D99" s="31" t="s">
        <v>1157</v>
      </c>
      <c r="E99" s="31" t="s">
        <v>528</v>
      </c>
      <c r="F99" s="84">
        <v>32800</v>
      </c>
      <c r="G99" s="32">
        <v>30.07</v>
      </c>
      <c r="H99" s="32" t="s">
        <v>324</v>
      </c>
    </row>
    <row r="100" spans="1:8" customFormat="1" ht="15" customHeight="1">
      <c r="A100" s="83">
        <v>45530</v>
      </c>
      <c r="B100" s="32">
        <v>530095</v>
      </c>
      <c r="C100" s="31" t="s">
        <v>1158</v>
      </c>
      <c r="D100" s="31" t="s">
        <v>1159</v>
      </c>
      <c r="E100" s="31" t="s">
        <v>528</v>
      </c>
      <c r="F100" s="84">
        <v>20871</v>
      </c>
      <c r="G100" s="32">
        <v>57.93</v>
      </c>
      <c r="H100" s="32" t="s">
        <v>324</v>
      </c>
    </row>
    <row r="101" spans="1:8" customFormat="1" ht="15" customHeight="1">
      <c r="A101" s="83">
        <v>45530</v>
      </c>
      <c r="B101" s="32">
        <v>530095</v>
      </c>
      <c r="C101" s="31" t="s">
        <v>1158</v>
      </c>
      <c r="D101" s="31" t="s">
        <v>1155</v>
      </c>
      <c r="E101" s="31" t="s">
        <v>528</v>
      </c>
      <c r="F101" s="84">
        <v>20011</v>
      </c>
      <c r="G101" s="32">
        <v>58.05</v>
      </c>
      <c r="H101" s="32" t="s">
        <v>324</v>
      </c>
    </row>
    <row r="102" spans="1:8" customFormat="1" ht="15" customHeight="1">
      <c r="A102" s="83">
        <v>45530</v>
      </c>
      <c r="B102" s="32">
        <v>530095</v>
      </c>
      <c r="C102" s="31" t="s">
        <v>1158</v>
      </c>
      <c r="D102" s="31" t="s">
        <v>1155</v>
      </c>
      <c r="E102" s="31" t="s">
        <v>529</v>
      </c>
      <c r="F102" s="84">
        <v>11</v>
      </c>
      <c r="G102" s="32">
        <v>58.05</v>
      </c>
      <c r="H102" s="32" t="s">
        <v>324</v>
      </c>
    </row>
    <row r="103" spans="1:8" customFormat="1" ht="15" customHeight="1">
      <c r="A103" s="83">
        <v>45530</v>
      </c>
      <c r="B103" s="32">
        <v>511557</v>
      </c>
      <c r="C103" s="31" t="s">
        <v>1007</v>
      </c>
      <c r="D103" s="31" t="s">
        <v>1160</v>
      </c>
      <c r="E103" s="31" t="s">
        <v>528</v>
      </c>
      <c r="F103" s="84">
        <v>1173271</v>
      </c>
      <c r="G103" s="32">
        <v>1.05</v>
      </c>
      <c r="H103" s="32" t="s">
        <v>324</v>
      </c>
    </row>
    <row r="104" spans="1:8" customFormat="1" ht="15" customHeight="1">
      <c r="A104" s="83">
        <v>45530</v>
      </c>
      <c r="B104" s="32">
        <v>536659</v>
      </c>
      <c r="C104" s="31" t="s">
        <v>914</v>
      </c>
      <c r="D104" s="31" t="s">
        <v>875</v>
      </c>
      <c r="E104" s="31" t="s">
        <v>529</v>
      </c>
      <c r="F104" s="84">
        <v>497796</v>
      </c>
      <c r="G104" s="32">
        <v>10.18</v>
      </c>
      <c r="H104" s="32" t="s">
        <v>324</v>
      </c>
    </row>
    <row r="105" spans="1:8" customFormat="1" ht="15" customHeight="1">
      <c r="A105" s="83">
        <v>45530</v>
      </c>
      <c r="B105" s="32">
        <v>541601</v>
      </c>
      <c r="C105" s="31" t="s">
        <v>1037</v>
      </c>
      <c r="D105" s="31" t="s">
        <v>1161</v>
      </c>
      <c r="E105" s="31" t="s">
        <v>529</v>
      </c>
      <c r="F105" s="84">
        <v>3266315</v>
      </c>
      <c r="G105" s="32">
        <v>4.76</v>
      </c>
      <c r="H105" s="32" t="s">
        <v>324</v>
      </c>
    </row>
    <row r="106" spans="1:8" customFormat="1" ht="15" customHeight="1">
      <c r="A106" s="83">
        <v>45530</v>
      </c>
      <c r="B106" s="32">
        <v>541601</v>
      </c>
      <c r="C106" s="31" t="s">
        <v>1037</v>
      </c>
      <c r="D106" s="31" t="s">
        <v>1161</v>
      </c>
      <c r="E106" s="31" t="s">
        <v>528</v>
      </c>
      <c r="F106" s="84">
        <v>5766315</v>
      </c>
      <c r="G106" s="32">
        <v>4.75</v>
      </c>
      <c r="H106" s="32" t="s">
        <v>324</v>
      </c>
    </row>
    <row r="107" spans="1:8" customFormat="1" ht="15" customHeight="1">
      <c r="A107" s="83">
        <v>45530</v>
      </c>
      <c r="B107" s="32">
        <v>541601</v>
      </c>
      <c r="C107" s="31" t="s">
        <v>1037</v>
      </c>
      <c r="D107" s="31" t="s">
        <v>1038</v>
      </c>
      <c r="E107" s="31" t="s">
        <v>529</v>
      </c>
      <c r="F107" s="84">
        <v>6684351</v>
      </c>
      <c r="G107" s="32">
        <v>4.74</v>
      </c>
      <c r="H107" s="32" t="s">
        <v>324</v>
      </c>
    </row>
    <row r="108" spans="1:8" customFormat="1" ht="15" customHeight="1">
      <c r="A108" s="83">
        <v>45530</v>
      </c>
      <c r="B108" s="32">
        <v>531233</v>
      </c>
      <c r="C108" s="31" t="s">
        <v>1162</v>
      </c>
      <c r="D108" s="31" t="s">
        <v>1163</v>
      </c>
      <c r="E108" s="31" t="s">
        <v>529</v>
      </c>
      <c r="F108" s="84">
        <v>152329</v>
      </c>
      <c r="G108" s="32">
        <v>42.71</v>
      </c>
      <c r="H108" s="32" t="s">
        <v>324</v>
      </c>
    </row>
    <row r="109" spans="1:8" customFormat="1" ht="15" customHeight="1">
      <c r="A109" s="83">
        <v>45530</v>
      </c>
      <c r="B109" s="32">
        <v>531233</v>
      </c>
      <c r="C109" s="31" t="s">
        <v>1162</v>
      </c>
      <c r="D109" s="31" t="s">
        <v>1163</v>
      </c>
      <c r="E109" s="31" t="s">
        <v>528</v>
      </c>
      <c r="F109" s="84">
        <v>163014</v>
      </c>
      <c r="G109" s="32">
        <v>40.57</v>
      </c>
      <c r="H109" s="32" t="s">
        <v>324</v>
      </c>
    </row>
    <row r="110" spans="1:8" customFormat="1" ht="15" customHeight="1">
      <c r="A110" s="83">
        <v>45530</v>
      </c>
      <c r="B110" s="32">
        <v>532687</v>
      </c>
      <c r="C110" s="31" t="s">
        <v>1164</v>
      </c>
      <c r="D110" s="31" t="s">
        <v>1165</v>
      </c>
      <c r="E110" s="31" t="s">
        <v>528</v>
      </c>
      <c r="F110" s="84">
        <v>100000</v>
      </c>
      <c r="G110" s="32">
        <v>625</v>
      </c>
      <c r="H110" s="32" t="s">
        <v>324</v>
      </c>
    </row>
    <row r="111" spans="1:8" customFormat="1" ht="15" customHeight="1">
      <c r="A111" s="83">
        <v>45530</v>
      </c>
      <c r="B111" s="32">
        <v>532687</v>
      </c>
      <c r="C111" s="31" t="s">
        <v>1164</v>
      </c>
      <c r="D111" s="31" t="s">
        <v>1166</v>
      </c>
      <c r="E111" s="31" t="s">
        <v>529</v>
      </c>
      <c r="F111" s="84">
        <v>100000</v>
      </c>
      <c r="G111" s="32">
        <v>625</v>
      </c>
      <c r="H111" s="32" t="s">
        <v>324</v>
      </c>
    </row>
    <row r="112" spans="1:8" customFormat="1" ht="15" customHeight="1">
      <c r="A112" s="83">
        <v>45530</v>
      </c>
      <c r="B112" s="32">
        <v>543171</v>
      </c>
      <c r="C112" s="31" t="s">
        <v>1008</v>
      </c>
      <c r="D112" s="31" t="s">
        <v>1009</v>
      </c>
      <c r="E112" s="31" t="s">
        <v>529</v>
      </c>
      <c r="F112" s="84">
        <v>296290</v>
      </c>
      <c r="G112" s="32">
        <v>3.51</v>
      </c>
      <c r="H112" s="32" t="s">
        <v>324</v>
      </c>
    </row>
    <row r="113" spans="1:8" customFormat="1" ht="15" customHeight="1">
      <c r="A113" s="83">
        <v>45530</v>
      </c>
      <c r="B113" s="32">
        <v>512097</v>
      </c>
      <c r="C113" s="31" t="s">
        <v>1167</v>
      </c>
      <c r="D113" s="31" t="s">
        <v>1168</v>
      </c>
      <c r="E113" s="31" t="s">
        <v>529</v>
      </c>
      <c r="F113" s="84">
        <v>1255550</v>
      </c>
      <c r="G113" s="32">
        <v>0.56000000000000005</v>
      </c>
      <c r="H113" s="32" t="s">
        <v>324</v>
      </c>
    </row>
    <row r="114" spans="1:8" customFormat="1" ht="15" customHeight="1">
      <c r="A114" s="83">
        <v>45530</v>
      </c>
      <c r="B114" s="32">
        <v>512097</v>
      </c>
      <c r="C114" s="31" t="s">
        <v>1167</v>
      </c>
      <c r="D114" s="31" t="s">
        <v>1168</v>
      </c>
      <c r="E114" s="31" t="s">
        <v>528</v>
      </c>
      <c r="F114" s="84">
        <v>455550</v>
      </c>
      <c r="G114" s="32">
        <v>0.56999999999999995</v>
      </c>
      <c r="H114" s="32" t="s">
        <v>324</v>
      </c>
    </row>
    <row r="115" spans="1:8" customFormat="1" ht="15" customHeight="1">
      <c r="A115" s="83">
        <v>45530</v>
      </c>
      <c r="B115" s="32">
        <v>531569</v>
      </c>
      <c r="C115" s="31" t="s">
        <v>1169</v>
      </c>
      <c r="D115" s="31" t="s">
        <v>1170</v>
      </c>
      <c r="E115" s="31" t="s">
        <v>529</v>
      </c>
      <c r="F115" s="84">
        <v>200000</v>
      </c>
      <c r="G115" s="32">
        <v>290</v>
      </c>
      <c r="H115" s="32" t="s">
        <v>324</v>
      </c>
    </row>
    <row r="116" spans="1:8" customFormat="1" ht="15" customHeight="1">
      <c r="A116" s="83">
        <v>45530</v>
      </c>
      <c r="B116" s="32">
        <v>539574</v>
      </c>
      <c r="C116" s="31" t="s">
        <v>1171</v>
      </c>
      <c r="D116" s="31" t="s">
        <v>1172</v>
      </c>
      <c r="E116" s="31" t="s">
        <v>529</v>
      </c>
      <c r="F116" s="84">
        <v>6000000</v>
      </c>
      <c r="G116" s="32">
        <v>2.12</v>
      </c>
      <c r="H116" s="32" t="s">
        <v>324</v>
      </c>
    </row>
    <row r="117" spans="1:8" customFormat="1" ht="15" customHeight="1">
      <c r="A117" s="83">
        <v>45530</v>
      </c>
      <c r="B117" s="32">
        <v>539574</v>
      </c>
      <c r="C117" s="31" t="s">
        <v>1171</v>
      </c>
      <c r="D117" s="31" t="s">
        <v>1173</v>
      </c>
      <c r="E117" s="31" t="s">
        <v>528</v>
      </c>
      <c r="F117" s="84">
        <v>6985094</v>
      </c>
      <c r="G117" s="32">
        <v>2.12</v>
      </c>
      <c r="H117" s="32" t="s">
        <v>324</v>
      </c>
    </row>
    <row r="118" spans="1:8" customFormat="1" ht="15" customHeight="1">
      <c r="A118" s="83">
        <v>45530</v>
      </c>
      <c r="B118" s="32">
        <v>539574</v>
      </c>
      <c r="C118" s="31" t="s">
        <v>1171</v>
      </c>
      <c r="D118" s="31" t="s">
        <v>1173</v>
      </c>
      <c r="E118" s="31" t="s">
        <v>529</v>
      </c>
      <c r="F118" s="84">
        <v>6725094</v>
      </c>
      <c r="G118" s="32">
        <v>2.2200000000000002</v>
      </c>
      <c r="H118" s="32" t="s">
        <v>324</v>
      </c>
    </row>
    <row r="119" spans="1:8" customFormat="1" ht="15" customHeight="1">
      <c r="A119" s="83">
        <v>45530</v>
      </c>
      <c r="B119" s="32">
        <v>540072</v>
      </c>
      <c r="C119" s="31" t="s">
        <v>1174</v>
      </c>
      <c r="D119" s="31" t="s">
        <v>1175</v>
      </c>
      <c r="E119" s="31" t="s">
        <v>529</v>
      </c>
      <c r="F119" s="84">
        <v>80000</v>
      </c>
      <c r="G119" s="32">
        <v>15</v>
      </c>
      <c r="H119" s="32" t="s">
        <v>324</v>
      </c>
    </row>
    <row r="120" spans="1:8" customFormat="1" ht="15" customHeight="1">
      <c r="A120" s="83">
        <v>45530</v>
      </c>
      <c r="B120" s="32">
        <v>539217</v>
      </c>
      <c r="C120" s="31" t="s">
        <v>1040</v>
      </c>
      <c r="D120" s="31" t="s">
        <v>1042</v>
      </c>
      <c r="E120" s="31" t="s">
        <v>529</v>
      </c>
      <c r="F120" s="84">
        <v>4236021</v>
      </c>
      <c r="G120" s="32">
        <v>2.04</v>
      </c>
      <c r="H120" s="32" t="s">
        <v>324</v>
      </c>
    </row>
    <row r="121" spans="1:8" customFormat="1" ht="15" customHeight="1">
      <c r="A121" s="83">
        <v>45530</v>
      </c>
      <c r="B121" s="32">
        <v>539217</v>
      </c>
      <c r="C121" s="31" t="s">
        <v>1040</v>
      </c>
      <c r="D121" s="31" t="s">
        <v>1042</v>
      </c>
      <c r="E121" s="31" t="s">
        <v>528</v>
      </c>
      <c r="F121" s="84">
        <v>2272711</v>
      </c>
      <c r="G121" s="32">
        <v>2.09</v>
      </c>
      <c r="H121" s="32" t="s">
        <v>324</v>
      </c>
    </row>
    <row r="122" spans="1:8" customFormat="1" ht="15" customHeight="1">
      <c r="A122" s="83">
        <v>45530</v>
      </c>
      <c r="B122" s="32">
        <v>539217</v>
      </c>
      <c r="C122" s="31" t="s">
        <v>1040</v>
      </c>
      <c r="D122" s="31" t="s">
        <v>1041</v>
      </c>
      <c r="E122" s="31" t="s">
        <v>529</v>
      </c>
      <c r="F122" s="84">
        <v>5041250</v>
      </c>
      <c r="G122" s="32">
        <v>2.04</v>
      </c>
      <c r="H122" s="32" t="s">
        <v>324</v>
      </c>
    </row>
    <row r="123" spans="1:8" customFormat="1" ht="15" customHeight="1">
      <c r="A123" s="83">
        <v>45530</v>
      </c>
      <c r="B123" s="32">
        <v>543745</v>
      </c>
      <c r="C123" s="31" t="s">
        <v>1044</v>
      </c>
      <c r="D123" s="31" t="s">
        <v>1176</v>
      </c>
      <c r="E123" s="31" t="s">
        <v>528</v>
      </c>
      <c r="F123" s="84">
        <v>144000</v>
      </c>
      <c r="G123" s="32">
        <v>17</v>
      </c>
      <c r="H123" s="32" t="s">
        <v>324</v>
      </c>
    </row>
    <row r="124" spans="1:8" customFormat="1" ht="15" customHeight="1">
      <c r="A124" s="83">
        <v>45530</v>
      </c>
      <c r="B124" s="32">
        <v>543745</v>
      </c>
      <c r="C124" s="31" t="s">
        <v>1044</v>
      </c>
      <c r="D124" s="31" t="s">
        <v>1045</v>
      </c>
      <c r="E124" s="31" t="s">
        <v>529</v>
      </c>
      <c r="F124" s="84">
        <v>144000</v>
      </c>
      <c r="G124" s="32">
        <v>17</v>
      </c>
      <c r="H124" s="32" t="s">
        <v>324</v>
      </c>
    </row>
    <row r="125" spans="1:8" customFormat="1" ht="15" customHeight="1">
      <c r="A125" s="83">
        <v>45530</v>
      </c>
      <c r="B125" s="32">
        <v>531039</v>
      </c>
      <c r="C125" s="31" t="s">
        <v>1177</v>
      </c>
      <c r="D125" s="31" t="s">
        <v>875</v>
      </c>
      <c r="E125" s="31" t="s">
        <v>529</v>
      </c>
      <c r="F125" s="84">
        <v>21261</v>
      </c>
      <c r="G125" s="32">
        <v>9.57</v>
      </c>
      <c r="H125" s="32" t="s">
        <v>324</v>
      </c>
    </row>
    <row r="126" spans="1:8" customFormat="1" ht="15" customHeight="1">
      <c r="A126" s="83">
        <v>45530</v>
      </c>
      <c r="B126" s="32">
        <v>524661</v>
      </c>
      <c r="C126" s="31" t="s">
        <v>1178</v>
      </c>
      <c r="D126" s="31" t="s">
        <v>1179</v>
      </c>
      <c r="E126" s="31" t="s">
        <v>528</v>
      </c>
      <c r="F126" s="84">
        <v>148025</v>
      </c>
      <c r="G126" s="32">
        <v>7.33</v>
      </c>
      <c r="H126" s="32" t="s">
        <v>324</v>
      </c>
    </row>
    <row r="127" spans="1:8" customFormat="1" ht="15" customHeight="1">
      <c r="A127" s="83">
        <v>45530</v>
      </c>
      <c r="B127" s="32">
        <v>532616</v>
      </c>
      <c r="C127" s="31" t="s">
        <v>1180</v>
      </c>
      <c r="D127" s="31" t="s">
        <v>921</v>
      </c>
      <c r="E127" s="31" t="s">
        <v>529</v>
      </c>
      <c r="F127" s="84">
        <v>547888</v>
      </c>
      <c r="G127" s="32">
        <v>131.4</v>
      </c>
      <c r="H127" s="32" t="s">
        <v>324</v>
      </c>
    </row>
    <row r="128" spans="1:8" customFormat="1" ht="15" customHeight="1">
      <c r="A128" s="83">
        <v>45530</v>
      </c>
      <c r="B128" s="32">
        <v>532616</v>
      </c>
      <c r="C128" s="31" t="s">
        <v>1180</v>
      </c>
      <c r="D128" s="31" t="s">
        <v>921</v>
      </c>
      <c r="E128" s="31" t="s">
        <v>528</v>
      </c>
      <c r="F128" s="84">
        <v>562120</v>
      </c>
      <c r="G128" s="32">
        <v>132.13999999999999</v>
      </c>
      <c r="H128" s="32" t="s">
        <v>324</v>
      </c>
    </row>
    <row r="129" spans="1:8" customFormat="1" ht="15" customHeight="1">
      <c r="A129" s="83">
        <v>45530</v>
      </c>
      <c r="B129" s="32">
        <v>532616</v>
      </c>
      <c r="C129" s="31" t="s">
        <v>1180</v>
      </c>
      <c r="D129" s="31" t="s">
        <v>1181</v>
      </c>
      <c r="E129" s="31" t="s">
        <v>529</v>
      </c>
      <c r="F129" s="84">
        <v>627583</v>
      </c>
      <c r="G129" s="32">
        <v>132.18</v>
      </c>
      <c r="H129" s="32" t="s">
        <v>324</v>
      </c>
    </row>
    <row r="130" spans="1:8" customFormat="1" ht="15" customHeight="1">
      <c r="A130" s="83">
        <v>45530</v>
      </c>
      <c r="B130" s="32">
        <v>532616</v>
      </c>
      <c r="C130" s="31" t="s">
        <v>1180</v>
      </c>
      <c r="D130" s="31" t="s">
        <v>1181</v>
      </c>
      <c r="E130" s="31" t="s">
        <v>528</v>
      </c>
      <c r="F130" s="84">
        <v>616983</v>
      </c>
      <c r="G130" s="32">
        <v>131.41999999999999</v>
      </c>
      <c r="H130" s="32" t="s">
        <v>324</v>
      </c>
    </row>
    <row r="131" spans="1:8" customFormat="1" ht="15" customHeight="1">
      <c r="A131" s="83">
        <v>45530</v>
      </c>
      <c r="B131" s="32">
        <v>514378</v>
      </c>
      <c r="C131" s="31" t="s">
        <v>1010</v>
      </c>
      <c r="D131" s="31" t="s">
        <v>1011</v>
      </c>
      <c r="E131" s="31" t="s">
        <v>528</v>
      </c>
      <c r="F131" s="84">
        <v>77988</v>
      </c>
      <c r="G131" s="32">
        <v>58.82</v>
      </c>
      <c r="H131" s="32" t="s">
        <v>324</v>
      </c>
    </row>
    <row r="132" spans="1:8" customFormat="1" ht="15" customHeight="1">
      <c r="A132" s="83">
        <v>45530</v>
      </c>
      <c r="B132" s="32">
        <v>514378</v>
      </c>
      <c r="C132" s="31" t="s">
        <v>1010</v>
      </c>
      <c r="D132" s="31" t="s">
        <v>1011</v>
      </c>
      <c r="E132" s="31" t="s">
        <v>529</v>
      </c>
      <c r="F132" s="84">
        <v>2261</v>
      </c>
      <c r="G132" s="32">
        <v>58.76</v>
      </c>
      <c r="H132" s="32" t="s">
        <v>324</v>
      </c>
    </row>
    <row r="133" spans="1:8" customFormat="1" ht="15" customHeight="1">
      <c r="A133" s="83">
        <v>45530</v>
      </c>
      <c r="B133" s="32" t="s">
        <v>1182</v>
      </c>
      <c r="C133" s="31" t="s">
        <v>1183</v>
      </c>
      <c r="D133" s="31" t="s">
        <v>888</v>
      </c>
      <c r="E133" s="31" t="s">
        <v>528</v>
      </c>
      <c r="F133" s="84">
        <v>341431</v>
      </c>
      <c r="G133" s="32">
        <v>230.94</v>
      </c>
      <c r="H133" s="32" t="s">
        <v>835</v>
      </c>
    </row>
    <row r="134" spans="1:8" customFormat="1" ht="15" customHeight="1">
      <c r="A134" s="83">
        <v>45530</v>
      </c>
      <c r="B134" s="32" t="s">
        <v>1184</v>
      </c>
      <c r="C134" s="31" t="s">
        <v>1185</v>
      </c>
      <c r="D134" s="31" t="s">
        <v>888</v>
      </c>
      <c r="E134" s="31" t="s">
        <v>528</v>
      </c>
      <c r="F134" s="84">
        <v>837923</v>
      </c>
      <c r="G134" s="32">
        <v>104.81</v>
      </c>
      <c r="H134" s="32" t="s">
        <v>835</v>
      </c>
    </row>
    <row r="135" spans="1:8" customFormat="1" ht="15" customHeight="1">
      <c r="A135" s="83">
        <v>45530</v>
      </c>
      <c r="B135" s="32" t="s">
        <v>1046</v>
      </c>
      <c r="C135" s="31" t="s">
        <v>1047</v>
      </c>
      <c r="D135" s="31" t="s">
        <v>888</v>
      </c>
      <c r="E135" s="31" t="s">
        <v>528</v>
      </c>
      <c r="F135" s="84">
        <v>32513</v>
      </c>
      <c r="G135" s="32">
        <v>1551.82</v>
      </c>
      <c r="H135" s="32" t="s">
        <v>835</v>
      </c>
    </row>
    <row r="136" spans="1:8" customFormat="1" ht="15" customHeight="1">
      <c r="A136" s="83">
        <v>45530</v>
      </c>
      <c r="B136" s="32" t="s">
        <v>1186</v>
      </c>
      <c r="C136" s="31" t="s">
        <v>1187</v>
      </c>
      <c r="D136" s="31" t="s">
        <v>1188</v>
      </c>
      <c r="E136" s="31" t="s">
        <v>528</v>
      </c>
      <c r="F136" s="84">
        <v>1600</v>
      </c>
      <c r="G136" s="32">
        <v>183.85</v>
      </c>
      <c r="H136" s="32" t="s">
        <v>835</v>
      </c>
    </row>
    <row r="137" spans="1:8" customFormat="1" ht="15" customHeight="1">
      <c r="A137" s="83">
        <v>45530</v>
      </c>
      <c r="B137" s="32" t="s">
        <v>1189</v>
      </c>
      <c r="C137" s="31" t="s">
        <v>1190</v>
      </c>
      <c r="D137" s="31" t="s">
        <v>1076</v>
      </c>
      <c r="E137" s="31" t="s">
        <v>528</v>
      </c>
      <c r="F137" s="84">
        <v>58190</v>
      </c>
      <c r="G137" s="32">
        <v>170.15</v>
      </c>
      <c r="H137" s="32" t="s">
        <v>835</v>
      </c>
    </row>
    <row r="138" spans="1:8" customFormat="1" ht="15" customHeight="1">
      <c r="A138" s="83">
        <v>45530</v>
      </c>
      <c r="B138" s="32" t="s">
        <v>62</v>
      </c>
      <c r="C138" s="31" t="s">
        <v>1191</v>
      </c>
      <c r="D138" s="31" t="s">
        <v>1192</v>
      </c>
      <c r="E138" s="31" t="s">
        <v>528</v>
      </c>
      <c r="F138" s="84">
        <v>10317460</v>
      </c>
      <c r="G138" s="32">
        <v>630</v>
      </c>
      <c r="H138" s="32" t="s">
        <v>835</v>
      </c>
    </row>
    <row r="139" spans="1:8" customFormat="1" ht="15" customHeight="1">
      <c r="A139" s="83">
        <v>45530</v>
      </c>
      <c r="B139" s="32" t="s">
        <v>1193</v>
      </c>
      <c r="C139" s="31" t="s">
        <v>1194</v>
      </c>
      <c r="D139" s="31" t="s">
        <v>888</v>
      </c>
      <c r="E139" s="31" t="s">
        <v>528</v>
      </c>
      <c r="F139" s="84">
        <v>531723</v>
      </c>
      <c r="G139" s="32">
        <v>804.87</v>
      </c>
      <c r="H139" s="32" t="s">
        <v>835</v>
      </c>
    </row>
    <row r="140" spans="1:8" customFormat="1" ht="15" customHeight="1">
      <c r="A140" s="83">
        <v>45530</v>
      </c>
      <c r="B140" s="32" t="s">
        <v>1195</v>
      </c>
      <c r="C140" s="31" t="s">
        <v>1196</v>
      </c>
      <c r="D140" s="31" t="s">
        <v>1197</v>
      </c>
      <c r="E140" s="31" t="s">
        <v>528</v>
      </c>
      <c r="F140" s="84">
        <v>996600</v>
      </c>
      <c r="G140" s="32">
        <v>7.49</v>
      </c>
      <c r="H140" s="32" t="s">
        <v>835</v>
      </c>
    </row>
    <row r="141" spans="1:8" customFormat="1" ht="15" customHeight="1">
      <c r="A141" s="83">
        <v>45530</v>
      </c>
      <c r="B141" s="32" t="s">
        <v>1198</v>
      </c>
      <c r="C141" s="31" t="s">
        <v>1199</v>
      </c>
      <c r="D141" s="31" t="s">
        <v>1200</v>
      </c>
      <c r="E141" s="31" t="s">
        <v>528</v>
      </c>
      <c r="F141" s="84">
        <v>291200</v>
      </c>
      <c r="G141" s="32">
        <v>159.6</v>
      </c>
      <c r="H141" s="32" t="s">
        <v>835</v>
      </c>
    </row>
    <row r="142" spans="1:8" customFormat="1" ht="15" customHeight="1">
      <c r="A142" s="83">
        <v>45530</v>
      </c>
      <c r="B142" s="32" t="s">
        <v>1198</v>
      </c>
      <c r="C142" s="31" t="s">
        <v>1199</v>
      </c>
      <c r="D142" s="31" t="s">
        <v>1201</v>
      </c>
      <c r="E142" s="31" t="s">
        <v>528</v>
      </c>
      <c r="F142" s="84">
        <v>110400</v>
      </c>
      <c r="G142" s="32">
        <v>152</v>
      </c>
      <c r="H142" s="32" t="s">
        <v>835</v>
      </c>
    </row>
    <row r="143" spans="1:8" customFormat="1" ht="15" customHeight="1">
      <c r="A143" s="83">
        <v>45530</v>
      </c>
      <c r="B143" s="32" t="s">
        <v>806</v>
      </c>
      <c r="C143" s="31" t="s">
        <v>1202</v>
      </c>
      <c r="D143" s="31" t="s">
        <v>888</v>
      </c>
      <c r="E143" s="31" t="s">
        <v>528</v>
      </c>
      <c r="F143" s="84">
        <v>396355</v>
      </c>
      <c r="G143" s="32">
        <v>1899.6</v>
      </c>
      <c r="H143" s="32" t="s">
        <v>835</v>
      </c>
    </row>
    <row r="144" spans="1:8" customFormat="1" ht="15" customHeight="1">
      <c r="A144" s="83">
        <v>45530</v>
      </c>
      <c r="B144" s="32" t="s">
        <v>1203</v>
      </c>
      <c r="C144" s="31" t="s">
        <v>1204</v>
      </c>
      <c r="D144" s="31" t="s">
        <v>1205</v>
      </c>
      <c r="E144" s="31" t="s">
        <v>528</v>
      </c>
      <c r="F144" s="84">
        <v>240000</v>
      </c>
      <c r="G144" s="32">
        <v>173.54</v>
      </c>
      <c r="H144" s="32" t="s">
        <v>835</v>
      </c>
    </row>
    <row r="145" spans="1:8" customFormat="1" ht="15" customHeight="1">
      <c r="A145" s="83">
        <v>45530</v>
      </c>
      <c r="B145" s="32" t="s">
        <v>1049</v>
      </c>
      <c r="C145" s="31" t="s">
        <v>1050</v>
      </c>
      <c r="D145" s="31" t="s">
        <v>888</v>
      </c>
      <c r="E145" s="31" t="s">
        <v>528</v>
      </c>
      <c r="F145" s="84">
        <v>336702</v>
      </c>
      <c r="G145" s="32">
        <v>253.27</v>
      </c>
      <c r="H145" s="32" t="s">
        <v>835</v>
      </c>
    </row>
    <row r="146" spans="1:8" customFormat="1" ht="15" customHeight="1">
      <c r="A146" s="83">
        <v>45530</v>
      </c>
      <c r="B146" s="32" t="s">
        <v>1051</v>
      </c>
      <c r="C146" s="31" t="s">
        <v>1052</v>
      </c>
      <c r="D146" s="31" t="s">
        <v>1012</v>
      </c>
      <c r="E146" s="31" t="s">
        <v>528</v>
      </c>
      <c r="F146" s="84">
        <v>408000</v>
      </c>
      <c r="G146" s="32">
        <v>260.26</v>
      </c>
      <c r="H146" s="32" t="s">
        <v>835</v>
      </c>
    </row>
    <row r="147" spans="1:8" customFormat="1" ht="15" customHeight="1">
      <c r="A147" s="83">
        <v>45530</v>
      </c>
      <c r="B147" s="32" t="s">
        <v>1051</v>
      </c>
      <c r="C147" s="31" t="s">
        <v>1052</v>
      </c>
      <c r="D147" s="31" t="s">
        <v>1206</v>
      </c>
      <c r="E147" s="31" t="s">
        <v>528</v>
      </c>
      <c r="F147" s="84">
        <v>80000</v>
      </c>
      <c r="G147" s="32">
        <v>264.16000000000003</v>
      </c>
      <c r="H147" s="32" t="s">
        <v>835</v>
      </c>
    </row>
    <row r="148" spans="1:8" customFormat="1" ht="15" customHeight="1">
      <c r="A148" s="83">
        <v>45530</v>
      </c>
      <c r="B148" s="32" t="s">
        <v>1207</v>
      </c>
      <c r="C148" s="31" t="s">
        <v>1208</v>
      </c>
      <c r="D148" s="31" t="s">
        <v>1200</v>
      </c>
      <c r="E148" s="31" t="s">
        <v>528</v>
      </c>
      <c r="F148" s="84">
        <v>291200</v>
      </c>
      <c r="G148" s="32">
        <v>157.85</v>
      </c>
      <c r="H148" s="32" t="s">
        <v>835</v>
      </c>
    </row>
    <row r="149" spans="1:8" customFormat="1" ht="15" customHeight="1">
      <c r="A149" s="83">
        <v>45530</v>
      </c>
      <c r="B149" s="32" t="s">
        <v>1207</v>
      </c>
      <c r="C149" s="31" t="s">
        <v>1208</v>
      </c>
      <c r="D149" s="31" t="s">
        <v>1209</v>
      </c>
      <c r="E149" s="31" t="s">
        <v>528</v>
      </c>
      <c r="F149" s="84">
        <v>4800</v>
      </c>
      <c r="G149" s="32">
        <v>144.4</v>
      </c>
      <c r="H149" s="32" t="s">
        <v>835</v>
      </c>
    </row>
    <row r="150" spans="1:8" customFormat="1" ht="15" customHeight="1">
      <c r="A150" s="83">
        <v>45530</v>
      </c>
      <c r="B150" s="32" t="s">
        <v>1207</v>
      </c>
      <c r="C150" s="31" t="s">
        <v>1208</v>
      </c>
      <c r="D150" s="31" t="s">
        <v>1210</v>
      </c>
      <c r="E150" s="31" t="s">
        <v>528</v>
      </c>
      <c r="F150" s="84">
        <v>320000</v>
      </c>
      <c r="G150" s="32">
        <v>159.6</v>
      </c>
      <c r="H150" s="32" t="s">
        <v>835</v>
      </c>
    </row>
    <row r="151" spans="1:8" customFormat="1" ht="15" customHeight="1">
      <c r="A151" s="83">
        <v>45530</v>
      </c>
      <c r="B151" s="32" t="s">
        <v>1207</v>
      </c>
      <c r="C151" s="31" t="s">
        <v>1208</v>
      </c>
      <c r="D151" s="31" t="s">
        <v>1211</v>
      </c>
      <c r="E151" s="31" t="s">
        <v>528</v>
      </c>
      <c r="F151" s="84">
        <v>128000</v>
      </c>
      <c r="G151" s="32">
        <v>152</v>
      </c>
      <c r="H151" s="32" t="s">
        <v>835</v>
      </c>
    </row>
    <row r="152" spans="1:8" customFormat="1" ht="15" customHeight="1">
      <c r="A152" s="83">
        <v>45530</v>
      </c>
      <c r="B152" s="32" t="s">
        <v>1207</v>
      </c>
      <c r="C152" s="31" t="s">
        <v>1208</v>
      </c>
      <c r="D152" s="31" t="s">
        <v>1201</v>
      </c>
      <c r="E152" s="31" t="s">
        <v>528</v>
      </c>
      <c r="F152" s="84">
        <v>160000</v>
      </c>
      <c r="G152" s="32">
        <v>152</v>
      </c>
      <c r="H152" s="32" t="s">
        <v>835</v>
      </c>
    </row>
    <row r="153" spans="1:8" customFormat="1" ht="15" customHeight="1">
      <c r="A153" s="83">
        <v>45530</v>
      </c>
      <c r="B153" s="32" t="s">
        <v>1212</v>
      </c>
      <c r="C153" s="31" t="s">
        <v>1213</v>
      </c>
      <c r="D153" s="31" t="s">
        <v>939</v>
      </c>
      <c r="E153" s="31" t="s">
        <v>528</v>
      </c>
      <c r="F153" s="84">
        <v>50788</v>
      </c>
      <c r="G153" s="32">
        <v>852.79</v>
      </c>
      <c r="H153" s="32" t="s">
        <v>835</v>
      </c>
    </row>
    <row r="154" spans="1:8" customFormat="1" ht="15" customHeight="1">
      <c r="A154" s="83">
        <v>45530</v>
      </c>
      <c r="B154" s="32" t="s">
        <v>1212</v>
      </c>
      <c r="C154" s="31" t="s">
        <v>1213</v>
      </c>
      <c r="D154" s="31" t="s">
        <v>888</v>
      </c>
      <c r="E154" s="31" t="s">
        <v>528</v>
      </c>
      <c r="F154" s="84">
        <v>76685</v>
      </c>
      <c r="G154" s="32">
        <v>836.38</v>
      </c>
      <c r="H154" s="32" t="s">
        <v>835</v>
      </c>
    </row>
    <row r="155" spans="1:8" customFormat="1" ht="15" customHeight="1">
      <c r="A155" s="83">
        <v>45530</v>
      </c>
      <c r="B155" s="32" t="s">
        <v>1212</v>
      </c>
      <c r="C155" s="31" t="s">
        <v>1213</v>
      </c>
      <c r="D155" s="31" t="s">
        <v>977</v>
      </c>
      <c r="E155" s="31" t="s">
        <v>528</v>
      </c>
      <c r="F155" s="84">
        <v>55495</v>
      </c>
      <c r="G155" s="32">
        <v>848.49</v>
      </c>
      <c r="H155" s="32" t="s">
        <v>835</v>
      </c>
    </row>
    <row r="156" spans="1:8" customFormat="1" ht="15" customHeight="1">
      <c r="A156" s="83">
        <v>45530</v>
      </c>
      <c r="B156" s="32" t="s">
        <v>1212</v>
      </c>
      <c r="C156" s="31" t="s">
        <v>1213</v>
      </c>
      <c r="D156" s="31" t="s">
        <v>921</v>
      </c>
      <c r="E156" s="31" t="s">
        <v>528</v>
      </c>
      <c r="F156" s="84">
        <v>52328</v>
      </c>
      <c r="G156" s="32">
        <v>846.49</v>
      </c>
      <c r="H156" s="32" t="s">
        <v>835</v>
      </c>
    </row>
    <row r="157" spans="1:8" customFormat="1" ht="15" customHeight="1">
      <c r="A157" s="83">
        <v>45530</v>
      </c>
      <c r="B157" s="32" t="s">
        <v>1212</v>
      </c>
      <c r="C157" s="31" t="s">
        <v>1213</v>
      </c>
      <c r="D157" s="31" t="s">
        <v>1061</v>
      </c>
      <c r="E157" s="31" t="s">
        <v>528</v>
      </c>
      <c r="F157" s="84">
        <v>104576</v>
      </c>
      <c r="G157" s="32">
        <v>862.89</v>
      </c>
      <c r="H157" s="32" t="s">
        <v>835</v>
      </c>
    </row>
    <row r="158" spans="1:8" customFormat="1" ht="15" customHeight="1">
      <c r="A158" s="83">
        <v>45530</v>
      </c>
      <c r="B158" s="32" t="s">
        <v>1214</v>
      </c>
      <c r="C158" s="31" t="s">
        <v>1215</v>
      </c>
      <c r="D158" s="31" t="s">
        <v>1216</v>
      </c>
      <c r="E158" s="31" t="s">
        <v>528</v>
      </c>
      <c r="F158" s="84">
        <v>24000</v>
      </c>
      <c r="G158" s="32">
        <v>140.94999999999999</v>
      </c>
      <c r="H158" s="32" t="s">
        <v>835</v>
      </c>
    </row>
    <row r="159" spans="1:8" customFormat="1" ht="15" customHeight="1">
      <c r="A159" s="83">
        <v>45530</v>
      </c>
      <c r="B159" s="32" t="s">
        <v>1217</v>
      </c>
      <c r="C159" s="31" t="s">
        <v>1218</v>
      </c>
      <c r="D159" s="31" t="s">
        <v>1219</v>
      </c>
      <c r="E159" s="31" t="s">
        <v>528</v>
      </c>
      <c r="F159" s="84">
        <v>100000</v>
      </c>
      <c r="G159" s="32">
        <v>72.510000000000005</v>
      </c>
      <c r="H159" s="32" t="s">
        <v>835</v>
      </c>
    </row>
    <row r="160" spans="1:8" customFormat="1" ht="15" customHeight="1">
      <c r="A160" s="83">
        <v>45530</v>
      </c>
      <c r="B160" s="32" t="s">
        <v>272</v>
      </c>
      <c r="C160" s="31" t="s">
        <v>1220</v>
      </c>
      <c r="D160" s="31" t="s">
        <v>888</v>
      </c>
      <c r="E160" s="31" t="s">
        <v>528</v>
      </c>
      <c r="F160" s="84">
        <v>3437685</v>
      </c>
      <c r="G160" s="32">
        <v>370.53</v>
      </c>
      <c r="H160" s="32" t="s">
        <v>835</v>
      </c>
    </row>
    <row r="161" spans="1:8" customFormat="1" ht="15" customHeight="1">
      <c r="A161" s="83">
        <v>45530</v>
      </c>
      <c r="B161" s="32" t="s">
        <v>1122</v>
      </c>
      <c r="C161" s="31" t="s">
        <v>1221</v>
      </c>
      <c r="D161" s="31" t="s">
        <v>1222</v>
      </c>
      <c r="E161" s="31" t="s">
        <v>528</v>
      </c>
      <c r="F161" s="84">
        <v>90000</v>
      </c>
      <c r="G161" s="32">
        <v>50</v>
      </c>
      <c r="H161" s="32" t="s">
        <v>835</v>
      </c>
    </row>
    <row r="162" spans="1:8" customFormat="1" ht="15" customHeight="1">
      <c r="A162" s="83">
        <v>45530</v>
      </c>
      <c r="B162" s="32" t="s">
        <v>1223</v>
      </c>
      <c r="C162" s="31" t="s">
        <v>1224</v>
      </c>
      <c r="D162" s="31" t="s">
        <v>1225</v>
      </c>
      <c r="E162" s="31" t="s">
        <v>528</v>
      </c>
      <c r="F162" s="84">
        <v>180395</v>
      </c>
      <c r="G162" s="32">
        <v>13.03</v>
      </c>
      <c r="H162" s="32" t="s">
        <v>835</v>
      </c>
    </row>
    <row r="163" spans="1:8" customFormat="1" ht="15" customHeight="1">
      <c r="A163" s="83">
        <v>45530</v>
      </c>
      <c r="B163" s="32" t="s">
        <v>854</v>
      </c>
      <c r="C163" s="31" t="s">
        <v>1226</v>
      </c>
      <c r="D163" s="31" t="s">
        <v>888</v>
      </c>
      <c r="E163" s="31" t="s">
        <v>528</v>
      </c>
      <c r="F163" s="84">
        <v>2670123</v>
      </c>
      <c r="G163" s="32">
        <v>519.25</v>
      </c>
      <c r="H163" s="32" t="s">
        <v>835</v>
      </c>
    </row>
    <row r="164" spans="1:8" customFormat="1" ht="15" customHeight="1">
      <c r="A164" s="83">
        <v>45530</v>
      </c>
      <c r="B164" s="32" t="s">
        <v>1227</v>
      </c>
      <c r="C164" s="31" t="s">
        <v>1228</v>
      </c>
      <c r="D164" s="31" t="s">
        <v>888</v>
      </c>
      <c r="E164" s="31" t="s">
        <v>528</v>
      </c>
      <c r="F164" s="84">
        <v>165685</v>
      </c>
      <c r="G164" s="32">
        <v>761.74</v>
      </c>
      <c r="H164" s="32" t="s">
        <v>835</v>
      </c>
    </row>
    <row r="165" spans="1:8" customFormat="1" ht="15" customHeight="1">
      <c r="A165" s="83">
        <v>45530</v>
      </c>
      <c r="B165" s="32" t="s">
        <v>1127</v>
      </c>
      <c r="C165" s="31" t="s">
        <v>1229</v>
      </c>
      <c r="D165" s="31" t="s">
        <v>1230</v>
      </c>
      <c r="E165" s="31" t="s">
        <v>528</v>
      </c>
      <c r="F165" s="84">
        <v>84384</v>
      </c>
      <c r="G165" s="32">
        <v>1268.1400000000001</v>
      </c>
      <c r="H165" s="32" t="s">
        <v>835</v>
      </c>
    </row>
    <row r="166" spans="1:8" customFormat="1" ht="15" customHeight="1">
      <c r="A166" s="83">
        <v>45530</v>
      </c>
      <c r="B166" s="32" t="s">
        <v>1127</v>
      </c>
      <c r="C166" s="31" t="s">
        <v>1229</v>
      </c>
      <c r="D166" s="31" t="s">
        <v>1231</v>
      </c>
      <c r="E166" s="31" t="s">
        <v>528</v>
      </c>
      <c r="F166" s="84">
        <v>82670</v>
      </c>
      <c r="G166" s="32">
        <v>1252.1500000000001</v>
      </c>
      <c r="H166" s="32" t="s">
        <v>835</v>
      </c>
    </row>
    <row r="167" spans="1:8" customFormat="1" ht="15" customHeight="1">
      <c r="A167" s="83">
        <v>45530</v>
      </c>
      <c r="B167" s="32" t="s">
        <v>1127</v>
      </c>
      <c r="C167" s="31" t="s">
        <v>1229</v>
      </c>
      <c r="D167" s="31" t="s">
        <v>1232</v>
      </c>
      <c r="E167" s="31" t="s">
        <v>528</v>
      </c>
      <c r="F167" s="84">
        <v>166672</v>
      </c>
      <c r="G167" s="32">
        <v>1202.92</v>
      </c>
      <c r="H167" s="32" t="s">
        <v>835</v>
      </c>
    </row>
    <row r="168" spans="1:8" customFormat="1" ht="15" customHeight="1">
      <c r="A168" s="83">
        <v>45530</v>
      </c>
      <c r="B168" s="32" t="s">
        <v>1127</v>
      </c>
      <c r="C168" s="31" t="s">
        <v>1229</v>
      </c>
      <c r="D168" s="31" t="s">
        <v>1053</v>
      </c>
      <c r="E168" s="31" t="s">
        <v>528</v>
      </c>
      <c r="F168" s="84">
        <v>102747</v>
      </c>
      <c r="G168" s="32">
        <v>1253.8800000000001</v>
      </c>
      <c r="H168" s="32" t="s">
        <v>835</v>
      </c>
    </row>
    <row r="169" spans="1:8" customFormat="1" ht="15" customHeight="1">
      <c r="A169" s="83">
        <v>45530</v>
      </c>
      <c r="B169" s="32" t="s">
        <v>1127</v>
      </c>
      <c r="C169" s="31" t="s">
        <v>1229</v>
      </c>
      <c r="D169" s="31" t="s">
        <v>1233</v>
      </c>
      <c r="E169" s="31" t="s">
        <v>528</v>
      </c>
      <c r="F169" s="84">
        <v>100000</v>
      </c>
      <c r="G169" s="32">
        <v>1218.08</v>
      </c>
      <c r="H169" s="32" t="s">
        <v>835</v>
      </c>
    </row>
    <row r="170" spans="1:8" customFormat="1" ht="15" customHeight="1">
      <c r="A170" s="83">
        <v>45530</v>
      </c>
      <c r="B170" s="32" t="s">
        <v>1127</v>
      </c>
      <c r="C170" s="31" t="s">
        <v>1229</v>
      </c>
      <c r="D170" s="31" t="s">
        <v>1148</v>
      </c>
      <c r="E170" s="31" t="s">
        <v>528</v>
      </c>
      <c r="F170" s="84">
        <v>65414</v>
      </c>
      <c r="G170" s="32">
        <v>1266.48</v>
      </c>
      <c r="H170" s="32" t="s">
        <v>835</v>
      </c>
    </row>
    <row r="171" spans="1:8" customFormat="1" ht="15" customHeight="1">
      <c r="A171" s="83">
        <v>45530</v>
      </c>
      <c r="B171" s="32" t="s">
        <v>1127</v>
      </c>
      <c r="C171" s="31" t="s">
        <v>1229</v>
      </c>
      <c r="D171" s="31" t="s">
        <v>1234</v>
      </c>
      <c r="E171" s="31" t="s">
        <v>528</v>
      </c>
      <c r="F171" s="84">
        <v>106000</v>
      </c>
      <c r="G171" s="32">
        <v>1285.78</v>
      </c>
      <c r="H171" s="32" t="s">
        <v>835</v>
      </c>
    </row>
    <row r="172" spans="1:8" customFormat="1" ht="15" customHeight="1">
      <c r="A172" s="83">
        <v>45530</v>
      </c>
      <c r="B172" s="32" t="s">
        <v>1127</v>
      </c>
      <c r="C172" s="31" t="s">
        <v>1229</v>
      </c>
      <c r="D172" s="31" t="s">
        <v>977</v>
      </c>
      <c r="E172" s="31" t="s">
        <v>528</v>
      </c>
      <c r="F172" s="84">
        <v>387937</v>
      </c>
      <c r="G172" s="32">
        <v>1257.8900000000001</v>
      </c>
      <c r="H172" s="32" t="s">
        <v>835</v>
      </c>
    </row>
    <row r="173" spans="1:8" customFormat="1" ht="15" customHeight="1">
      <c r="A173" s="83">
        <v>45530</v>
      </c>
      <c r="B173" s="32" t="s">
        <v>1127</v>
      </c>
      <c r="C173" s="31" t="s">
        <v>1229</v>
      </c>
      <c r="D173" s="31" t="s">
        <v>1233</v>
      </c>
      <c r="E173" s="31" t="s">
        <v>528</v>
      </c>
      <c r="F173" s="84">
        <v>100000</v>
      </c>
      <c r="G173" s="32">
        <v>1299.92</v>
      </c>
      <c r="H173" s="32" t="s">
        <v>835</v>
      </c>
    </row>
    <row r="174" spans="1:8" customFormat="1" ht="15" customHeight="1">
      <c r="A174" s="83">
        <v>45530</v>
      </c>
      <c r="B174" s="32" t="s">
        <v>1127</v>
      </c>
      <c r="C174" s="31" t="s">
        <v>1229</v>
      </c>
      <c r="D174" s="31" t="s">
        <v>1235</v>
      </c>
      <c r="E174" s="31" t="s">
        <v>528</v>
      </c>
      <c r="F174" s="84">
        <v>96525</v>
      </c>
      <c r="G174" s="32">
        <v>1261.3599999999999</v>
      </c>
      <c r="H174" s="32" t="s">
        <v>835</v>
      </c>
    </row>
    <row r="175" spans="1:8" customFormat="1" ht="15" customHeight="1">
      <c r="A175" s="83">
        <v>45530</v>
      </c>
      <c r="B175" s="32" t="s">
        <v>1127</v>
      </c>
      <c r="C175" s="31" t="s">
        <v>1229</v>
      </c>
      <c r="D175" s="31" t="s">
        <v>1236</v>
      </c>
      <c r="E175" s="31" t="s">
        <v>528</v>
      </c>
      <c r="F175" s="84">
        <v>193581</v>
      </c>
      <c r="G175" s="32">
        <v>1251.03</v>
      </c>
      <c r="H175" s="32" t="s">
        <v>835</v>
      </c>
    </row>
    <row r="176" spans="1:8" customFormat="1" ht="15" customHeight="1">
      <c r="A176" s="83">
        <v>45530</v>
      </c>
      <c r="B176" s="32" t="s">
        <v>1127</v>
      </c>
      <c r="C176" s="31" t="s">
        <v>1229</v>
      </c>
      <c r="D176" s="31" t="s">
        <v>1237</v>
      </c>
      <c r="E176" s="31" t="s">
        <v>528</v>
      </c>
      <c r="F176" s="84">
        <v>11856</v>
      </c>
      <c r="G176" s="32">
        <v>1240.8399999999999</v>
      </c>
      <c r="H176" s="32" t="s">
        <v>835</v>
      </c>
    </row>
    <row r="177" spans="1:8" customFormat="1" ht="15" customHeight="1">
      <c r="A177" s="83">
        <v>45530</v>
      </c>
      <c r="B177" s="32" t="s">
        <v>1127</v>
      </c>
      <c r="C177" s="31" t="s">
        <v>1229</v>
      </c>
      <c r="D177" s="31" t="s">
        <v>1238</v>
      </c>
      <c r="E177" s="31" t="s">
        <v>528</v>
      </c>
      <c r="F177" s="84">
        <v>130000</v>
      </c>
      <c r="G177" s="32">
        <v>1287.75</v>
      </c>
      <c r="H177" s="32" t="s">
        <v>835</v>
      </c>
    </row>
    <row r="178" spans="1:8" customFormat="1" ht="15" customHeight="1">
      <c r="A178" s="83">
        <v>45530</v>
      </c>
      <c r="B178" s="32" t="s">
        <v>1239</v>
      </c>
      <c r="C178" s="31" t="s">
        <v>1240</v>
      </c>
      <c r="D178" s="31" t="s">
        <v>1241</v>
      </c>
      <c r="E178" s="31" t="s">
        <v>528</v>
      </c>
      <c r="F178" s="84">
        <v>114000</v>
      </c>
      <c r="G178" s="32">
        <v>3.86</v>
      </c>
      <c r="H178" s="32" t="s">
        <v>835</v>
      </c>
    </row>
    <row r="179" spans="1:8" customFormat="1" ht="15" customHeight="1">
      <c r="A179" s="83">
        <v>45530</v>
      </c>
      <c r="B179" s="32" t="s">
        <v>1013</v>
      </c>
      <c r="C179" s="31" t="s">
        <v>1014</v>
      </c>
      <c r="D179" s="31" t="s">
        <v>1053</v>
      </c>
      <c r="E179" s="31" t="s">
        <v>528</v>
      </c>
      <c r="F179" s="84">
        <v>255352</v>
      </c>
      <c r="G179" s="32">
        <v>21.58</v>
      </c>
      <c r="H179" s="32" t="s">
        <v>835</v>
      </c>
    </row>
    <row r="180" spans="1:8" customFormat="1" ht="15" customHeight="1">
      <c r="A180" s="83">
        <v>45530</v>
      </c>
      <c r="B180" s="32" t="s">
        <v>406</v>
      </c>
      <c r="C180" s="31" t="s">
        <v>1242</v>
      </c>
      <c r="D180" s="31" t="s">
        <v>888</v>
      </c>
      <c r="E180" s="31" t="s">
        <v>528</v>
      </c>
      <c r="F180" s="84">
        <v>6013327</v>
      </c>
      <c r="G180" s="32">
        <v>101.5</v>
      </c>
      <c r="H180" s="32" t="s">
        <v>835</v>
      </c>
    </row>
    <row r="181" spans="1:8" customFormat="1" ht="15" customHeight="1">
      <c r="A181" s="83">
        <v>45530</v>
      </c>
      <c r="B181" s="32" t="s">
        <v>1243</v>
      </c>
      <c r="C181" s="31" t="s">
        <v>1244</v>
      </c>
      <c r="D181" s="31" t="s">
        <v>888</v>
      </c>
      <c r="E181" s="31" t="s">
        <v>528</v>
      </c>
      <c r="F181" s="84">
        <v>141815</v>
      </c>
      <c r="G181" s="32">
        <v>539.24</v>
      </c>
      <c r="H181" s="32" t="s">
        <v>835</v>
      </c>
    </row>
    <row r="182" spans="1:8" customFormat="1" ht="15" customHeight="1">
      <c r="A182" s="83">
        <v>45530</v>
      </c>
      <c r="B182" s="32" t="s">
        <v>1245</v>
      </c>
      <c r="C182" s="31" t="s">
        <v>1246</v>
      </c>
      <c r="D182" s="31" t="s">
        <v>1247</v>
      </c>
      <c r="E182" s="31" t="s">
        <v>528</v>
      </c>
      <c r="F182" s="84">
        <v>1919502</v>
      </c>
      <c r="G182" s="32">
        <v>40.01</v>
      </c>
      <c r="H182" s="32" t="s">
        <v>835</v>
      </c>
    </row>
    <row r="183" spans="1:8" customFormat="1" ht="15" customHeight="1">
      <c r="A183" s="83">
        <v>45530</v>
      </c>
      <c r="B183" s="32" t="s">
        <v>1245</v>
      </c>
      <c r="C183" s="31" t="s">
        <v>1246</v>
      </c>
      <c r="D183" s="31" t="s">
        <v>1248</v>
      </c>
      <c r="E183" s="31" t="s">
        <v>528</v>
      </c>
      <c r="F183" s="84">
        <v>1500000</v>
      </c>
      <c r="G183" s="32">
        <v>40.79</v>
      </c>
      <c r="H183" s="32" t="s">
        <v>835</v>
      </c>
    </row>
    <row r="184" spans="1:8" customFormat="1" ht="15" customHeight="1">
      <c r="A184" s="83">
        <v>45530</v>
      </c>
      <c r="B184" s="32" t="s">
        <v>1249</v>
      </c>
      <c r="C184" s="31" t="s">
        <v>1250</v>
      </c>
      <c r="D184" s="31" t="s">
        <v>1251</v>
      </c>
      <c r="E184" s="31" t="s">
        <v>528</v>
      </c>
      <c r="F184" s="84">
        <v>101219</v>
      </c>
      <c r="G184" s="32">
        <v>35.21</v>
      </c>
      <c r="H184" s="32" t="s">
        <v>835</v>
      </c>
    </row>
    <row r="185" spans="1:8" customFormat="1" ht="15" customHeight="1">
      <c r="A185" s="83">
        <v>45530</v>
      </c>
      <c r="B185" s="32" t="s">
        <v>1249</v>
      </c>
      <c r="C185" s="31" t="s">
        <v>1250</v>
      </c>
      <c r="D185" s="31" t="s">
        <v>921</v>
      </c>
      <c r="E185" s="31" t="s">
        <v>528</v>
      </c>
      <c r="F185" s="84">
        <v>94370</v>
      </c>
      <c r="G185" s="32">
        <v>35.42</v>
      </c>
      <c r="H185" s="32" t="s">
        <v>835</v>
      </c>
    </row>
    <row r="186" spans="1:8" customFormat="1" ht="15" customHeight="1">
      <c r="A186" s="83">
        <v>45530</v>
      </c>
      <c r="B186" s="32" t="s">
        <v>1252</v>
      </c>
      <c r="C186" s="31" t="s">
        <v>1253</v>
      </c>
      <c r="D186" s="31" t="s">
        <v>921</v>
      </c>
      <c r="E186" s="31" t="s">
        <v>528</v>
      </c>
      <c r="F186" s="84">
        <v>75492</v>
      </c>
      <c r="G186" s="32">
        <v>187.85</v>
      </c>
      <c r="H186" s="32" t="s">
        <v>835</v>
      </c>
    </row>
    <row r="187" spans="1:8" customFormat="1" ht="15" customHeight="1">
      <c r="A187" s="83">
        <v>45530</v>
      </c>
      <c r="B187" s="32" t="s">
        <v>1254</v>
      </c>
      <c r="C187" s="31" t="s">
        <v>1255</v>
      </c>
      <c r="D187" s="31" t="s">
        <v>1066</v>
      </c>
      <c r="E187" s="31" t="s">
        <v>528</v>
      </c>
      <c r="F187" s="84">
        <v>135968</v>
      </c>
      <c r="G187" s="32">
        <v>30.26</v>
      </c>
      <c r="H187" s="32" t="s">
        <v>835</v>
      </c>
    </row>
    <row r="188" spans="1:8" customFormat="1" ht="15" customHeight="1">
      <c r="A188" s="83">
        <v>45530</v>
      </c>
      <c r="B188" s="32" t="s">
        <v>1254</v>
      </c>
      <c r="C188" s="31" t="s">
        <v>1255</v>
      </c>
      <c r="D188" s="31" t="s">
        <v>1256</v>
      </c>
      <c r="E188" s="31" t="s">
        <v>528</v>
      </c>
      <c r="F188" s="84">
        <v>462103</v>
      </c>
      <c r="G188" s="32">
        <v>30.34</v>
      </c>
      <c r="H188" s="32" t="s">
        <v>835</v>
      </c>
    </row>
    <row r="189" spans="1:8" customFormat="1" ht="15" customHeight="1">
      <c r="A189" s="83">
        <v>45530</v>
      </c>
      <c r="B189" s="32" t="s">
        <v>1054</v>
      </c>
      <c r="C189" s="31" t="s">
        <v>1055</v>
      </c>
      <c r="D189" s="31" t="s">
        <v>1056</v>
      </c>
      <c r="E189" s="31" t="s">
        <v>528</v>
      </c>
      <c r="F189" s="84">
        <v>6000</v>
      </c>
      <c r="G189" s="32">
        <v>204.17</v>
      </c>
      <c r="H189" s="32" t="s">
        <v>835</v>
      </c>
    </row>
    <row r="190" spans="1:8" customFormat="1" ht="15" customHeight="1">
      <c r="A190" s="83">
        <v>45530</v>
      </c>
      <c r="B190" s="32" t="s">
        <v>434</v>
      </c>
      <c r="C190" s="31" t="s">
        <v>1257</v>
      </c>
      <c r="D190" s="31" t="s">
        <v>949</v>
      </c>
      <c r="E190" s="31" t="s">
        <v>528</v>
      </c>
      <c r="F190" s="84">
        <v>2177895</v>
      </c>
      <c r="G190" s="32">
        <v>616.09</v>
      </c>
      <c r="H190" s="32" t="s">
        <v>835</v>
      </c>
    </row>
    <row r="191" spans="1:8" customFormat="1" ht="15" customHeight="1">
      <c r="A191" s="83">
        <v>45530</v>
      </c>
      <c r="B191" s="32" t="s">
        <v>434</v>
      </c>
      <c r="C191" s="31" t="s">
        <v>1257</v>
      </c>
      <c r="D191" s="31" t="s">
        <v>1258</v>
      </c>
      <c r="E191" s="31" t="s">
        <v>528</v>
      </c>
      <c r="F191" s="84">
        <v>892234</v>
      </c>
      <c r="G191" s="32">
        <v>629.4</v>
      </c>
      <c r="H191" s="32" t="s">
        <v>835</v>
      </c>
    </row>
    <row r="192" spans="1:8" customFormat="1" ht="15" customHeight="1">
      <c r="A192" s="83">
        <v>45530</v>
      </c>
      <c r="B192" s="32" t="s">
        <v>434</v>
      </c>
      <c r="C192" s="31" t="s">
        <v>1257</v>
      </c>
      <c r="D192" s="31" t="s">
        <v>888</v>
      </c>
      <c r="E192" s="31" t="s">
        <v>528</v>
      </c>
      <c r="F192" s="84">
        <v>620109</v>
      </c>
      <c r="G192" s="32">
        <v>635.55999999999995</v>
      </c>
      <c r="H192" s="32" t="s">
        <v>835</v>
      </c>
    </row>
    <row r="193" spans="1:8" customFormat="1" ht="15" customHeight="1">
      <c r="A193" s="83">
        <v>45530</v>
      </c>
      <c r="B193" s="32" t="s">
        <v>434</v>
      </c>
      <c r="C193" s="31" t="s">
        <v>1257</v>
      </c>
      <c r="D193" s="31" t="s">
        <v>1259</v>
      </c>
      <c r="E193" s="31" t="s">
        <v>528</v>
      </c>
      <c r="F193" s="84">
        <v>1706776</v>
      </c>
      <c r="G193" s="32">
        <v>616</v>
      </c>
      <c r="H193" s="32" t="s">
        <v>835</v>
      </c>
    </row>
    <row r="194" spans="1:8" customFormat="1" ht="15" customHeight="1">
      <c r="A194" s="83">
        <v>45530</v>
      </c>
      <c r="B194" s="32" t="s">
        <v>434</v>
      </c>
      <c r="C194" s="31" t="s">
        <v>1257</v>
      </c>
      <c r="D194" s="31" t="s">
        <v>1260</v>
      </c>
      <c r="E194" s="31" t="s">
        <v>528</v>
      </c>
      <c r="F194" s="84">
        <v>1154994</v>
      </c>
      <c r="G194" s="32">
        <v>616.20000000000005</v>
      </c>
      <c r="H194" s="32" t="s">
        <v>835</v>
      </c>
    </row>
    <row r="195" spans="1:8" customFormat="1" ht="15" customHeight="1">
      <c r="A195" s="296">
        <v>45530</v>
      </c>
      <c r="B195" s="297" t="s">
        <v>434</v>
      </c>
      <c r="C195" s="194" t="s">
        <v>1257</v>
      </c>
      <c r="D195" s="194" t="s">
        <v>1261</v>
      </c>
      <c r="E195" s="194" t="s">
        <v>528</v>
      </c>
      <c r="F195" s="298">
        <v>1812505</v>
      </c>
      <c r="G195" s="297">
        <v>616</v>
      </c>
      <c r="H195" s="32" t="s">
        <v>835</v>
      </c>
    </row>
    <row r="196" spans="1:8" ht="15" customHeight="1">
      <c r="A196" s="299">
        <v>45530</v>
      </c>
      <c r="B196" s="218" t="s">
        <v>434</v>
      </c>
      <c r="C196" s="206" t="s">
        <v>1257</v>
      </c>
      <c r="D196" s="206" t="s">
        <v>1262</v>
      </c>
      <c r="E196" s="206" t="s">
        <v>528</v>
      </c>
      <c r="F196" s="300">
        <v>604169</v>
      </c>
      <c r="G196" s="218">
        <v>616</v>
      </c>
      <c r="H196" s="32" t="s">
        <v>835</v>
      </c>
    </row>
    <row r="197" spans="1:8" ht="15" customHeight="1">
      <c r="A197" s="299">
        <v>45530</v>
      </c>
      <c r="B197" s="218" t="s">
        <v>434</v>
      </c>
      <c r="C197" s="206" t="s">
        <v>1257</v>
      </c>
      <c r="D197" s="206" t="s">
        <v>1263</v>
      </c>
      <c r="E197" s="206" t="s">
        <v>528</v>
      </c>
      <c r="F197" s="300">
        <v>966670</v>
      </c>
      <c r="G197" s="218">
        <v>616</v>
      </c>
      <c r="H197" s="32" t="s">
        <v>835</v>
      </c>
    </row>
    <row r="198" spans="1:8" ht="15" customHeight="1">
      <c r="A198" s="299">
        <v>45530</v>
      </c>
      <c r="B198" s="218" t="s">
        <v>947</v>
      </c>
      <c r="C198" s="206" t="s">
        <v>948</v>
      </c>
      <c r="D198" s="206" t="s">
        <v>876</v>
      </c>
      <c r="E198" s="206" t="s">
        <v>528</v>
      </c>
      <c r="F198" s="300">
        <v>3961826</v>
      </c>
      <c r="G198" s="218">
        <v>83.6</v>
      </c>
      <c r="H198" s="32" t="s">
        <v>835</v>
      </c>
    </row>
    <row r="199" spans="1:8" ht="15" customHeight="1">
      <c r="A199" s="299">
        <v>45530</v>
      </c>
      <c r="B199" s="218" t="s">
        <v>947</v>
      </c>
      <c r="C199" s="206" t="s">
        <v>948</v>
      </c>
      <c r="D199" s="206" t="s">
        <v>939</v>
      </c>
      <c r="E199" s="206" t="s">
        <v>528</v>
      </c>
      <c r="F199" s="300">
        <v>3821043</v>
      </c>
      <c r="G199" s="218">
        <v>83.61</v>
      </c>
      <c r="H199" s="32" t="s">
        <v>835</v>
      </c>
    </row>
    <row r="200" spans="1:8" ht="15" customHeight="1">
      <c r="A200" s="299">
        <v>45530</v>
      </c>
      <c r="B200" s="218" t="s">
        <v>1057</v>
      </c>
      <c r="C200" s="206" t="s">
        <v>1058</v>
      </c>
      <c r="D200" s="206" t="s">
        <v>977</v>
      </c>
      <c r="E200" s="206" t="s">
        <v>528</v>
      </c>
      <c r="F200" s="300">
        <v>191131</v>
      </c>
      <c r="G200" s="218">
        <v>56.54</v>
      </c>
      <c r="H200" s="32" t="s">
        <v>835</v>
      </c>
    </row>
    <row r="201" spans="1:8" ht="15" customHeight="1">
      <c r="A201" s="299">
        <v>45530</v>
      </c>
      <c r="B201" s="218" t="s">
        <v>1015</v>
      </c>
      <c r="C201" s="206" t="s">
        <v>1016</v>
      </c>
      <c r="D201" s="206" t="s">
        <v>1148</v>
      </c>
      <c r="E201" s="206" t="s">
        <v>528</v>
      </c>
      <c r="F201" s="300">
        <v>238856</v>
      </c>
      <c r="G201" s="218">
        <v>16.690000000000001</v>
      </c>
      <c r="H201" s="32" t="s">
        <v>835</v>
      </c>
    </row>
    <row r="202" spans="1:8" ht="15" customHeight="1">
      <c r="A202" s="299">
        <v>45530</v>
      </c>
      <c r="B202" s="218" t="s">
        <v>1015</v>
      </c>
      <c r="C202" s="206" t="s">
        <v>1016</v>
      </c>
      <c r="D202" s="206" t="s">
        <v>1053</v>
      </c>
      <c r="E202" s="206" t="s">
        <v>528</v>
      </c>
      <c r="F202" s="300">
        <v>418367</v>
      </c>
      <c r="G202" s="218">
        <v>16.940000000000001</v>
      </c>
      <c r="H202" s="32" t="s">
        <v>835</v>
      </c>
    </row>
    <row r="203" spans="1:8" ht="15" customHeight="1">
      <c r="A203" s="299">
        <v>45530</v>
      </c>
      <c r="B203" s="218" t="s">
        <v>1015</v>
      </c>
      <c r="C203" s="206" t="s">
        <v>1016</v>
      </c>
      <c r="D203" s="206" t="s">
        <v>976</v>
      </c>
      <c r="E203" s="206" t="s">
        <v>528</v>
      </c>
      <c r="F203" s="300">
        <v>25000</v>
      </c>
      <c r="G203" s="218">
        <v>17.16</v>
      </c>
      <c r="H203" s="32" t="s">
        <v>835</v>
      </c>
    </row>
    <row r="204" spans="1:8" ht="15" customHeight="1">
      <c r="A204" s="299">
        <v>45530</v>
      </c>
      <c r="B204" s="218" t="s">
        <v>1015</v>
      </c>
      <c r="C204" s="206" t="s">
        <v>1016</v>
      </c>
      <c r="D204" s="206" t="s">
        <v>1264</v>
      </c>
      <c r="E204" s="206" t="s">
        <v>528</v>
      </c>
      <c r="F204" s="300">
        <v>197861</v>
      </c>
      <c r="G204" s="218">
        <v>16.920000000000002</v>
      </c>
      <c r="H204" s="32" t="s">
        <v>835</v>
      </c>
    </row>
    <row r="205" spans="1:8" ht="15" customHeight="1">
      <c r="A205" s="299">
        <v>45530</v>
      </c>
      <c r="B205" s="218" t="s">
        <v>1015</v>
      </c>
      <c r="C205" s="206" t="s">
        <v>1016</v>
      </c>
      <c r="D205" s="206" t="s">
        <v>1265</v>
      </c>
      <c r="E205" s="206" t="s">
        <v>528</v>
      </c>
      <c r="F205" s="300">
        <v>228606</v>
      </c>
      <c r="G205" s="218">
        <v>16.73</v>
      </c>
      <c r="H205" s="32" t="s">
        <v>835</v>
      </c>
    </row>
    <row r="206" spans="1:8" ht="15" customHeight="1">
      <c r="A206" s="299">
        <v>45530</v>
      </c>
      <c r="B206" s="218" t="s">
        <v>1266</v>
      </c>
      <c r="C206" s="206" t="s">
        <v>1267</v>
      </c>
      <c r="D206" s="206" t="s">
        <v>1268</v>
      </c>
      <c r="E206" s="206" t="s">
        <v>528</v>
      </c>
      <c r="F206" s="300">
        <v>70040</v>
      </c>
      <c r="G206" s="218">
        <v>23.88</v>
      </c>
      <c r="H206" s="32" t="s">
        <v>835</v>
      </c>
    </row>
    <row r="207" spans="1:8" ht="15" customHeight="1">
      <c r="A207" s="299">
        <v>45530</v>
      </c>
      <c r="B207" s="218" t="s">
        <v>1266</v>
      </c>
      <c r="C207" s="206" t="s">
        <v>1267</v>
      </c>
      <c r="D207" s="206" t="s">
        <v>1068</v>
      </c>
      <c r="E207" s="206" t="s">
        <v>528</v>
      </c>
      <c r="F207" s="300">
        <v>287767</v>
      </c>
      <c r="G207" s="218">
        <v>24.28</v>
      </c>
      <c r="H207" s="32" t="s">
        <v>835</v>
      </c>
    </row>
    <row r="208" spans="1:8" ht="15" customHeight="1">
      <c r="A208" s="299">
        <v>45530</v>
      </c>
      <c r="B208" s="218" t="s">
        <v>1266</v>
      </c>
      <c r="C208" s="206" t="s">
        <v>1267</v>
      </c>
      <c r="D208" s="206" t="s">
        <v>1269</v>
      </c>
      <c r="E208" s="206" t="s">
        <v>528</v>
      </c>
      <c r="F208" s="300">
        <v>59727</v>
      </c>
      <c r="G208" s="218">
        <v>23.39</v>
      </c>
      <c r="H208" s="32" t="s">
        <v>835</v>
      </c>
    </row>
    <row r="209" spans="1:8" ht="15" customHeight="1">
      <c r="A209" s="299">
        <v>45530</v>
      </c>
      <c r="B209" s="218" t="s">
        <v>1266</v>
      </c>
      <c r="C209" s="206" t="s">
        <v>1267</v>
      </c>
      <c r="D209" s="206" t="s">
        <v>1270</v>
      </c>
      <c r="E209" s="206" t="s">
        <v>528</v>
      </c>
      <c r="F209" s="300">
        <v>67598</v>
      </c>
      <c r="G209" s="218">
        <v>22.92</v>
      </c>
      <c r="H209" s="32" t="s">
        <v>835</v>
      </c>
    </row>
    <row r="210" spans="1:8" ht="15" customHeight="1">
      <c r="A210" s="299">
        <v>45530</v>
      </c>
      <c r="B210" s="218" t="s">
        <v>1266</v>
      </c>
      <c r="C210" s="206" t="s">
        <v>1267</v>
      </c>
      <c r="D210" s="206" t="s">
        <v>1271</v>
      </c>
      <c r="E210" s="206" t="s">
        <v>528</v>
      </c>
      <c r="F210" s="300">
        <v>200001</v>
      </c>
      <c r="G210" s="218">
        <v>24.04</v>
      </c>
      <c r="H210" s="32" t="s">
        <v>835</v>
      </c>
    </row>
    <row r="211" spans="1:8" ht="15" customHeight="1">
      <c r="A211" s="299">
        <v>45530</v>
      </c>
      <c r="B211" s="218" t="s">
        <v>1266</v>
      </c>
      <c r="C211" s="206" t="s">
        <v>1267</v>
      </c>
      <c r="D211" s="206" t="s">
        <v>1272</v>
      </c>
      <c r="E211" s="206" t="s">
        <v>528</v>
      </c>
      <c r="F211" s="300">
        <v>50000</v>
      </c>
      <c r="G211" s="218">
        <v>24.79</v>
      </c>
      <c r="H211" s="32" t="s">
        <v>835</v>
      </c>
    </row>
    <row r="212" spans="1:8" ht="15" customHeight="1">
      <c r="A212" s="299">
        <v>45530</v>
      </c>
      <c r="B212" s="218" t="s">
        <v>1266</v>
      </c>
      <c r="C212" s="206" t="s">
        <v>1267</v>
      </c>
      <c r="D212" s="206" t="s">
        <v>1273</v>
      </c>
      <c r="E212" s="206" t="s">
        <v>528</v>
      </c>
      <c r="F212" s="300">
        <v>50000</v>
      </c>
      <c r="G212" s="218">
        <v>23.62</v>
      </c>
      <c r="H212" s="32" t="s">
        <v>835</v>
      </c>
    </row>
    <row r="213" spans="1:8" ht="15" customHeight="1">
      <c r="A213" s="299">
        <v>45530</v>
      </c>
      <c r="B213" s="218" t="s">
        <v>1266</v>
      </c>
      <c r="C213" s="206" t="s">
        <v>1267</v>
      </c>
      <c r="D213" s="206" t="s">
        <v>1274</v>
      </c>
      <c r="E213" s="206" t="s">
        <v>528</v>
      </c>
      <c r="F213" s="300">
        <v>50000</v>
      </c>
      <c r="G213" s="218">
        <v>22.78</v>
      </c>
      <c r="H213" s="32" t="s">
        <v>835</v>
      </c>
    </row>
    <row r="214" spans="1:8" ht="15" customHeight="1">
      <c r="A214" s="299">
        <v>45530</v>
      </c>
      <c r="B214" s="218" t="s">
        <v>1266</v>
      </c>
      <c r="C214" s="206" t="s">
        <v>1267</v>
      </c>
      <c r="D214" s="206" t="s">
        <v>1275</v>
      </c>
      <c r="E214" s="206" t="s">
        <v>528</v>
      </c>
      <c r="F214" s="300">
        <v>60400</v>
      </c>
      <c r="G214" s="218">
        <v>23.47</v>
      </c>
      <c r="H214" s="32" t="s">
        <v>835</v>
      </c>
    </row>
    <row r="215" spans="1:8" ht="15" customHeight="1">
      <c r="A215" s="299">
        <v>45530</v>
      </c>
      <c r="B215" s="218" t="s">
        <v>1276</v>
      </c>
      <c r="C215" s="206" t="s">
        <v>1277</v>
      </c>
      <c r="D215" s="206" t="s">
        <v>1278</v>
      </c>
      <c r="E215" s="206" t="s">
        <v>528</v>
      </c>
      <c r="F215" s="300">
        <v>95481</v>
      </c>
      <c r="G215" s="218">
        <v>225</v>
      </c>
      <c r="H215" s="32" t="s">
        <v>835</v>
      </c>
    </row>
    <row r="216" spans="1:8" ht="15" customHeight="1">
      <c r="A216" s="299">
        <v>45530</v>
      </c>
      <c r="B216" s="218" t="s">
        <v>1279</v>
      </c>
      <c r="C216" s="206" t="s">
        <v>1280</v>
      </c>
      <c r="D216" s="206" t="s">
        <v>888</v>
      </c>
      <c r="E216" s="206" t="s">
        <v>528</v>
      </c>
      <c r="F216" s="300">
        <v>1963069</v>
      </c>
      <c r="G216" s="218">
        <v>88.95</v>
      </c>
      <c r="H216" s="32" t="s">
        <v>835</v>
      </c>
    </row>
    <row r="217" spans="1:8" ht="15" customHeight="1">
      <c r="A217" s="299">
        <v>45530</v>
      </c>
      <c r="B217" s="218" t="s">
        <v>1281</v>
      </c>
      <c r="C217" s="206" t="s">
        <v>1282</v>
      </c>
      <c r="D217" s="206" t="s">
        <v>949</v>
      </c>
      <c r="E217" s="206" t="s">
        <v>528</v>
      </c>
      <c r="F217" s="300">
        <v>204000</v>
      </c>
      <c r="G217" s="218">
        <v>35.869999999999997</v>
      </c>
      <c r="H217" s="32" t="s">
        <v>835</v>
      </c>
    </row>
    <row r="218" spans="1:8" ht="15" customHeight="1">
      <c r="A218" s="299">
        <v>45530</v>
      </c>
      <c r="B218" s="218" t="s">
        <v>1281</v>
      </c>
      <c r="C218" s="206" t="s">
        <v>1282</v>
      </c>
      <c r="D218" s="206" t="s">
        <v>1048</v>
      </c>
      <c r="E218" s="206" t="s">
        <v>528</v>
      </c>
      <c r="F218" s="300">
        <v>252000</v>
      </c>
      <c r="G218" s="218">
        <v>35.64</v>
      </c>
      <c r="H218" s="32" t="s">
        <v>835</v>
      </c>
    </row>
    <row r="219" spans="1:8" ht="15" customHeight="1">
      <c r="A219" s="299">
        <v>45530</v>
      </c>
      <c r="B219" s="218" t="s">
        <v>1281</v>
      </c>
      <c r="C219" s="206" t="s">
        <v>1282</v>
      </c>
      <c r="D219" s="206" t="s">
        <v>1283</v>
      </c>
      <c r="E219" s="206" t="s">
        <v>528</v>
      </c>
      <c r="F219" s="300">
        <v>246000</v>
      </c>
      <c r="G219" s="218">
        <v>36.11</v>
      </c>
      <c r="H219" s="32" t="s">
        <v>835</v>
      </c>
    </row>
    <row r="220" spans="1:8" ht="15" customHeight="1">
      <c r="A220" s="299">
        <v>45530</v>
      </c>
      <c r="B220" s="218" t="s">
        <v>1284</v>
      </c>
      <c r="C220" s="206" t="s">
        <v>1285</v>
      </c>
      <c r="D220" s="206" t="s">
        <v>888</v>
      </c>
      <c r="E220" s="206" t="s">
        <v>528</v>
      </c>
      <c r="F220" s="300">
        <v>1085092</v>
      </c>
      <c r="G220" s="218">
        <v>226.04</v>
      </c>
      <c r="H220" s="32" t="s">
        <v>835</v>
      </c>
    </row>
    <row r="221" spans="1:8" ht="15" customHeight="1">
      <c r="A221" s="299">
        <v>45530</v>
      </c>
      <c r="B221" s="218" t="s">
        <v>1286</v>
      </c>
      <c r="C221" s="206" t="s">
        <v>1287</v>
      </c>
      <c r="D221" s="206" t="s">
        <v>888</v>
      </c>
      <c r="E221" s="206" t="s">
        <v>528</v>
      </c>
      <c r="F221" s="300">
        <v>942161</v>
      </c>
      <c r="G221" s="218">
        <v>186.81</v>
      </c>
      <c r="H221" s="32" t="s">
        <v>835</v>
      </c>
    </row>
    <row r="222" spans="1:8" ht="15" customHeight="1">
      <c r="A222" s="299">
        <v>45530</v>
      </c>
      <c r="B222" s="218" t="s">
        <v>1288</v>
      </c>
      <c r="C222" s="206" t="s">
        <v>1289</v>
      </c>
      <c r="D222" s="206" t="s">
        <v>888</v>
      </c>
      <c r="E222" s="206" t="s">
        <v>528</v>
      </c>
      <c r="F222" s="300">
        <v>317374</v>
      </c>
      <c r="G222" s="218">
        <v>683.21</v>
      </c>
      <c r="H222" s="32" t="s">
        <v>835</v>
      </c>
    </row>
    <row r="223" spans="1:8" ht="15" customHeight="1">
      <c r="A223" s="299">
        <v>45530</v>
      </c>
      <c r="B223" s="218" t="s">
        <v>1290</v>
      </c>
      <c r="C223" s="206" t="s">
        <v>1291</v>
      </c>
      <c r="D223" s="206" t="s">
        <v>1292</v>
      </c>
      <c r="E223" s="206" t="s">
        <v>528</v>
      </c>
      <c r="F223" s="300">
        <v>30000000</v>
      </c>
      <c r="G223" s="218">
        <v>10</v>
      </c>
      <c r="H223" s="32" t="s">
        <v>835</v>
      </c>
    </row>
    <row r="224" spans="1:8" ht="15" customHeight="1">
      <c r="A224" s="299">
        <v>45530</v>
      </c>
      <c r="B224" s="218" t="s">
        <v>1290</v>
      </c>
      <c r="C224" s="206" t="s">
        <v>1291</v>
      </c>
      <c r="D224" s="206" t="s">
        <v>876</v>
      </c>
      <c r="E224" s="206" t="s">
        <v>528</v>
      </c>
      <c r="F224" s="300">
        <v>12341023</v>
      </c>
      <c r="G224" s="218">
        <v>10.33</v>
      </c>
      <c r="H224" s="32" t="s">
        <v>835</v>
      </c>
    </row>
    <row r="225" spans="1:8" ht="15" customHeight="1">
      <c r="A225" s="299">
        <v>45530</v>
      </c>
      <c r="B225" s="218" t="s">
        <v>1290</v>
      </c>
      <c r="C225" s="206" t="s">
        <v>1291</v>
      </c>
      <c r="D225" s="206" t="s">
        <v>875</v>
      </c>
      <c r="E225" s="206" t="s">
        <v>528</v>
      </c>
      <c r="F225" s="300">
        <v>10000000</v>
      </c>
      <c r="G225" s="218">
        <v>10.039999999999999</v>
      </c>
      <c r="H225" s="32" t="s">
        <v>835</v>
      </c>
    </row>
    <row r="226" spans="1:8" ht="15" customHeight="1">
      <c r="A226" s="299">
        <v>45530</v>
      </c>
      <c r="B226" s="218" t="s">
        <v>1290</v>
      </c>
      <c r="C226" s="206" t="s">
        <v>1291</v>
      </c>
      <c r="D226" s="206" t="s">
        <v>1247</v>
      </c>
      <c r="E226" s="206" t="s">
        <v>528</v>
      </c>
      <c r="F226" s="300">
        <v>17415770</v>
      </c>
      <c r="G226" s="218">
        <v>10.08</v>
      </c>
      <c r="H226" s="32" t="s">
        <v>835</v>
      </c>
    </row>
    <row r="227" spans="1:8" ht="15" customHeight="1">
      <c r="A227" s="299">
        <v>45530</v>
      </c>
      <c r="B227" s="218" t="s">
        <v>1290</v>
      </c>
      <c r="C227" s="206" t="s">
        <v>1291</v>
      </c>
      <c r="D227" s="206" t="s">
        <v>1293</v>
      </c>
      <c r="E227" s="206" t="s">
        <v>528</v>
      </c>
      <c r="F227" s="300">
        <v>15000000</v>
      </c>
      <c r="G227" s="218">
        <v>10</v>
      </c>
      <c r="H227" s="32" t="s">
        <v>835</v>
      </c>
    </row>
    <row r="228" spans="1:8" ht="15" customHeight="1">
      <c r="A228" s="299">
        <v>45530</v>
      </c>
      <c r="B228" s="218" t="s">
        <v>1294</v>
      </c>
      <c r="C228" s="206" t="s">
        <v>1295</v>
      </c>
      <c r="D228" s="206" t="s">
        <v>1296</v>
      </c>
      <c r="E228" s="206" t="s">
        <v>528</v>
      </c>
      <c r="F228" s="300">
        <v>100000</v>
      </c>
      <c r="G228" s="218">
        <v>105.94</v>
      </c>
      <c r="H228" s="32" t="s">
        <v>835</v>
      </c>
    </row>
    <row r="229" spans="1:8" ht="15" customHeight="1">
      <c r="A229" s="299">
        <v>45530</v>
      </c>
      <c r="B229" s="218" t="s">
        <v>1297</v>
      </c>
      <c r="C229" s="206" t="s">
        <v>1298</v>
      </c>
      <c r="D229" s="206" t="s">
        <v>888</v>
      </c>
      <c r="E229" s="206" t="s">
        <v>528</v>
      </c>
      <c r="F229" s="300">
        <v>195840</v>
      </c>
      <c r="G229" s="218">
        <v>296.08999999999997</v>
      </c>
      <c r="H229" s="32" t="s">
        <v>835</v>
      </c>
    </row>
    <row r="230" spans="1:8" ht="15" customHeight="1">
      <c r="A230" s="299">
        <v>45530</v>
      </c>
      <c r="B230" s="218" t="s">
        <v>1299</v>
      </c>
      <c r="C230" s="206" t="s">
        <v>1300</v>
      </c>
      <c r="D230" s="206" t="s">
        <v>1301</v>
      </c>
      <c r="E230" s="206" t="s">
        <v>528</v>
      </c>
      <c r="F230" s="300">
        <v>134000</v>
      </c>
      <c r="G230" s="218">
        <v>221.16</v>
      </c>
      <c r="H230" s="32" t="s">
        <v>835</v>
      </c>
    </row>
    <row r="231" spans="1:8" ht="15" customHeight="1">
      <c r="A231" s="299">
        <v>45530</v>
      </c>
      <c r="B231" s="218" t="s">
        <v>1299</v>
      </c>
      <c r="C231" s="206" t="s">
        <v>1300</v>
      </c>
      <c r="D231" s="206" t="s">
        <v>1068</v>
      </c>
      <c r="E231" s="206" t="s">
        <v>528</v>
      </c>
      <c r="F231" s="300">
        <v>46000</v>
      </c>
      <c r="G231" s="218">
        <v>235.6</v>
      </c>
      <c r="H231" s="32" t="s">
        <v>835</v>
      </c>
    </row>
    <row r="232" spans="1:8" ht="15" customHeight="1">
      <c r="A232" s="299">
        <v>45530</v>
      </c>
      <c r="B232" s="218" t="s">
        <v>1299</v>
      </c>
      <c r="C232" s="206" t="s">
        <v>1300</v>
      </c>
      <c r="D232" s="206" t="s">
        <v>949</v>
      </c>
      <c r="E232" s="206" t="s">
        <v>528</v>
      </c>
      <c r="F232" s="300">
        <v>192000</v>
      </c>
      <c r="G232" s="218">
        <v>239.38</v>
      </c>
      <c r="H232" s="32" t="s">
        <v>835</v>
      </c>
    </row>
    <row r="233" spans="1:8" ht="15" customHeight="1">
      <c r="A233" s="299">
        <v>45530</v>
      </c>
      <c r="B233" s="218" t="s">
        <v>1062</v>
      </c>
      <c r="C233" s="206" t="s">
        <v>1063</v>
      </c>
      <c r="D233" s="206" t="s">
        <v>1039</v>
      </c>
      <c r="E233" s="206" t="s">
        <v>528</v>
      </c>
      <c r="F233" s="300">
        <v>190000</v>
      </c>
      <c r="G233" s="218">
        <v>1525</v>
      </c>
      <c r="H233" s="32" t="s">
        <v>835</v>
      </c>
    </row>
    <row r="234" spans="1:8" ht="15" customHeight="1">
      <c r="A234" s="299">
        <v>45530</v>
      </c>
      <c r="B234" s="218" t="s">
        <v>1064</v>
      </c>
      <c r="C234" s="206" t="s">
        <v>1065</v>
      </c>
      <c r="D234" s="206" t="s">
        <v>876</v>
      </c>
      <c r="E234" s="206" t="s">
        <v>528</v>
      </c>
      <c r="F234" s="300">
        <v>11863157</v>
      </c>
      <c r="G234" s="218">
        <v>26.48</v>
      </c>
      <c r="H234" s="32" t="s">
        <v>835</v>
      </c>
    </row>
    <row r="235" spans="1:8" ht="15" customHeight="1">
      <c r="A235" s="299">
        <v>45530</v>
      </c>
      <c r="B235" s="218" t="s">
        <v>1064</v>
      </c>
      <c r="C235" s="206" t="s">
        <v>1065</v>
      </c>
      <c r="D235" s="206" t="s">
        <v>888</v>
      </c>
      <c r="E235" s="206" t="s">
        <v>528</v>
      </c>
      <c r="F235" s="300">
        <v>12790479</v>
      </c>
      <c r="G235" s="218">
        <v>26.47</v>
      </c>
      <c r="H235" s="32" t="s">
        <v>835</v>
      </c>
    </row>
    <row r="236" spans="1:8" ht="15" customHeight="1">
      <c r="A236" s="299">
        <v>45530</v>
      </c>
      <c r="B236" s="218" t="s">
        <v>1302</v>
      </c>
      <c r="C236" s="206" t="s">
        <v>1303</v>
      </c>
      <c r="D236" s="206" t="s">
        <v>1060</v>
      </c>
      <c r="E236" s="206" t="s">
        <v>528</v>
      </c>
      <c r="F236" s="300">
        <v>63227</v>
      </c>
      <c r="G236" s="218">
        <v>16.73</v>
      </c>
      <c r="H236" s="32" t="s">
        <v>835</v>
      </c>
    </row>
    <row r="237" spans="1:8" ht="15" customHeight="1">
      <c r="A237" s="299">
        <v>45530</v>
      </c>
      <c r="B237" s="218" t="s">
        <v>1304</v>
      </c>
      <c r="C237" s="206" t="s">
        <v>1305</v>
      </c>
      <c r="D237" s="206" t="s">
        <v>888</v>
      </c>
      <c r="E237" s="206" t="s">
        <v>528</v>
      </c>
      <c r="F237" s="300">
        <v>157414</v>
      </c>
      <c r="G237" s="218">
        <v>280.41000000000003</v>
      </c>
      <c r="H237" s="32" t="s">
        <v>835</v>
      </c>
    </row>
    <row r="238" spans="1:8" ht="15" customHeight="1">
      <c r="A238" s="299">
        <v>45530</v>
      </c>
      <c r="B238" s="218" t="s">
        <v>1043</v>
      </c>
      <c r="C238" s="206" t="s">
        <v>1067</v>
      </c>
      <c r="D238" s="206" t="s">
        <v>949</v>
      </c>
      <c r="E238" s="206" t="s">
        <v>528</v>
      </c>
      <c r="F238" s="300">
        <v>348285</v>
      </c>
      <c r="G238" s="218">
        <v>169.06</v>
      </c>
      <c r="H238" s="32" t="s">
        <v>835</v>
      </c>
    </row>
    <row r="239" spans="1:8" ht="15" customHeight="1">
      <c r="A239" s="299">
        <v>45530</v>
      </c>
      <c r="B239" s="218" t="s">
        <v>1306</v>
      </c>
      <c r="C239" s="206" t="s">
        <v>1307</v>
      </c>
      <c r="D239" s="206" t="s">
        <v>876</v>
      </c>
      <c r="E239" s="206" t="s">
        <v>528</v>
      </c>
      <c r="F239" s="300">
        <v>7590091</v>
      </c>
      <c r="G239" s="218">
        <v>20.78</v>
      </c>
      <c r="H239" s="32" t="s">
        <v>835</v>
      </c>
    </row>
    <row r="240" spans="1:8" ht="15" customHeight="1">
      <c r="A240" s="299">
        <v>45530</v>
      </c>
      <c r="B240" s="218" t="s">
        <v>1306</v>
      </c>
      <c r="C240" s="206" t="s">
        <v>1307</v>
      </c>
      <c r="D240" s="206" t="s">
        <v>888</v>
      </c>
      <c r="E240" s="206" t="s">
        <v>528</v>
      </c>
      <c r="F240" s="300">
        <v>5331418</v>
      </c>
      <c r="G240" s="218">
        <v>20.77</v>
      </c>
      <c r="H240" s="32" t="s">
        <v>835</v>
      </c>
    </row>
    <row r="241" spans="1:8" ht="15" customHeight="1">
      <c r="A241" s="299">
        <v>45530</v>
      </c>
      <c r="B241" s="218" t="s">
        <v>1017</v>
      </c>
      <c r="C241" s="206" t="s">
        <v>1018</v>
      </c>
      <c r="D241" s="206" t="s">
        <v>888</v>
      </c>
      <c r="E241" s="206" t="s">
        <v>528</v>
      </c>
      <c r="F241" s="300">
        <v>355312</v>
      </c>
      <c r="G241" s="218">
        <v>196.03</v>
      </c>
      <c r="H241" s="32" t="s">
        <v>835</v>
      </c>
    </row>
    <row r="242" spans="1:8" ht="15" customHeight="1">
      <c r="A242" s="299">
        <v>45530</v>
      </c>
      <c r="B242" s="218" t="s">
        <v>1070</v>
      </c>
      <c r="C242" s="206" t="s">
        <v>1071</v>
      </c>
      <c r="D242" s="206" t="s">
        <v>888</v>
      </c>
      <c r="E242" s="206" t="s">
        <v>528</v>
      </c>
      <c r="F242" s="300">
        <v>135965</v>
      </c>
      <c r="G242" s="218">
        <v>459.59</v>
      </c>
      <c r="H242" s="32" t="s">
        <v>835</v>
      </c>
    </row>
    <row r="243" spans="1:8" ht="15" customHeight="1">
      <c r="A243" s="299">
        <v>45530</v>
      </c>
      <c r="B243" s="218" t="s">
        <v>1308</v>
      </c>
      <c r="C243" s="206" t="s">
        <v>1309</v>
      </c>
      <c r="D243" s="206" t="s">
        <v>1310</v>
      </c>
      <c r="E243" s="206" t="s">
        <v>528</v>
      </c>
      <c r="F243" s="300">
        <v>350000</v>
      </c>
      <c r="G243" s="218">
        <v>121.4</v>
      </c>
      <c r="H243" s="32" t="s">
        <v>835</v>
      </c>
    </row>
    <row r="244" spans="1:8" ht="15" customHeight="1">
      <c r="A244" s="299">
        <v>45530</v>
      </c>
      <c r="B244" s="218" t="s">
        <v>1308</v>
      </c>
      <c r="C244" s="206" t="s">
        <v>1309</v>
      </c>
      <c r="D244" s="206" t="s">
        <v>1311</v>
      </c>
      <c r="E244" s="206" t="s">
        <v>528</v>
      </c>
      <c r="F244" s="300">
        <v>182129</v>
      </c>
      <c r="G244" s="218">
        <v>122.08</v>
      </c>
      <c r="H244" s="32" t="s">
        <v>835</v>
      </c>
    </row>
    <row r="245" spans="1:8" ht="15" customHeight="1">
      <c r="A245" s="299">
        <v>45530</v>
      </c>
      <c r="B245" s="218" t="s">
        <v>1312</v>
      </c>
      <c r="C245" s="206" t="s">
        <v>1313</v>
      </c>
      <c r="D245" s="206" t="s">
        <v>1209</v>
      </c>
      <c r="E245" s="206" t="s">
        <v>528</v>
      </c>
      <c r="F245" s="300">
        <v>33600</v>
      </c>
      <c r="G245" s="218">
        <v>176.31</v>
      </c>
      <c r="H245" s="32" t="s">
        <v>835</v>
      </c>
    </row>
    <row r="246" spans="1:8" ht="15" customHeight="1">
      <c r="A246" s="299">
        <v>45530</v>
      </c>
      <c r="B246" s="218" t="s">
        <v>1072</v>
      </c>
      <c r="C246" s="206" t="s">
        <v>1073</v>
      </c>
      <c r="D246" s="206" t="s">
        <v>921</v>
      </c>
      <c r="E246" s="206" t="s">
        <v>528</v>
      </c>
      <c r="F246" s="300">
        <v>137989</v>
      </c>
      <c r="G246" s="218">
        <v>189.24</v>
      </c>
      <c r="H246" s="32" t="s">
        <v>835</v>
      </c>
    </row>
    <row r="247" spans="1:8" ht="15" customHeight="1">
      <c r="A247" s="299">
        <v>45530</v>
      </c>
      <c r="B247" s="218" t="s">
        <v>1072</v>
      </c>
      <c r="C247" s="206" t="s">
        <v>1073</v>
      </c>
      <c r="D247" s="206" t="s">
        <v>1069</v>
      </c>
      <c r="E247" s="206" t="s">
        <v>528</v>
      </c>
      <c r="F247" s="300">
        <v>98853</v>
      </c>
      <c r="G247" s="218">
        <v>186.94</v>
      </c>
      <c r="H247" s="32" t="s">
        <v>835</v>
      </c>
    </row>
    <row r="248" spans="1:8" ht="15" customHeight="1">
      <c r="A248" s="299">
        <v>45530</v>
      </c>
      <c r="B248" s="218" t="s">
        <v>1072</v>
      </c>
      <c r="C248" s="206" t="s">
        <v>1073</v>
      </c>
      <c r="D248" s="206" t="s">
        <v>939</v>
      </c>
      <c r="E248" s="206" t="s">
        <v>528</v>
      </c>
      <c r="F248" s="300">
        <v>101768</v>
      </c>
      <c r="G248" s="218">
        <v>190.11</v>
      </c>
      <c r="H248" s="32" t="s">
        <v>835</v>
      </c>
    </row>
    <row r="249" spans="1:8" ht="15" customHeight="1">
      <c r="A249" s="299">
        <v>45530</v>
      </c>
      <c r="B249" s="218" t="s">
        <v>1072</v>
      </c>
      <c r="C249" s="206" t="s">
        <v>1073</v>
      </c>
      <c r="D249" s="206" t="s">
        <v>888</v>
      </c>
      <c r="E249" s="206" t="s">
        <v>528</v>
      </c>
      <c r="F249" s="300">
        <v>133823</v>
      </c>
      <c r="G249" s="218">
        <v>189.69</v>
      </c>
      <c r="H249" s="32" t="s">
        <v>835</v>
      </c>
    </row>
    <row r="250" spans="1:8" ht="15" customHeight="1">
      <c r="A250" s="299">
        <v>45530</v>
      </c>
      <c r="B250" s="218" t="s">
        <v>1072</v>
      </c>
      <c r="C250" s="206" t="s">
        <v>1073</v>
      </c>
      <c r="D250" s="206" t="s">
        <v>876</v>
      </c>
      <c r="E250" s="206" t="s">
        <v>528</v>
      </c>
      <c r="F250" s="300">
        <v>171562</v>
      </c>
      <c r="G250" s="218">
        <v>190.32</v>
      </c>
      <c r="H250" s="32" t="s">
        <v>835</v>
      </c>
    </row>
    <row r="251" spans="1:8" ht="15" customHeight="1">
      <c r="A251" s="299">
        <v>45530</v>
      </c>
      <c r="B251" s="218" t="s">
        <v>1074</v>
      </c>
      <c r="C251" s="206" t="s">
        <v>1075</v>
      </c>
      <c r="D251" s="206" t="s">
        <v>1076</v>
      </c>
      <c r="E251" s="206" t="s">
        <v>528</v>
      </c>
      <c r="F251" s="300">
        <v>648599</v>
      </c>
      <c r="G251" s="218">
        <v>113.05</v>
      </c>
      <c r="H251" s="32" t="s">
        <v>835</v>
      </c>
    </row>
    <row r="252" spans="1:8" ht="15" customHeight="1">
      <c r="A252" s="299">
        <v>45530</v>
      </c>
      <c r="B252" s="218" t="s">
        <v>1077</v>
      </c>
      <c r="C252" s="206" t="s">
        <v>1078</v>
      </c>
      <c r="D252" s="206" t="s">
        <v>1036</v>
      </c>
      <c r="E252" s="206" t="s">
        <v>528</v>
      </c>
      <c r="F252" s="300">
        <v>500000</v>
      </c>
      <c r="G252" s="218">
        <v>1375</v>
      </c>
      <c r="H252" s="32" t="s">
        <v>835</v>
      </c>
    </row>
    <row r="253" spans="1:8" ht="15" customHeight="1">
      <c r="A253" s="299">
        <v>45530</v>
      </c>
      <c r="B253" s="218" t="s">
        <v>1182</v>
      </c>
      <c r="C253" s="206" t="s">
        <v>1183</v>
      </c>
      <c r="D253" s="206" t="s">
        <v>888</v>
      </c>
      <c r="E253" s="206" t="s">
        <v>529</v>
      </c>
      <c r="F253" s="300">
        <v>341431</v>
      </c>
      <c r="G253" s="218">
        <v>230.78</v>
      </c>
      <c r="H253" s="32" t="s">
        <v>835</v>
      </c>
    </row>
    <row r="254" spans="1:8" ht="15" customHeight="1">
      <c r="A254" s="299">
        <v>45530</v>
      </c>
      <c r="B254" s="218" t="s">
        <v>1184</v>
      </c>
      <c r="C254" s="206" t="s">
        <v>1185</v>
      </c>
      <c r="D254" s="206" t="s">
        <v>888</v>
      </c>
      <c r="E254" s="206" t="s">
        <v>529</v>
      </c>
      <c r="F254" s="300">
        <v>837923</v>
      </c>
      <c r="G254" s="218">
        <v>104.96</v>
      </c>
      <c r="H254" s="32" t="s">
        <v>835</v>
      </c>
    </row>
    <row r="255" spans="1:8" ht="15" customHeight="1">
      <c r="A255" s="299">
        <v>45530</v>
      </c>
      <c r="B255" s="218" t="s">
        <v>1314</v>
      </c>
      <c r="C255" s="206" t="s">
        <v>1315</v>
      </c>
      <c r="D255" s="206" t="s">
        <v>1316</v>
      </c>
      <c r="E255" s="206" t="s">
        <v>529</v>
      </c>
      <c r="F255" s="300">
        <v>118263</v>
      </c>
      <c r="G255" s="218">
        <v>103.72</v>
      </c>
      <c r="H255" s="32" t="s">
        <v>835</v>
      </c>
    </row>
    <row r="256" spans="1:8" ht="15" customHeight="1">
      <c r="A256" s="299">
        <v>45530</v>
      </c>
      <c r="B256" s="218" t="s">
        <v>1046</v>
      </c>
      <c r="C256" s="206" t="s">
        <v>1047</v>
      </c>
      <c r="D256" s="206" t="s">
        <v>888</v>
      </c>
      <c r="E256" s="206" t="s">
        <v>529</v>
      </c>
      <c r="F256" s="300">
        <v>32513</v>
      </c>
      <c r="G256" s="218">
        <v>1553.72</v>
      </c>
      <c r="H256" s="32" t="s">
        <v>835</v>
      </c>
    </row>
    <row r="257" spans="1:8" ht="15" customHeight="1">
      <c r="A257" s="299">
        <v>45530</v>
      </c>
      <c r="B257" s="218" t="s">
        <v>1317</v>
      </c>
      <c r="C257" s="206" t="s">
        <v>1318</v>
      </c>
      <c r="D257" s="206" t="s">
        <v>1319</v>
      </c>
      <c r="E257" s="206" t="s">
        <v>529</v>
      </c>
      <c r="F257" s="300">
        <v>950000</v>
      </c>
      <c r="G257" s="218">
        <v>1.94</v>
      </c>
      <c r="H257" s="32" t="s">
        <v>835</v>
      </c>
    </row>
    <row r="258" spans="1:8" ht="15" customHeight="1">
      <c r="A258" s="299">
        <v>45530</v>
      </c>
      <c r="B258" s="218" t="s">
        <v>1186</v>
      </c>
      <c r="C258" s="206" t="s">
        <v>1187</v>
      </c>
      <c r="D258" s="206" t="s">
        <v>1188</v>
      </c>
      <c r="E258" s="206" t="s">
        <v>529</v>
      </c>
      <c r="F258" s="300">
        <v>32000</v>
      </c>
      <c r="G258" s="218">
        <v>185.93</v>
      </c>
      <c r="H258" s="32" t="s">
        <v>835</v>
      </c>
    </row>
    <row r="259" spans="1:8" ht="15" customHeight="1">
      <c r="A259" s="299">
        <v>45530</v>
      </c>
      <c r="B259" s="218" t="s">
        <v>1189</v>
      </c>
      <c r="C259" s="206" t="s">
        <v>1190</v>
      </c>
      <c r="D259" s="206" t="s">
        <v>1320</v>
      </c>
      <c r="E259" s="206" t="s">
        <v>529</v>
      </c>
      <c r="F259" s="300">
        <v>69385</v>
      </c>
      <c r="G259" s="218">
        <v>169.66</v>
      </c>
      <c r="H259" s="32" t="s">
        <v>835</v>
      </c>
    </row>
    <row r="260" spans="1:8" ht="15" customHeight="1">
      <c r="A260" s="299">
        <v>45530</v>
      </c>
      <c r="B260" s="218" t="s">
        <v>1189</v>
      </c>
      <c r="C260" s="206" t="s">
        <v>1190</v>
      </c>
      <c r="D260" s="206" t="s">
        <v>1076</v>
      </c>
      <c r="E260" s="206" t="s">
        <v>529</v>
      </c>
      <c r="F260" s="300">
        <v>58190</v>
      </c>
      <c r="G260" s="218">
        <v>170.26</v>
      </c>
      <c r="H260" s="32" t="s">
        <v>835</v>
      </c>
    </row>
    <row r="261" spans="1:8" ht="15" customHeight="1">
      <c r="A261" s="299">
        <v>45530</v>
      </c>
      <c r="B261" s="218" t="s">
        <v>62</v>
      </c>
      <c r="C261" s="206" t="s">
        <v>1191</v>
      </c>
      <c r="D261" s="206" t="s">
        <v>1321</v>
      </c>
      <c r="E261" s="206" t="s">
        <v>529</v>
      </c>
      <c r="F261" s="300">
        <v>12756118</v>
      </c>
      <c r="G261" s="218">
        <v>630</v>
      </c>
      <c r="H261" s="32" t="s">
        <v>835</v>
      </c>
    </row>
    <row r="262" spans="1:8" ht="15" customHeight="1">
      <c r="A262" s="299">
        <v>45530</v>
      </c>
      <c r="B262" s="218" t="s">
        <v>1193</v>
      </c>
      <c r="C262" s="206" t="s">
        <v>1194</v>
      </c>
      <c r="D262" s="206" t="s">
        <v>888</v>
      </c>
      <c r="E262" s="206" t="s">
        <v>529</v>
      </c>
      <c r="F262" s="300">
        <v>531723</v>
      </c>
      <c r="G262" s="218">
        <v>805.08</v>
      </c>
      <c r="H262" s="32" t="s">
        <v>835</v>
      </c>
    </row>
    <row r="263" spans="1:8" ht="15" customHeight="1">
      <c r="A263" s="299">
        <v>45530</v>
      </c>
      <c r="B263" s="218" t="s">
        <v>1195</v>
      </c>
      <c r="C263" s="206" t="s">
        <v>1196</v>
      </c>
      <c r="D263" s="206" t="s">
        <v>1197</v>
      </c>
      <c r="E263" s="206" t="s">
        <v>529</v>
      </c>
      <c r="F263" s="300">
        <v>1811948</v>
      </c>
      <c r="G263" s="218">
        <v>7.49</v>
      </c>
      <c r="H263" s="32" t="s">
        <v>835</v>
      </c>
    </row>
    <row r="264" spans="1:8" ht="15" customHeight="1">
      <c r="A264" s="299">
        <v>45530</v>
      </c>
      <c r="B264" s="218" t="s">
        <v>806</v>
      </c>
      <c r="C264" s="206" t="s">
        <v>1202</v>
      </c>
      <c r="D264" s="206" t="s">
        <v>888</v>
      </c>
      <c r="E264" s="206" t="s">
        <v>529</v>
      </c>
      <c r="F264" s="300">
        <v>396355</v>
      </c>
      <c r="G264" s="218">
        <v>1901.28</v>
      </c>
      <c r="H264" s="32" t="s">
        <v>835</v>
      </c>
    </row>
    <row r="265" spans="1:8" ht="15" customHeight="1">
      <c r="A265" s="299">
        <v>45530</v>
      </c>
      <c r="B265" s="218" t="s">
        <v>1203</v>
      </c>
      <c r="C265" s="206" t="s">
        <v>1204</v>
      </c>
      <c r="D265" s="206" t="s">
        <v>1322</v>
      </c>
      <c r="E265" s="206" t="s">
        <v>529</v>
      </c>
      <c r="F265" s="300">
        <v>240000</v>
      </c>
      <c r="G265" s="218">
        <v>173.54</v>
      </c>
      <c r="H265" s="32" t="s">
        <v>835</v>
      </c>
    </row>
    <row r="266" spans="1:8" ht="15" customHeight="1">
      <c r="A266" s="299">
        <v>45530</v>
      </c>
      <c r="B266" s="218" t="s">
        <v>1323</v>
      </c>
      <c r="C266" s="206" t="s">
        <v>1324</v>
      </c>
      <c r="D266" s="206" t="s">
        <v>1325</v>
      </c>
      <c r="E266" s="206" t="s">
        <v>529</v>
      </c>
      <c r="F266" s="300">
        <v>5131927</v>
      </c>
      <c r="G266" s="218">
        <v>6.84</v>
      </c>
      <c r="H266" s="32" t="s">
        <v>835</v>
      </c>
    </row>
    <row r="267" spans="1:8" ht="15" customHeight="1">
      <c r="A267" s="299">
        <v>45530</v>
      </c>
      <c r="B267" s="218" t="s">
        <v>1049</v>
      </c>
      <c r="C267" s="206" t="s">
        <v>1050</v>
      </c>
      <c r="D267" s="206" t="s">
        <v>888</v>
      </c>
      <c r="E267" s="206" t="s">
        <v>529</v>
      </c>
      <c r="F267" s="300">
        <v>336702</v>
      </c>
      <c r="G267" s="218">
        <v>253.51</v>
      </c>
      <c r="H267" s="32" t="s">
        <v>835</v>
      </c>
    </row>
    <row r="268" spans="1:8" ht="15" customHeight="1">
      <c r="A268" s="299">
        <v>45530</v>
      </c>
      <c r="B268" s="218" t="s">
        <v>1051</v>
      </c>
      <c r="C268" s="206" t="s">
        <v>1052</v>
      </c>
      <c r="D268" s="206" t="s">
        <v>1079</v>
      </c>
      <c r="E268" s="206" t="s">
        <v>529</v>
      </c>
      <c r="F268" s="300">
        <v>84500</v>
      </c>
      <c r="G268" s="218">
        <v>256.35000000000002</v>
      </c>
      <c r="H268" s="32" t="s">
        <v>835</v>
      </c>
    </row>
    <row r="269" spans="1:8" ht="15" customHeight="1">
      <c r="A269" s="299">
        <v>45530</v>
      </c>
      <c r="B269" s="218" t="s">
        <v>1051</v>
      </c>
      <c r="C269" s="206" t="s">
        <v>1052</v>
      </c>
      <c r="D269" s="206" t="s">
        <v>1326</v>
      </c>
      <c r="E269" s="206" t="s">
        <v>529</v>
      </c>
      <c r="F269" s="300">
        <v>125000</v>
      </c>
      <c r="G269" s="218">
        <v>265</v>
      </c>
      <c r="H269" s="32" t="s">
        <v>835</v>
      </c>
    </row>
    <row r="270" spans="1:8" ht="15" customHeight="1">
      <c r="A270" s="299">
        <v>45530</v>
      </c>
      <c r="B270" s="218" t="s">
        <v>1051</v>
      </c>
      <c r="C270" s="206" t="s">
        <v>1052</v>
      </c>
      <c r="D270" s="206" t="s">
        <v>1012</v>
      </c>
      <c r="E270" s="206" t="s">
        <v>529</v>
      </c>
      <c r="F270" s="300">
        <v>408000</v>
      </c>
      <c r="G270" s="218">
        <v>262.36</v>
      </c>
      <c r="H270" s="32" t="s">
        <v>835</v>
      </c>
    </row>
    <row r="271" spans="1:8" ht="15" customHeight="1">
      <c r="A271" s="299">
        <v>45530</v>
      </c>
      <c r="B271" s="218" t="s">
        <v>1051</v>
      </c>
      <c r="C271" s="206" t="s">
        <v>1052</v>
      </c>
      <c r="D271" s="206" t="s">
        <v>1080</v>
      </c>
      <c r="E271" s="206" t="s">
        <v>529</v>
      </c>
      <c r="F271" s="300">
        <v>70500</v>
      </c>
      <c r="G271" s="218">
        <v>257.7</v>
      </c>
      <c r="H271" s="32" t="s">
        <v>835</v>
      </c>
    </row>
    <row r="272" spans="1:8" ht="15" customHeight="1">
      <c r="A272" s="299">
        <v>45530</v>
      </c>
      <c r="B272" s="218" t="s">
        <v>1207</v>
      </c>
      <c r="C272" s="206" t="s">
        <v>1208</v>
      </c>
      <c r="D272" s="206" t="s">
        <v>1209</v>
      </c>
      <c r="E272" s="206" t="s">
        <v>529</v>
      </c>
      <c r="F272" s="300">
        <v>230400</v>
      </c>
      <c r="G272" s="218">
        <v>159.02000000000001</v>
      </c>
      <c r="H272" s="32" t="s">
        <v>835</v>
      </c>
    </row>
    <row r="273" spans="1:8" ht="15" customHeight="1">
      <c r="A273" s="299">
        <v>45530</v>
      </c>
      <c r="B273" s="218" t="s">
        <v>1212</v>
      </c>
      <c r="C273" s="206" t="s">
        <v>1213</v>
      </c>
      <c r="D273" s="206" t="s">
        <v>977</v>
      </c>
      <c r="E273" s="206" t="s">
        <v>529</v>
      </c>
      <c r="F273" s="300">
        <v>55495</v>
      </c>
      <c r="G273" s="218">
        <v>848.87</v>
      </c>
      <c r="H273" s="32" t="s">
        <v>835</v>
      </c>
    </row>
    <row r="274" spans="1:8" ht="15" customHeight="1">
      <c r="A274" s="299">
        <v>45530</v>
      </c>
      <c r="B274" s="218" t="s">
        <v>1212</v>
      </c>
      <c r="C274" s="206" t="s">
        <v>1213</v>
      </c>
      <c r="D274" s="206" t="s">
        <v>888</v>
      </c>
      <c r="E274" s="206" t="s">
        <v>529</v>
      </c>
      <c r="F274" s="300">
        <v>76685</v>
      </c>
      <c r="G274" s="218">
        <v>838.38</v>
      </c>
      <c r="H274" s="32" t="s">
        <v>835</v>
      </c>
    </row>
    <row r="275" spans="1:8" ht="15" customHeight="1">
      <c r="A275" s="299">
        <v>45530</v>
      </c>
      <c r="B275" s="218" t="s">
        <v>1212</v>
      </c>
      <c r="C275" s="206" t="s">
        <v>1213</v>
      </c>
      <c r="D275" s="206" t="s">
        <v>939</v>
      </c>
      <c r="E275" s="206" t="s">
        <v>529</v>
      </c>
      <c r="F275" s="300">
        <v>50788</v>
      </c>
      <c r="G275" s="218">
        <v>853.44</v>
      </c>
      <c r="H275" s="32" t="s">
        <v>835</v>
      </c>
    </row>
    <row r="276" spans="1:8" ht="15" customHeight="1">
      <c r="A276" s="299">
        <v>45530</v>
      </c>
      <c r="B276" s="218" t="s">
        <v>1212</v>
      </c>
      <c r="C276" s="206" t="s">
        <v>1213</v>
      </c>
      <c r="D276" s="206" t="s">
        <v>921</v>
      </c>
      <c r="E276" s="206" t="s">
        <v>529</v>
      </c>
      <c r="F276" s="300">
        <v>53927</v>
      </c>
      <c r="G276" s="218">
        <v>851.14</v>
      </c>
      <c r="H276" s="32" t="s">
        <v>835</v>
      </c>
    </row>
    <row r="277" spans="1:8" ht="15" customHeight="1">
      <c r="A277" s="299">
        <v>45530</v>
      </c>
      <c r="B277" s="218" t="s">
        <v>1214</v>
      </c>
      <c r="C277" s="206" t="s">
        <v>1215</v>
      </c>
      <c r="D277" s="206" t="s">
        <v>1327</v>
      </c>
      <c r="E277" s="206" t="s">
        <v>529</v>
      </c>
      <c r="F277" s="300">
        <v>24000</v>
      </c>
      <c r="G277" s="218">
        <v>141.03</v>
      </c>
      <c r="H277" s="32" t="s">
        <v>835</v>
      </c>
    </row>
    <row r="278" spans="1:8" ht="15" customHeight="1">
      <c r="A278" s="299">
        <v>45530</v>
      </c>
      <c r="B278" s="218" t="s">
        <v>272</v>
      </c>
      <c r="C278" s="206" t="s">
        <v>1220</v>
      </c>
      <c r="D278" s="206" t="s">
        <v>888</v>
      </c>
      <c r="E278" s="206" t="s">
        <v>529</v>
      </c>
      <c r="F278" s="300">
        <v>3437685</v>
      </c>
      <c r="G278" s="218">
        <v>370.75</v>
      </c>
      <c r="H278" s="32" t="s">
        <v>835</v>
      </c>
    </row>
    <row r="279" spans="1:8" ht="15" customHeight="1">
      <c r="A279" s="299">
        <v>45530</v>
      </c>
      <c r="B279" s="218" t="s">
        <v>1122</v>
      </c>
      <c r="C279" s="206" t="s">
        <v>1221</v>
      </c>
      <c r="D279" s="206" t="s">
        <v>1328</v>
      </c>
      <c r="E279" s="206" t="s">
        <v>529</v>
      </c>
      <c r="F279" s="300">
        <v>291000</v>
      </c>
      <c r="G279" s="218">
        <v>50</v>
      </c>
      <c r="H279" s="32" t="s">
        <v>835</v>
      </c>
    </row>
    <row r="280" spans="1:8" ht="15" customHeight="1">
      <c r="A280" s="299">
        <v>45530</v>
      </c>
      <c r="B280" s="218" t="s">
        <v>1223</v>
      </c>
      <c r="C280" s="206" t="s">
        <v>1224</v>
      </c>
      <c r="D280" s="206" t="s">
        <v>1329</v>
      </c>
      <c r="E280" s="206" t="s">
        <v>529</v>
      </c>
      <c r="F280" s="300">
        <v>163906</v>
      </c>
      <c r="G280" s="218">
        <v>13.01</v>
      </c>
      <c r="H280" s="32" t="s">
        <v>835</v>
      </c>
    </row>
    <row r="281" spans="1:8" ht="15" customHeight="1">
      <c r="A281" s="299">
        <v>45530</v>
      </c>
      <c r="B281" s="218" t="s">
        <v>1223</v>
      </c>
      <c r="C281" s="206" t="s">
        <v>1224</v>
      </c>
      <c r="D281" s="206" t="s">
        <v>1225</v>
      </c>
      <c r="E281" s="206" t="s">
        <v>529</v>
      </c>
      <c r="F281" s="300">
        <v>180395</v>
      </c>
      <c r="G281" s="218">
        <v>13.02</v>
      </c>
      <c r="H281" s="32" t="s">
        <v>835</v>
      </c>
    </row>
    <row r="282" spans="1:8" ht="15" customHeight="1">
      <c r="A282" s="299">
        <v>45530</v>
      </c>
      <c r="B282" s="218" t="s">
        <v>854</v>
      </c>
      <c r="C282" s="206" t="s">
        <v>1226</v>
      </c>
      <c r="D282" s="206" t="s">
        <v>888</v>
      </c>
      <c r="E282" s="206" t="s">
        <v>529</v>
      </c>
      <c r="F282" s="300">
        <v>2670123</v>
      </c>
      <c r="G282" s="218">
        <v>519.67999999999995</v>
      </c>
      <c r="H282" s="32" t="s">
        <v>835</v>
      </c>
    </row>
    <row r="283" spans="1:8" ht="15" customHeight="1">
      <c r="A283" s="299">
        <v>45530</v>
      </c>
      <c r="B283" s="218" t="s">
        <v>1227</v>
      </c>
      <c r="C283" s="206" t="s">
        <v>1228</v>
      </c>
      <c r="D283" s="206" t="s">
        <v>888</v>
      </c>
      <c r="E283" s="206" t="s">
        <v>529</v>
      </c>
      <c r="F283" s="300">
        <v>165685</v>
      </c>
      <c r="G283" s="218">
        <v>762.21</v>
      </c>
      <c r="H283" s="32" t="s">
        <v>835</v>
      </c>
    </row>
    <row r="284" spans="1:8" ht="15" customHeight="1">
      <c r="A284" s="299">
        <v>45530</v>
      </c>
      <c r="B284" s="218" t="s">
        <v>1127</v>
      </c>
      <c r="C284" s="206" t="s">
        <v>1229</v>
      </c>
      <c r="D284" s="206" t="s">
        <v>1235</v>
      </c>
      <c r="E284" s="206" t="s">
        <v>529</v>
      </c>
      <c r="F284" s="300">
        <v>95925</v>
      </c>
      <c r="G284" s="218">
        <v>1263.17</v>
      </c>
      <c r="H284" s="32" t="s">
        <v>835</v>
      </c>
    </row>
    <row r="285" spans="1:8" ht="15" customHeight="1">
      <c r="A285" s="299">
        <v>45530</v>
      </c>
      <c r="B285" s="218" t="s">
        <v>1127</v>
      </c>
      <c r="C285" s="206" t="s">
        <v>1229</v>
      </c>
      <c r="D285" s="206" t="s">
        <v>1236</v>
      </c>
      <c r="E285" s="206" t="s">
        <v>529</v>
      </c>
      <c r="F285" s="300">
        <v>193581</v>
      </c>
      <c r="G285" s="218">
        <v>1251.56</v>
      </c>
      <c r="H285" s="32" t="s">
        <v>835</v>
      </c>
    </row>
    <row r="286" spans="1:8" ht="15" customHeight="1">
      <c r="A286" s="299">
        <v>45530</v>
      </c>
      <c r="B286" s="218" t="s">
        <v>1127</v>
      </c>
      <c r="C286" s="206" t="s">
        <v>1229</v>
      </c>
      <c r="D286" s="206" t="s">
        <v>1053</v>
      </c>
      <c r="E286" s="206" t="s">
        <v>529</v>
      </c>
      <c r="F286" s="300">
        <v>129247</v>
      </c>
      <c r="G286" s="218">
        <v>1262.47</v>
      </c>
      <c r="H286" s="32" t="s">
        <v>835</v>
      </c>
    </row>
    <row r="287" spans="1:8" ht="15" customHeight="1">
      <c r="A287" s="299">
        <v>45530</v>
      </c>
      <c r="B287" s="218" t="s">
        <v>1127</v>
      </c>
      <c r="C287" s="206" t="s">
        <v>1229</v>
      </c>
      <c r="D287" s="206" t="s">
        <v>1237</v>
      </c>
      <c r="E287" s="206" t="s">
        <v>529</v>
      </c>
      <c r="F287" s="300">
        <v>87979</v>
      </c>
      <c r="G287" s="218">
        <v>1235.42</v>
      </c>
      <c r="H287" s="32" t="s">
        <v>835</v>
      </c>
    </row>
    <row r="288" spans="1:8" ht="15" customHeight="1">
      <c r="A288" s="299">
        <v>45530</v>
      </c>
      <c r="B288" s="218" t="s">
        <v>1127</v>
      </c>
      <c r="C288" s="206" t="s">
        <v>1229</v>
      </c>
      <c r="D288" s="206" t="s">
        <v>1230</v>
      </c>
      <c r="E288" s="206" t="s">
        <v>529</v>
      </c>
      <c r="F288" s="300">
        <v>84384</v>
      </c>
      <c r="G288" s="218">
        <v>1269.28</v>
      </c>
      <c r="H288" s="32" t="s">
        <v>835</v>
      </c>
    </row>
    <row r="289" spans="1:8" ht="15" customHeight="1">
      <c r="A289" s="299">
        <v>45530</v>
      </c>
      <c r="B289" s="218" t="s">
        <v>1127</v>
      </c>
      <c r="C289" s="206" t="s">
        <v>1229</v>
      </c>
      <c r="D289" s="206" t="s">
        <v>1231</v>
      </c>
      <c r="E289" s="206" t="s">
        <v>529</v>
      </c>
      <c r="F289" s="300">
        <v>90662</v>
      </c>
      <c r="G289" s="218">
        <v>1256.79</v>
      </c>
      <c r="H289" s="32" t="s">
        <v>835</v>
      </c>
    </row>
    <row r="290" spans="1:8" ht="15" customHeight="1">
      <c r="A290" s="299">
        <v>45530</v>
      </c>
      <c r="B290" s="218" t="s">
        <v>1127</v>
      </c>
      <c r="C290" s="206" t="s">
        <v>1229</v>
      </c>
      <c r="D290" s="206" t="s">
        <v>977</v>
      </c>
      <c r="E290" s="206" t="s">
        <v>529</v>
      </c>
      <c r="F290" s="300">
        <v>387937</v>
      </c>
      <c r="G290" s="218">
        <v>1258.6500000000001</v>
      </c>
      <c r="H290" s="32" t="s">
        <v>835</v>
      </c>
    </row>
    <row r="291" spans="1:8" ht="15" customHeight="1">
      <c r="A291" s="299">
        <v>45530</v>
      </c>
      <c r="B291" s="218" t="s">
        <v>1127</v>
      </c>
      <c r="C291" s="206" t="s">
        <v>1229</v>
      </c>
      <c r="D291" s="206" t="s">
        <v>1148</v>
      </c>
      <c r="E291" s="206" t="s">
        <v>529</v>
      </c>
      <c r="F291" s="300">
        <v>97074</v>
      </c>
      <c r="G291" s="218">
        <v>1260.8800000000001</v>
      </c>
      <c r="H291" s="32" t="s">
        <v>835</v>
      </c>
    </row>
    <row r="292" spans="1:8" ht="15" customHeight="1">
      <c r="A292" s="299">
        <v>45530</v>
      </c>
      <c r="B292" s="218" t="s">
        <v>1013</v>
      </c>
      <c r="C292" s="206" t="s">
        <v>1014</v>
      </c>
      <c r="D292" s="206" t="s">
        <v>1053</v>
      </c>
      <c r="E292" s="206" t="s">
        <v>529</v>
      </c>
      <c r="F292" s="300">
        <v>278182</v>
      </c>
      <c r="G292" s="218">
        <v>21.18</v>
      </c>
      <c r="H292" s="32" t="s">
        <v>835</v>
      </c>
    </row>
    <row r="293" spans="1:8" ht="15" customHeight="1">
      <c r="A293" s="299">
        <v>45530</v>
      </c>
      <c r="B293" s="218" t="s">
        <v>406</v>
      </c>
      <c r="C293" s="206" t="s">
        <v>1242</v>
      </c>
      <c r="D293" s="206" t="s">
        <v>888</v>
      </c>
      <c r="E293" s="206" t="s">
        <v>529</v>
      </c>
      <c r="F293" s="300">
        <v>6013327</v>
      </c>
      <c r="G293" s="218">
        <v>101.54</v>
      </c>
      <c r="H293" s="32" t="s">
        <v>835</v>
      </c>
    </row>
    <row r="294" spans="1:8" ht="15" customHeight="1">
      <c r="A294" s="299">
        <v>45530</v>
      </c>
      <c r="B294" s="218" t="s">
        <v>1243</v>
      </c>
      <c r="C294" s="206" t="s">
        <v>1244</v>
      </c>
      <c r="D294" s="206" t="s">
        <v>888</v>
      </c>
      <c r="E294" s="206" t="s">
        <v>529</v>
      </c>
      <c r="F294" s="300">
        <v>141815</v>
      </c>
      <c r="G294" s="218">
        <v>539</v>
      </c>
      <c r="H294" s="32" t="s">
        <v>835</v>
      </c>
    </row>
    <row r="295" spans="1:8" ht="15" customHeight="1">
      <c r="A295" s="299">
        <v>45530</v>
      </c>
      <c r="B295" s="218" t="s">
        <v>1245</v>
      </c>
      <c r="C295" s="206" t="s">
        <v>1246</v>
      </c>
      <c r="D295" s="206" t="s">
        <v>1248</v>
      </c>
      <c r="E295" s="206" t="s">
        <v>529</v>
      </c>
      <c r="F295" s="300">
        <v>1725000</v>
      </c>
      <c r="G295" s="218">
        <v>39.42</v>
      </c>
      <c r="H295" s="32" t="s">
        <v>835</v>
      </c>
    </row>
    <row r="296" spans="1:8" ht="15" customHeight="1">
      <c r="A296" s="299">
        <v>45530</v>
      </c>
      <c r="B296" s="218" t="s">
        <v>1245</v>
      </c>
      <c r="C296" s="206" t="s">
        <v>1246</v>
      </c>
      <c r="D296" s="206" t="s">
        <v>1330</v>
      </c>
      <c r="E296" s="206" t="s">
        <v>529</v>
      </c>
      <c r="F296" s="300">
        <v>2511730</v>
      </c>
      <c r="G296" s="218">
        <v>40.340000000000003</v>
      </c>
      <c r="H296" s="32" t="s">
        <v>835</v>
      </c>
    </row>
    <row r="297" spans="1:8" ht="15" customHeight="1">
      <c r="A297" s="299">
        <v>45530</v>
      </c>
      <c r="B297" s="218" t="s">
        <v>1245</v>
      </c>
      <c r="C297" s="206" t="s">
        <v>1246</v>
      </c>
      <c r="D297" s="206" t="s">
        <v>1247</v>
      </c>
      <c r="E297" s="206" t="s">
        <v>529</v>
      </c>
      <c r="F297" s="300">
        <v>1919502</v>
      </c>
      <c r="G297" s="218">
        <v>40.200000000000003</v>
      </c>
      <c r="H297" s="32" t="s">
        <v>835</v>
      </c>
    </row>
    <row r="298" spans="1:8" ht="15" customHeight="1">
      <c r="A298" s="299">
        <v>45530</v>
      </c>
      <c r="B298" s="218" t="s">
        <v>1331</v>
      </c>
      <c r="C298" s="206" t="s">
        <v>1332</v>
      </c>
      <c r="D298" s="206" t="s">
        <v>1333</v>
      </c>
      <c r="E298" s="206" t="s">
        <v>529</v>
      </c>
      <c r="F298" s="300">
        <v>449573</v>
      </c>
      <c r="G298" s="218">
        <v>369.66</v>
      </c>
      <c r="H298" s="32" t="s">
        <v>835</v>
      </c>
    </row>
    <row r="299" spans="1:8" ht="15" customHeight="1">
      <c r="A299" s="299">
        <v>45530</v>
      </c>
      <c r="B299" s="218" t="s">
        <v>1334</v>
      </c>
      <c r="C299" s="206" t="s">
        <v>1335</v>
      </c>
      <c r="D299" s="206" t="s">
        <v>1336</v>
      </c>
      <c r="E299" s="206" t="s">
        <v>529</v>
      </c>
      <c r="F299" s="300">
        <v>155500</v>
      </c>
      <c r="G299" s="218">
        <v>389.85</v>
      </c>
      <c r="H299" s="32" t="s">
        <v>835</v>
      </c>
    </row>
    <row r="300" spans="1:8" ht="15" customHeight="1">
      <c r="A300" s="299">
        <v>45530</v>
      </c>
      <c r="B300" s="218" t="s">
        <v>1249</v>
      </c>
      <c r="C300" s="206" t="s">
        <v>1250</v>
      </c>
      <c r="D300" s="206" t="s">
        <v>921</v>
      </c>
      <c r="E300" s="206" t="s">
        <v>529</v>
      </c>
      <c r="F300" s="300">
        <v>94370</v>
      </c>
      <c r="G300" s="218">
        <v>35.18</v>
      </c>
      <c r="H300" s="32" t="s">
        <v>835</v>
      </c>
    </row>
    <row r="301" spans="1:8" ht="15" customHeight="1">
      <c r="A301" s="299">
        <v>45530</v>
      </c>
      <c r="B301" s="218" t="s">
        <v>1249</v>
      </c>
      <c r="C301" s="206" t="s">
        <v>1250</v>
      </c>
      <c r="D301" s="206" t="s">
        <v>1251</v>
      </c>
      <c r="E301" s="206" t="s">
        <v>529</v>
      </c>
      <c r="F301" s="300">
        <v>101219</v>
      </c>
      <c r="G301" s="218">
        <v>35.46</v>
      </c>
      <c r="H301" s="32" t="s">
        <v>835</v>
      </c>
    </row>
    <row r="302" spans="1:8" ht="15" customHeight="1">
      <c r="A302" s="299">
        <v>45530</v>
      </c>
      <c r="B302" s="218" t="s">
        <v>1252</v>
      </c>
      <c r="C302" s="206" t="s">
        <v>1253</v>
      </c>
      <c r="D302" s="206" t="s">
        <v>921</v>
      </c>
      <c r="E302" s="206" t="s">
        <v>529</v>
      </c>
      <c r="F302" s="300">
        <v>81667</v>
      </c>
      <c r="G302" s="218">
        <v>187.14</v>
      </c>
      <c r="H302" s="32" t="s">
        <v>835</v>
      </c>
    </row>
    <row r="303" spans="1:8" ht="15" customHeight="1">
      <c r="A303" s="299">
        <v>45530</v>
      </c>
      <c r="B303" s="218" t="s">
        <v>1254</v>
      </c>
      <c r="C303" s="206" t="s">
        <v>1255</v>
      </c>
      <c r="D303" s="206" t="s">
        <v>1256</v>
      </c>
      <c r="E303" s="206" t="s">
        <v>529</v>
      </c>
      <c r="F303" s="300">
        <v>462103</v>
      </c>
      <c r="G303" s="218">
        <v>30.19</v>
      </c>
      <c r="H303" s="32" t="s">
        <v>835</v>
      </c>
    </row>
    <row r="304" spans="1:8" ht="15" customHeight="1">
      <c r="A304" s="299">
        <v>45530</v>
      </c>
      <c r="B304" s="218" t="s">
        <v>1254</v>
      </c>
      <c r="C304" s="206" t="s">
        <v>1255</v>
      </c>
      <c r="D304" s="206" t="s">
        <v>1066</v>
      </c>
      <c r="E304" s="206" t="s">
        <v>529</v>
      </c>
      <c r="F304" s="300">
        <v>236986</v>
      </c>
      <c r="G304" s="218">
        <v>29.52</v>
      </c>
      <c r="H304" s="32" t="s">
        <v>835</v>
      </c>
    </row>
    <row r="305" spans="1:8" ht="15" customHeight="1">
      <c r="A305" s="299">
        <v>45530</v>
      </c>
      <c r="B305" s="218" t="s">
        <v>1054</v>
      </c>
      <c r="C305" s="206" t="s">
        <v>1055</v>
      </c>
      <c r="D305" s="206" t="s">
        <v>1056</v>
      </c>
      <c r="E305" s="206" t="s">
        <v>529</v>
      </c>
      <c r="F305" s="300">
        <v>108000</v>
      </c>
      <c r="G305" s="218">
        <v>203.23</v>
      </c>
      <c r="H305" s="32" t="s">
        <v>835</v>
      </c>
    </row>
    <row r="306" spans="1:8" ht="15" customHeight="1">
      <c r="A306" s="299">
        <v>45530</v>
      </c>
      <c r="B306" s="218" t="s">
        <v>434</v>
      </c>
      <c r="C306" s="206" t="s">
        <v>1257</v>
      </c>
      <c r="D306" s="206" t="s">
        <v>1337</v>
      </c>
      <c r="E306" s="206" t="s">
        <v>529</v>
      </c>
      <c r="F306" s="300">
        <v>13563607</v>
      </c>
      <c r="G306" s="218">
        <v>616.48</v>
      </c>
      <c r="H306" s="32" t="s">
        <v>835</v>
      </c>
    </row>
    <row r="307" spans="1:8" ht="15" customHeight="1">
      <c r="A307" s="299">
        <v>45530</v>
      </c>
      <c r="B307" s="218" t="s">
        <v>434</v>
      </c>
      <c r="C307" s="206" t="s">
        <v>1257</v>
      </c>
      <c r="D307" s="206" t="s">
        <v>949</v>
      </c>
      <c r="E307" s="206" t="s">
        <v>529</v>
      </c>
      <c r="F307" s="300">
        <v>2202812</v>
      </c>
      <c r="G307" s="218">
        <v>619.69000000000005</v>
      </c>
      <c r="H307" s="32" t="s">
        <v>835</v>
      </c>
    </row>
    <row r="308" spans="1:8" ht="15" customHeight="1">
      <c r="A308" s="299">
        <v>45530</v>
      </c>
      <c r="B308" s="218" t="s">
        <v>434</v>
      </c>
      <c r="C308" s="206" t="s">
        <v>1257</v>
      </c>
      <c r="D308" s="206" t="s">
        <v>1258</v>
      </c>
      <c r="E308" s="206" t="s">
        <v>529</v>
      </c>
      <c r="F308" s="300">
        <v>642234</v>
      </c>
      <c r="G308" s="218">
        <v>629.29999999999995</v>
      </c>
      <c r="H308" s="32" t="s">
        <v>835</v>
      </c>
    </row>
    <row r="309" spans="1:8" ht="15" customHeight="1">
      <c r="A309" s="299">
        <v>45530</v>
      </c>
      <c r="B309" s="218" t="s">
        <v>434</v>
      </c>
      <c r="C309" s="206" t="s">
        <v>1257</v>
      </c>
      <c r="D309" s="206" t="s">
        <v>888</v>
      </c>
      <c r="E309" s="206" t="s">
        <v>529</v>
      </c>
      <c r="F309" s="300">
        <v>620109</v>
      </c>
      <c r="G309" s="218">
        <v>636.07000000000005</v>
      </c>
      <c r="H309" s="32" t="s">
        <v>835</v>
      </c>
    </row>
    <row r="310" spans="1:8" ht="15" customHeight="1">
      <c r="A310" s="299">
        <v>45530</v>
      </c>
      <c r="B310" s="218" t="s">
        <v>947</v>
      </c>
      <c r="C310" s="206" t="s">
        <v>948</v>
      </c>
      <c r="D310" s="206" t="s">
        <v>876</v>
      </c>
      <c r="E310" s="206" t="s">
        <v>529</v>
      </c>
      <c r="F310" s="300">
        <v>4092603</v>
      </c>
      <c r="G310" s="218">
        <v>83.61</v>
      </c>
      <c r="H310" s="32" t="s">
        <v>835</v>
      </c>
    </row>
    <row r="311" spans="1:8" ht="15" customHeight="1">
      <c r="A311" s="299">
        <v>45530</v>
      </c>
      <c r="B311" s="218" t="s">
        <v>947</v>
      </c>
      <c r="C311" s="206" t="s">
        <v>948</v>
      </c>
      <c r="D311" s="206" t="s">
        <v>939</v>
      </c>
      <c r="E311" s="206" t="s">
        <v>529</v>
      </c>
      <c r="F311" s="300">
        <v>3821043</v>
      </c>
      <c r="G311" s="218">
        <v>83.68</v>
      </c>
      <c r="H311" s="32" t="s">
        <v>835</v>
      </c>
    </row>
    <row r="312" spans="1:8" ht="15" customHeight="1">
      <c r="A312" s="299">
        <v>45530</v>
      </c>
      <c r="B312" s="218" t="s">
        <v>1057</v>
      </c>
      <c r="C312" s="206" t="s">
        <v>1058</v>
      </c>
      <c r="D312" s="206" t="s">
        <v>977</v>
      </c>
      <c r="E312" s="206" t="s">
        <v>529</v>
      </c>
      <c r="F312" s="300">
        <v>191131</v>
      </c>
      <c r="G312" s="218">
        <v>56.63</v>
      </c>
      <c r="H312" s="32" t="s">
        <v>835</v>
      </c>
    </row>
    <row r="313" spans="1:8" ht="15" customHeight="1">
      <c r="A313" s="299">
        <v>45530</v>
      </c>
      <c r="B313" s="218" t="s">
        <v>1057</v>
      </c>
      <c r="C313" s="206" t="s">
        <v>1058</v>
      </c>
      <c r="D313" s="206" t="s">
        <v>1059</v>
      </c>
      <c r="E313" s="206" t="s">
        <v>529</v>
      </c>
      <c r="F313" s="300">
        <v>225000</v>
      </c>
      <c r="G313" s="218">
        <v>54.4</v>
      </c>
      <c r="H313" s="32" t="s">
        <v>835</v>
      </c>
    </row>
    <row r="314" spans="1:8" ht="15" customHeight="1">
      <c r="A314" s="299">
        <v>45530</v>
      </c>
      <c r="B314" s="218" t="s">
        <v>1081</v>
      </c>
      <c r="C314" s="206" t="s">
        <v>1082</v>
      </c>
      <c r="D314" s="206" t="s">
        <v>1338</v>
      </c>
      <c r="E314" s="206" t="s">
        <v>529</v>
      </c>
      <c r="F314" s="300">
        <v>510108</v>
      </c>
      <c r="G314" s="218">
        <v>90.83</v>
      </c>
      <c r="H314" s="32" t="s">
        <v>835</v>
      </c>
    </row>
    <row r="315" spans="1:8" ht="15" customHeight="1">
      <c r="A315" s="299">
        <v>45530</v>
      </c>
      <c r="B315" s="218" t="s">
        <v>1339</v>
      </c>
      <c r="C315" s="206" t="s">
        <v>1340</v>
      </c>
      <c r="D315" s="206" t="s">
        <v>875</v>
      </c>
      <c r="E315" s="206" t="s">
        <v>529</v>
      </c>
      <c r="F315" s="300">
        <v>51994</v>
      </c>
      <c r="G315" s="218">
        <v>214.45</v>
      </c>
      <c r="H315" s="32" t="s">
        <v>835</v>
      </c>
    </row>
    <row r="316" spans="1:8" ht="15" customHeight="1">
      <c r="A316" s="299">
        <v>45530</v>
      </c>
      <c r="B316" s="218" t="s">
        <v>1015</v>
      </c>
      <c r="C316" s="206" t="s">
        <v>1016</v>
      </c>
      <c r="D316" s="206" t="s">
        <v>1265</v>
      </c>
      <c r="E316" s="206" t="s">
        <v>529</v>
      </c>
      <c r="F316" s="300">
        <v>352142</v>
      </c>
      <c r="G316" s="218">
        <v>16.28</v>
      </c>
      <c r="H316" s="32" t="s">
        <v>835</v>
      </c>
    </row>
    <row r="317" spans="1:8" ht="15" customHeight="1">
      <c r="A317" s="299">
        <v>45530</v>
      </c>
      <c r="B317" s="218" t="s">
        <v>1015</v>
      </c>
      <c r="C317" s="206" t="s">
        <v>1016</v>
      </c>
      <c r="D317" s="206" t="s">
        <v>976</v>
      </c>
      <c r="E317" s="206" t="s">
        <v>529</v>
      </c>
      <c r="F317" s="300">
        <v>350000</v>
      </c>
      <c r="G317" s="218">
        <v>16.34</v>
      </c>
      <c r="H317" s="32" t="s">
        <v>835</v>
      </c>
    </row>
    <row r="318" spans="1:8" ht="15" customHeight="1">
      <c r="A318" s="299">
        <v>45530</v>
      </c>
      <c r="B318" s="218" t="s">
        <v>1015</v>
      </c>
      <c r="C318" s="206" t="s">
        <v>1016</v>
      </c>
      <c r="D318" s="206" t="s">
        <v>1053</v>
      </c>
      <c r="E318" s="206" t="s">
        <v>529</v>
      </c>
      <c r="F318" s="300">
        <v>408367</v>
      </c>
      <c r="G318" s="218">
        <v>16.87</v>
      </c>
      <c r="H318" s="32" t="s">
        <v>835</v>
      </c>
    </row>
    <row r="319" spans="1:8" ht="15" customHeight="1">
      <c r="A319" s="299">
        <v>45530</v>
      </c>
      <c r="B319" s="218" t="s">
        <v>1015</v>
      </c>
      <c r="C319" s="206" t="s">
        <v>1016</v>
      </c>
      <c r="D319" s="206" t="s">
        <v>1148</v>
      </c>
      <c r="E319" s="206" t="s">
        <v>529</v>
      </c>
      <c r="F319" s="300">
        <v>88092</v>
      </c>
      <c r="G319" s="218">
        <v>16.11</v>
      </c>
      <c r="H319" s="32" t="s">
        <v>835</v>
      </c>
    </row>
    <row r="320" spans="1:8" ht="15" customHeight="1">
      <c r="A320" s="299">
        <v>45530</v>
      </c>
      <c r="B320" s="218" t="s">
        <v>1266</v>
      </c>
      <c r="C320" s="206" t="s">
        <v>1267</v>
      </c>
      <c r="D320" s="206" t="s">
        <v>1341</v>
      </c>
      <c r="E320" s="206" t="s">
        <v>529</v>
      </c>
      <c r="F320" s="300">
        <v>42602</v>
      </c>
      <c r="G320" s="218">
        <v>23.58</v>
      </c>
      <c r="H320" s="32" t="s">
        <v>835</v>
      </c>
    </row>
    <row r="321" spans="1:8" ht="15" customHeight="1">
      <c r="A321" s="299">
        <v>45530</v>
      </c>
      <c r="B321" s="218" t="s">
        <v>1266</v>
      </c>
      <c r="C321" s="206" t="s">
        <v>1267</v>
      </c>
      <c r="D321" s="206" t="s">
        <v>1271</v>
      </c>
      <c r="E321" s="206" t="s">
        <v>529</v>
      </c>
      <c r="F321" s="300">
        <v>200001</v>
      </c>
      <c r="G321" s="218">
        <v>23.84</v>
      </c>
      <c r="H321" s="32" t="s">
        <v>835</v>
      </c>
    </row>
    <row r="322" spans="1:8" ht="15" customHeight="1">
      <c r="A322" s="299">
        <v>45530</v>
      </c>
      <c r="B322" s="218" t="s">
        <v>1266</v>
      </c>
      <c r="C322" s="206" t="s">
        <v>1267</v>
      </c>
      <c r="D322" s="206" t="s">
        <v>1269</v>
      </c>
      <c r="E322" s="206" t="s">
        <v>529</v>
      </c>
      <c r="F322" s="300">
        <v>33403</v>
      </c>
      <c r="G322" s="218">
        <v>23.65</v>
      </c>
      <c r="H322" s="32" t="s">
        <v>835</v>
      </c>
    </row>
    <row r="323" spans="1:8" ht="15" customHeight="1">
      <c r="A323" s="299">
        <v>45530</v>
      </c>
      <c r="B323" s="218" t="s">
        <v>1266</v>
      </c>
      <c r="C323" s="206" t="s">
        <v>1267</v>
      </c>
      <c r="D323" s="206" t="s">
        <v>1275</v>
      </c>
      <c r="E323" s="206" t="s">
        <v>529</v>
      </c>
      <c r="F323" s="300">
        <v>60400</v>
      </c>
      <c r="G323" s="218">
        <v>23.23</v>
      </c>
      <c r="H323" s="32" t="s">
        <v>835</v>
      </c>
    </row>
    <row r="324" spans="1:8" ht="15" customHeight="1">
      <c r="A324" s="299">
        <v>45530</v>
      </c>
      <c r="B324" s="218" t="s">
        <v>1266</v>
      </c>
      <c r="C324" s="206" t="s">
        <v>1267</v>
      </c>
      <c r="D324" s="206" t="s">
        <v>1117</v>
      </c>
      <c r="E324" s="206" t="s">
        <v>529</v>
      </c>
      <c r="F324" s="300">
        <v>50000</v>
      </c>
      <c r="G324" s="218">
        <v>24.79</v>
      </c>
      <c r="H324" s="32" t="s">
        <v>835</v>
      </c>
    </row>
    <row r="325" spans="1:8" ht="15" customHeight="1">
      <c r="A325" s="299">
        <v>45530</v>
      </c>
      <c r="B325" s="218" t="s">
        <v>1266</v>
      </c>
      <c r="C325" s="206" t="s">
        <v>1267</v>
      </c>
      <c r="D325" s="206" t="s">
        <v>1270</v>
      </c>
      <c r="E325" s="206" t="s">
        <v>529</v>
      </c>
      <c r="F325" s="300">
        <v>67598</v>
      </c>
      <c r="G325" s="218">
        <v>22.64</v>
      </c>
      <c r="H325" s="32" t="s">
        <v>835</v>
      </c>
    </row>
    <row r="326" spans="1:8" ht="15" customHeight="1">
      <c r="A326" s="299">
        <v>45530</v>
      </c>
      <c r="B326" s="218" t="s">
        <v>1266</v>
      </c>
      <c r="C326" s="206" t="s">
        <v>1267</v>
      </c>
      <c r="D326" s="206" t="s">
        <v>1268</v>
      </c>
      <c r="E326" s="206" t="s">
        <v>529</v>
      </c>
      <c r="F326" s="300">
        <v>47191</v>
      </c>
      <c r="G326" s="218">
        <v>24.42</v>
      </c>
      <c r="H326" s="32" t="s">
        <v>835</v>
      </c>
    </row>
    <row r="327" spans="1:8" ht="15" customHeight="1">
      <c r="A327" s="299">
        <v>45530</v>
      </c>
      <c r="B327" s="218" t="s">
        <v>1266</v>
      </c>
      <c r="C327" s="206" t="s">
        <v>1267</v>
      </c>
      <c r="D327" s="206" t="s">
        <v>1068</v>
      </c>
      <c r="E327" s="206" t="s">
        <v>529</v>
      </c>
      <c r="F327" s="300">
        <v>188127</v>
      </c>
      <c r="G327" s="218">
        <v>23.77</v>
      </c>
      <c r="H327" s="32" t="s">
        <v>835</v>
      </c>
    </row>
    <row r="328" spans="1:8" ht="15" customHeight="1">
      <c r="A328" s="299">
        <v>45530</v>
      </c>
      <c r="B328" s="218" t="s">
        <v>979</v>
      </c>
      <c r="C328" s="206" t="s">
        <v>980</v>
      </c>
      <c r="D328" s="206" t="s">
        <v>1342</v>
      </c>
      <c r="E328" s="206" t="s">
        <v>529</v>
      </c>
      <c r="F328" s="300">
        <v>500000</v>
      </c>
      <c r="G328" s="218">
        <v>35.11</v>
      </c>
      <c r="H328" s="32" t="s">
        <v>835</v>
      </c>
    </row>
    <row r="329" spans="1:8" ht="15" customHeight="1">
      <c r="A329" s="299">
        <v>45530</v>
      </c>
      <c r="B329" s="218" t="s">
        <v>1276</v>
      </c>
      <c r="C329" s="206" t="s">
        <v>1277</v>
      </c>
      <c r="D329" s="206" t="s">
        <v>1343</v>
      </c>
      <c r="E329" s="206" t="s">
        <v>529</v>
      </c>
      <c r="F329" s="300">
        <v>102886</v>
      </c>
      <c r="G329" s="218">
        <v>225.29</v>
      </c>
      <c r="H329" s="32" t="s">
        <v>835</v>
      </c>
    </row>
    <row r="330" spans="1:8" ht="15" customHeight="1">
      <c r="A330" s="299">
        <v>45530</v>
      </c>
      <c r="B330" s="218" t="s">
        <v>1279</v>
      </c>
      <c r="C330" s="206" t="s">
        <v>1280</v>
      </c>
      <c r="D330" s="206" t="s">
        <v>888</v>
      </c>
      <c r="E330" s="206" t="s">
        <v>529</v>
      </c>
      <c r="F330" s="300">
        <v>1963069</v>
      </c>
      <c r="G330" s="218">
        <v>89.03</v>
      </c>
      <c r="H330" s="32" t="s">
        <v>835</v>
      </c>
    </row>
    <row r="331" spans="1:8" ht="15" customHeight="1">
      <c r="A331" s="299">
        <v>45530</v>
      </c>
      <c r="B331" s="218" t="s">
        <v>1281</v>
      </c>
      <c r="C331" s="206" t="s">
        <v>1282</v>
      </c>
      <c r="D331" s="206" t="s">
        <v>1283</v>
      </c>
      <c r="E331" s="206" t="s">
        <v>529</v>
      </c>
      <c r="F331" s="300">
        <v>240000</v>
      </c>
      <c r="G331" s="218">
        <v>36.590000000000003</v>
      </c>
      <c r="H331" s="32" t="s">
        <v>835</v>
      </c>
    </row>
    <row r="332" spans="1:8" ht="15" customHeight="1">
      <c r="A332" s="299">
        <v>45530</v>
      </c>
      <c r="B332" s="218" t="s">
        <v>1281</v>
      </c>
      <c r="C332" s="206" t="s">
        <v>1282</v>
      </c>
      <c r="D332" s="206" t="s">
        <v>1048</v>
      </c>
      <c r="E332" s="206" t="s">
        <v>529</v>
      </c>
      <c r="F332" s="300">
        <v>252000</v>
      </c>
      <c r="G332" s="218">
        <v>35.83</v>
      </c>
      <c r="H332" s="32" t="s">
        <v>835</v>
      </c>
    </row>
    <row r="333" spans="1:8" ht="15" customHeight="1">
      <c r="A333" s="299">
        <v>45530</v>
      </c>
      <c r="B333" s="218" t="s">
        <v>1284</v>
      </c>
      <c r="C333" s="206" t="s">
        <v>1285</v>
      </c>
      <c r="D333" s="206" t="s">
        <v>888</v>
      </c>
      <c r="E333" s="206" t="s">
        <v>529</v>
      </c>
      <c r="F333" s="300">
        <v>1085092</v>
      </c>
      <c r="G333" s="218">
        <v>226.16</v>
      </c>
      <c r="H333" s="32" t="s">
        <v>835</v>
      </c>
    </row>
    <row r="334" spans="1:8" ht="15" customHeight="1">
      <c r="A334" s="299">
        <v>45530</v>
      </c>
      <c r="B334" s="218" t="s">
        <v>1286</v>
      </c>
      <c r="C334" s="206" t="s">
        <v>1287</v>
      </c>
      <c r="D334" s="206" t="s">
        <v>888</v>
      </c>
      <c r="E334" s="206" t="s">
        <v>529</v>
      </c>
      <c r="F334" s="300">
        <v>942161</v>
      </c>
      <c r="G334" s="218">
        <v>186.96</v>
      </c>
      <c r="H334" s="32" t="s">
        <v>835</v>
      </c>
    </row>
    <row r="335" spans="1:8" ht="15" customHeight="1">
      <c r="A335" s="299">
        <v>45530</v>
      </c>
      <c r="B335" s="218" t="s">
        <v>1288</v>
      </c>
      <c r="C335" s="206" t="s">
        <v>1289</v>
      </c>
      <c r="D335" s="206" t="s">
        <v>888</v>
      </c>
      <c r="E335" s="206" t="s">
        <v>529</v>
      </c>
      <c r="F335" s="300">
        <v>317374</v>
      </c>
      <c r="G335" s="218">
        <v>682.8</v>
      </c>
      <c r="H335" s="32" t="s">
        <v>835</v>
      </c>
    </row>
    <row r="336" spans="1:8" ht="15" customHeight="1">
      <c r="A336" s="299">
        <v>45530</v>
      </c>
      <c r="B336" s="218" t="s">
        <v>1290</v>
      </c>
      <c r="C336" s="206" t="s">
        <v>1291</v>
      </c>
      <c r="D336" s="206" t="s">
        <v>876</v>
      </c>
      <c r="E336" s="206" t="s">
        <v>529</v>
      </c>
      <c r="F336" s="300">
        <v>7867122</v>
      </c>
      <c r="G336" s="218">
        <v>10.42</v>
      </c>
      <c r="H336" s="32" t="s">
        <v>835</v>
      </c>
    </row>
    <row r="337" spans="1:8" ht="15" customHeight="1">
      <c r="A337" s="299">
        <v>45530</v>
      </c>
      <c r="B337" s="218" t="s">
        <v>1290</v>
      </c>
      <c r="C337" s="206" t="s">
        <v>1291</v>
      </c>
      <c r="D337" s="206" t="s">
        <v>1344</v>
      </c>
      <c r="E337" s="206" t="s">
        <v>529</v>
      </c>
      <c r="F337" s="300">
        <v>70000000</v>
      </c>
      <c r="G337" s="218">
        <v>10.029999999999999</v>
      </c>
      <c r="H337" s="32" t="s">
        <v>835</v>
      </c>
    </row>
    <row r="338" spans="1:8" ht="15" customHeight="1">
      <c r="A338" s="299">
        <v>45530</v>
      </c>
      <c r="B338" s="218" t="s">
        <v>1290</v>
      </c>
      <c r="C338" s="206" t="s">
        <v>1291</v>
      </c>
      <c r="D338" s="206" t="s">
        <v>875</v>
      </c>
      <c r="E338" s="206" t="s">
        <v>529</v>
      </c>
      <c r="F338" s="300">
        <v>6757605</v>
      </c>
      <c r="G338" s="218">
        <v>10.029999999999999</v>
      </c>
      <c r="H338" s="32" t="s">
        <v>835</v>
      </c>
    </row>
    <row r="339" spans="1:8" ht="15" customHeight="1">
      <c r="A339" s="299">
        <v>45530</v>
      </c>
      <c r="B339" s="218" t="s">
        <v>1290</v>
      </c>
      <c r="C339" s="206" t="s">
        <v>1291</v>
      </c>
      <c r="D339" s="206" t="s">
        <v>1247</v>
      </c>
      <c r="E339" s="206" t="s">
        <v>529</v>
      </c>
      <c r="F339" s="300">
        <v>17395770</v>
      </c>
      <c r="G339" s="218">
        <v>10.24</v>
      </c>
      <c r="H339" s="32" t="s">
        <v>835</v>
      </c>
    </row>
    <row r="340" spans="1:8" ht="15" customHeight="1">
      <c r="A340" s="299">
        <v>45530</v>
      </c>
      <c r="B340" s="218" t="s">
        <v>1290</v>
      </c>
      <c r="C340" s="206" t="s">
        <v>1291</v>
      </c>
      <c r="D340" s="206" t="s">
        <v>1345</v>
      </c>
      <c r="E340" s="206" t="s">
        <v>529</v>
      </c>
      <c r="F340" s="300">
        <v>60000000</v>
      </c>
      <c r="G340" s="218">
        <v>10</v>
      </c>
      <c r="H340" s="32" t="s">
        <v>835</v>
      </c>
    </row>
    <row r="341" spans="1:8" ht="15" customHeight="1">
      <c r="A341" s="299">
        <v>45530</v>
      </c>
      <c r="B341" s="218" t="s">
        <v>1164</v>
      </c>
      <c r="C341" s="206" t="s">
        <v>1346</v>
      </c>
      <c r="D341" s="206" t="s">
        <v>1347</v>
      </c>
      <c r="E341" s="206" t="s">
        <v>529</v>
      </c>
      <c r="F341" s="300">
        <v>75000</v>
      </c>
      <c r="G341" s="218">
        <v>625</v>
      </c>
      <c r="H341" s="32" t="s">
        <v>835</v>
      </c>
    </row>
    <row r="342" spans="1:8" ht="15" customHeight="1">
      <c r="A342" s="299">
        <v>45530</v>
      </c>
      <c r="B342" s="218" t="s">
        <v>1294</v>
      </c>
      <c r="C342" s="206" t="s">
        <v>1295</v>
      </c>
      <c r="D342" s="206" t="s">
        <v>1348</v>
      </c>
      <c r="E342" s="206" t="s">
        <v>529</v>
      </c>
      <c r="F342" s="300">
        <v>22000</v>
      </c>
      <c r="G342" s="218">
        <v>105.95</v>
      </c>
      <c r="H342" s="32" t="s">
        <v>835</v>
      </c>
    </row>
    <row r="343" spans="1:8" ht="15" customHeight="1">
      <c r="A343" s="299">
        <v>45530</v>
      </c>
      <c r="B343" s="218" t="s">
        <v>1297</v>
      </c>
      <c r="C343" s="206" t="s">
        <v>1298</v>
      </c>
      <c r="D343" s="206" t="s">
        <v>888</v>
      </c>
      <c r="E343" s="206" t="s">
        <v>529</v>
      </c>
      <c r="F343" s="300">
        <v>195840</v>
      </c>
      <c r="G343" s="218">
        <v>296.16000000000003</v>
      </c>
      <c r="H343" s="32" t="s">
        <v>835</v>
      </c>
    </row>
    <row r="344" spans="1:8" ht="15" customHeight="1">
      <c r="A344" s="299">
        <v>45530</v>
      </c>
      <c r="B344" s="218" t="s">
        <v>1299</v>
      </c>
      <c r="C344" s="206" t="s">
        <v>1300</v>
      </c>
      <c r="D344" s="206" t="s">
        <v>949</v>
      </c>
      <c r="E344" s="206" t="s">
        <v>529</v>
      </c>
      <c r="F344" s="300">
        <v>160000</v>
      </c>
      <c r="G344" s="218">
        <v>238.58</v>
      </c>
      <c r="H344" s="32" t="s">
        <v>835</v>
      </c>
    </row>
    <row r="345" spans="1:8" ht="15" customHeight="1">
      <c r="A345" s="299">
        <v>45530</v>
      </c>
      <c r="B345" s="218" t="s">
        <v>1299</v>
      </c>
      <c r="C345" s="206" t="s">
        <v>1300</v>
      </c>
      <c r="D345" s="206" t="s">
        <v>1068</v>
      </c>
      <c r="E345" s="206" t="s">
        <v>529</v>
      </c>
      <c r="F345" s="300">
        <v>66000</v>
      </c>
      <c r="G345" s="218">
        <v>239.6</v>
      </c>
      <c r="H345" s="32" t="s">
        <v>835</v>
      </c>
    </row>
    <row r="346" spans="1:8" ht="15" customHeight="1">
      <c r="A346" s="299">
        <v>45530</v>
      </c>
      <c r="B346" s="218" t="s">
        <v>1299</v>
      </c>
      <c r="C346" s="206" t="s">
        <v>1300</v>
      </c>
      <c r="D346" s="206" t="s">
        <v>1301</v>
      </c>
      <c r="E346" s="206" t="s">
        <v>529</v>
      </c>
      <c r="F346" s="300">
        <v>134000</v>
      </c>
      <c r="G346" s="218">
        <v>222.2</v>
      </c>
      <c r="H346" s="32" t="s">
        <v>835</v>
      </c>
    </row>
    <row r="347" spans="1:8" ht="15" customHeight="1">
      <c r="A347" s="299">
        <v>45530</v>
      </c>
      <c r="B347" s="218" t="s">
        <v>1062</v>
      </c>
      <c r="C347" s="206" t="s">
        <v>1063</v>
      </c>
      <c r="D347" s="206" t="s">
        <v>1083</v>
      </c>
      <c r="E347" s="206" t="s">
        <v>529</v>
      </c>
      <c r="F347" s="300">
        <v>190000</v>
      </c>
      <c r="G347" s="218">
        <v>1525</v>
      </c>
      <c r="H347" s="32" t="s">
        <v>835</v>
      </c>
    </row>
    <row r="348" spans="1:8" ht="15" customHeight="1">
      <c r="A348" s="299">
        <v>45530</v>
      </c>
      <c r="B348" s="218" t="s">
        <v>1064</v>
      </c>
      <c r="C348" s="206" t="s">
        <v>1065</v>
      </c>
      <c r="D348" s="206" t="s">
        <v>888</v>
      </c>
      <c r="E348" s="206" t="s">
        <v>529</v>
      </c>
      <c r="F348" s="300">
        <v>12790479</v>
      </c>
      <c r="G348" s="218">
        <v>26.5</v>
      </c>
      <c r="H348" s="32" t="s">
        <v>835</v>
      </c>
    </row>
    <row r="349" spans="1:8" ht="15" customHeight="1">
      <c r="A349" s="299">
        <v>45530</v>
      </c>
      <c r="B349" s="218" t="s">
        <v>1064</v>
      </c>
      <c r="C349" s="206" t="s">
        <v>1065</v>
      </c>
      <c r="D349" s="206" t="s">
        <v>876</v>
      </c>
      <c r="E349" s="206" t="s">
        <v>529</v>
      </c>
      <c r="F349" s="300">
        <v>15044495</v>
      </c>
      <c r="G349" s="218">
        <v>26.56</v>
      </c>
      <c r="H349" s="32" t="s">
        <v>835</v>
      </c>
    </row>
    <row r="350" spans="1:8" ht="15" customHeight="1">
      <c r="A350" s="299">
        <v>45530</v>
      </c>
      <c r="B350" s="218" t="s">
        <v>1019</v>
      </c>
      <c r="C350" s="206" t="s">
        <v>1020</v>
      </c>
      <c r="D350" s="206" t="s">
        <v>1278</v>
      </c>
      <c r="E350" s="206" t="s">
        <v>529</v>
      </c>
      <c r="F350" s="300">
        <v>68000</v>
      </c>
      <c r="G350" s="218">
        <v>80.52</v>
      </c>
      <c r="H350" s="32" t="s">
        <v>835</v>
      </c>
    </row>
    <row r="351" spans="1:8" ht="15" customHeight="1">
      <c r="A351" s="299">
        <v>45530</v>
      </c>
      <c r="B351" s="218" t="s">
        <v>1302</v>
      </c>
      <c r="C351" s="206" t="s">
        <v>1303</v>
      </c>
      <c r="D351" s="206" t="s">
        <v>1060</v>
      </c>
      <c r="E351" s="206" t="s">
        <v>529</v>
      </c>
      <c r="F351" s="300">
        <v>13227</v>
      </c>
      <c r="G351" s="218">
        <v>16.46</v>
      </c>
      <c r="H351" s="32" t="s">
        <v>835</v>
      </c>
    </row>
    <row r="352" spans="1:8" ht="15" customHeight="1">
      <c r="A352" s="299">
        <v>45530</v>
      </c>
      <c r="B352" s="218" t="s">
        <v>1304</v>
      </c>
      <c r="C352" s="206" t="s">
        <v>1305</v>
      </c>
      <c r="D352" s="206" t="s">
        <v>888</v>
      </c>
      <c r="E352" s="206" t="s">
        <v>529</v>
      </c>
      <c r="F352" s="300">
        <v>157414</v>
      </c>
      <c r="G352" s="218">
        <v>280.58</v>
      </c>
      <c r="H352" s="32" t="s">
        <v>835</v>
      </c>
    </row>
    <row r="353" spans="1:8" ht="15" customHeight="1">
      <c r="A353" s="299">
        <v>45530</v>
      </c>
      <c r="B353" s="218" t="s">
        <v>1043</v>
      </c>
      <c r="C353" s="206" t="s">
        <v>1067</v>
      </c>
      <c r="D353" s="206" t="s">
        <v>949</v>
      </c>
      <c r="E353" s="206" t="s">
        <v>529</v>
      </c>
      <c r="F353" s="300">
        <v>12</v>
      </c>
      <c r="G353" s="218">
        <v>171.21</v>
      </c>
      <c r="H353" s="32" t="s">
        <v>835</v>
      </c>
    </row>
    <row r="354" spans="1:8" ht="15" customHeight="1">
      <c r="A354" s="299">
        <v>45530</v>
      </c>
      <c r="B354" s="218" t="s">
        <v>1043</v>
      </c>
      <c r="C354" s="206" t="s">
        <v>1067</v>
      </c>
      <c r="D354" s="206" t="s">
        <v>875</v>
      </c>
      <c r="E354" s="206" t="s">
        <v>529</v>
      </c>
      <c r="F354" s="300">
        <v>365000</v>
      </c>
      <c r="G354" s="218">
        <v>169.31</v>
      </c>
      <c r="H354" s="32" t="s">
        <v>835</v>
      </c>
    </row>
    <row r="355" spans="1:8" ht="15" customHeight="1">
      <c r="A355" s="299">
        <v>45530</v>
      </c>
      <c r="B355" s="218" t="s">
        <v>1349</v>
      </c>
      <c r="C355" s="206" t="s">
        <v>1350</v>
      </c>
      <c r="D355" s="206" t="s">
        <v>875</v>
      </c>
      <c r="E355" s="206" t="s">
        <v>529</v>
      </c>
      <c r="F355" s="300">
        <v>234000</v>
      </c>
      <c r="G355" s="218">
        <v>188.54</v>
      </c>
      <c r="H355" s="32" t="s">
        <v>835</v>
      </c>
    </row>
    <row r="356" spans="1:8" ht="15" customHeight="1">
      <c r="A356" s="299">
        <v>45530</v>
      </c>
      <c r="B356" s="218" t="s">
        <v>1306</v>
      </c>
      <c r="C356" s="206" t="s">
        <v>1307</v>
      </c>
      <c r="D356" s="206" t="s">
        <v>888</v>
      </c>
      <c r="E356" s="206" t="s">
        <v>529</v>
      </c>
      <c r="F356" s="300">
        <v>5331418</v>
      </c>
      <c r="G356" s="218">
        <v>20.79</v>
      </c>
      <c r="H356" s="32" t="s">
        <v>835</v>
      </c>
    </row>
    <row r="357" spans="1:8" ht="15" customHeight="1">
      <c r="A357" s="299">
        <v>45530</v>
      </c>
      <c r="B357" s="218" t="s">
        <v>1306</v>
      </c>
      <c r="C357" s="206" t="s">
        <v>1307</v>
      </c>
      <c r="D357" s="206" t="s">
        <v>876</v>
      </c>
      <c r="E357" s="206" t="s">
        <v>529</v>
      </c>
      <c r="F357" s="300">
        <v>7769125</v>
      </c>
      <c r="G357" s="218">
        <v>20.81</v>
      </c>
      <c r="H357" s="32" t="s">
        <v>835</v>
      </c>
    </row>
    <row r="358" spans="1:8" ht="15" customHeight="1">
      <c r="A358" s="299">
        <v>45530</v>
      </c>
      <c r="B358" s="218" t="s">
        <v>1017</v>
      </c>
      <c r="C358" s="206" t="s">
        <v>1018</v>
      </c>
      <c r="D358" s="206" t="s">
        <v>888</v>
      </c>
      <c r="E358" s="206" t="s">
        <v>529</v>
      </c>
      <c r="F358" s="300">
        <v>355312</v>
      </c>
      <c r="G358" s="218">
        <v>196</v>
      </c>
      <c r="H358" s="32" t="s">
        <v>835</v>
      </c>
    </row>
    <row r="359" spans="1:8" ht="15" customHeight="1">
      <c r="A359" s="299">
        <v>45530</v>
      </c>
      <c r="B359" s="218" t="s">
        <v>1070</v>
      </c>
      <c r="C359" s="206" t="s">
        <v>1071</v>
      </c>
      <c r="D359" s="206" t="s">
        <v>888</v>
      </c>
      <c r="E359" s="206" t="s">
        <v>529</v>
      </c>
      <c r="F359" s="300">
        <v>135965</v>
      </c>
      <c r="G359" s="218">
        <v>460.08</v>
      </c>
      <c r="H359" s="32" t="s">
        <v>835</v>
      </c>
    </row>
    <row r="360" spans="1:8" ht="15" customHeight="1">
      <c r="A360" s="299">
        <v>45530</v>
      </c>
      <c r="B360" s="218" t="s">
        <v>1308</v>
      </c>
      <c r="C360" s="206" t="s">
        <v>1309</v>
      </c>
      <c r="D360" s="206" t="s">
        <v>1311</v>
      </c>
      <c r="E360" s="206" t="s">
        <v>529</v>
      </c>
      <c r="F360" s="300">
        <v>192531</v>
      </c>
      <c r="G360" s="218">
        <v>122.1</v>
      </c>
      <c r="H360" s="32" t="s">
        <v>835</v>
      </c>
    </row>
    <row r="361" spans="1:8" ht="15" customHeight="1">
      <c r="A361" s="299">
        <v>45530</v>
      </c>
      <c r="B361" s="218" t="s">
        <v>1312</v>
      </c>
      <c r="C361" s="206" t="s">
        <v>1313</v>
      </c>
      <c r="D361" s="206" t="s">
        <v>1209</v>
      </c>
      <c r="E361" s="206" t="s">
        <v>529</v>
      </c>
      <c r="F361" s="300">
        <v>2400</v>
      </c>
      <c r="G361" s="218">
        <v>177.7</v>
      </c>
      <c r="H361" s="32" t="s">
        <v>835</v>
      </c>
    </row>
    <row r="362" spans="1:8" ht="15" customHeight="1">
      <c r="A362" s="299">
        <v>45530</v>
      </c>
      <c r="B362" s="218" t="s">
        <v>1312</v>
      </c>
      <c r="C362" s="206" t="s">
        <v>1313</v>
      </c>
      <c r="D362" s="206" t="s">
        <v>1351</v>
      </c>
      <c r="E362" s="206" t="s">
        <v>529</v>
      </c>
      <c r="F362" s="300">
        <v>72000</v>
      </c>
      <c r="G362" s="218">
        <v>176.41</v>
      </c>
      <c r="H362" s="32" t="s">
        <v>835</v>
      </c>
    </row>
    <row r="363" spans="1:8" ht="15" customHeight="1">
      <c r="A363" s="299">
        <v>45530</v>
      </c>
      <c r="B363" s="218" t="s">
        <v>1072</v>
      </c>
      <c r="C363" s="206" t="s">
        <v>1073</v>
      </c>
      <c r="D363" s="206" t="s">
        <v>939</v>
      </c>
      <c r="E363" s="206" t="s">
        <v>529</v>
      </c>
      <c r="F363" s="300">
        <v>101768</v>
      </c>
      <c r="G363" s="218">
        <v>190.13</v>
      </c>
      <c r="H363" s="32" t="s">
        <v>835</v>
      </c>
    </row>
    <row r="364" spans="1:8" ht="15" customHeight="1">
      <c r="A364" s="299">
        <v>45530</v>
      </c>
      <c r="B364" s="218" t="s">
        <v>1072</v>
      </c>
      <c r="C364" s="206" t="s">
        <v>1073</v>
      </c>
      <c r="D364" s="206" t="s">
        <v>888</v>
      </c>
      <c r="E364" s="206" t="s">
        <v>529</v>
      </c>
      <c r="F364" s="300">
        <v>133823</v>
      </c>
      <c r="G364" s="218">
        <v>189.39</v>
      </c>
      <c r="H364" s="32" t="s">
        <v>835</v>
      </c>
    </row>
    <row r="365" spans="1:8" ht="15" customHeight="1">
      <c r="A365" s="299">
        <v>45530</v>
      </c>
      <c r="B365" s="218" t="s">
        <v>1072</v>
      </c>
      <c r="C365" s="206" t="s">
        <v>1073</v>
      </c>
      <c r="D365" s="206" t="s">
        <v>1069</v>
      </c>
      <c r="E365" s="206" t="s">
        <v>529</v>
      </c>
      <c r="F365" s="300">
        <v>98853</v>
      </c>
      <c r="G365" s="218">
        <v>188.7</v>
      </c>
      <c r="H365" s="32" t="s">
        <v>835</v>
      </c>
    </row>
    <row r="366" spans="1:8" ht="15" customHeight="1">
      <c r="A366" s="299">
        <v>45530</v>
      </c>
      <c r="B366" s="218" t="s">
        <v>1072</v>
      </c>
      <c r="C366" s="206" t="s">
        <v>1073</v>
      </c>
      <c r="D366" s="206" t="s">
        <v>921</v>
      </c>
      <c r="E366" s="206" t="s">
        <v>529</v>
      </c>
      <c r="F366" s="300">
        <v>138573</v>
      </c>
      <c r="G366" s="218">
        <v>189.37</v>
      </c>
      <c r="H366" s="32" t="s">
        <v>835</v>
      </c>
    </row>
    <row r="367" spans="1:8" ht="15" customHeight="1">
      <c r="A367" s="299">
        <v>45530</v>
      </c>
      <c r="B367" s="218" t="s">
        <v>1072</v>
      </c>
      <c r="C367" s="206" t="s">
        <v>1073</v>
      </c>
      <c r="D367" s="206" t="s">
        <v>876</v>
      </c>
      <c r="E367" s="206" t="s">
        <v>529</v>
      </c>
      <c r="F367" s="300">
        <v>175525</v>
      </c>
      <c r="G367" s="218">
        <v>190.15</v>
      </c>
      <c r="H367" s="32" t="s">
        <v>835</v>
      </c>
    </row>
    <row r="368" spans="1:8" ht="15" customHeight="1">
      <c r="A368" s="299">
        <v>45530</v>
      </c>
      <c r="B368" s="218" t="s">
        <v>1074</v>
      </c>
      <c r="C368" s="206" t="s">
        <v>1075</v>
      </c>
      <c r="D368" s="206" t="s">
        <v>1076</v>
      </c>
      <c r="E368" s="206" t="s">
        <v>529</v>
      </c>
      <c r="F368" s="300">
        <v>648599</v>
      </c>
      <c r="G368" s="218">
        <v>112.74</v>
      </c>
      <c r="H368" s="32" t="s">
        <v>835</v>
      </c>
    </row>
    <row r="369" spans="1:8" ht="15" customHeight="1">
      <c r="A369" s="299">
        <v>45530</v>
      </c>
      <c r="B369" s="218" t="s">
        <v>1077</v>
      </c>
      <c r="C369" s="206" t="s">
        <v>1078</v>
      </c>
      <c r="D369" s="206" t="s">
        <v>1035</v>
      </c>
      <c r="E369" s="206" t="s">
        <v>529</v>
      </c>
      <c r="F369" s="300">
        <v>500000</v>
      </c>
      <c r="G369" s="218">
        <v>1375</v>
      </c>
      <c r="H369" s="32" t="s">
        <v>835</v>
      </c>
    </row>
    <row r="370" spans="1:8" ht="15" customHeight="1">
      <c r="A370" s="299">
        <v>45530</v>
      </c>
      <c r="B370" s="218" t="s">
        <v>1077</v>
      </c>
      <c r="C370" s="206" t="s">
        <v>1078</v>
      </c>
      <c r="D370" s="206" t="s">
        <v>1035</v>
      </c>
      <c r="E370" s="206" t="s">
        <v>529</v>
      </c>
      <c r="F370" s="300">
        <v>164838</v>
      </c>
      <c r="G370" s="218">
        <v>1387.14</v>
      </c>
      <c r="H370" s="32" t="s">
        <v>835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3"/>
  <sheetViews>
    <sheetView zoomScale="70" zoomScaleNormal="70" workbookViewId="0">
      <selection activeCell="D16" sqref="D16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5.109375" hidden="1" customWidth="1"/>
    <col min="4" max="4" width="42" bestFit="1" customWidth="1"/>
    <col min="5" max="5" width="8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88671875" bestFit="1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12.6640625" customWidth="1"/>
    <col min="20" max="20" width="8.33203125" customWidth="1"/>
    <col min="21" max="38" width="9.332031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304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970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45531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A8" s="91" t="s">
        <v>993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520</v>
      </c>
      <c r="C9" s="93"/>
      <c r="D9" s="94" t="s">
        <v>530</v>
      </c>
      <c r="E9" s="93" t="s">
        <v>531</v>
      </c>
      <c r="F9" s="93" t="s">
        <v>532</v>
      </c>
      <c r="G9" s="93" t="s">
        <v>533</v>
      </c>
      <c r="H9" s="93" t="s">
        <v>534</v>
      </c>
      <c r="I9" s="93" t="s">
        <v>535</v>
      </c>
      <c r="J9" s="92" t="s">
        <v>536</v>
      </c>
      <c r="K9" s="93" t="s">
        <v>537</v>
      </c>
      <c r="L9" s="95" t="s">
        <v>538</v>
      </c>
      <c r="M9" s="95" t="s">
        <v>539</v>
      </c>
      <c r="N9" s="93" t="s">
        <v>540</v>
      </c>
      <c r="O9" s="230" t="s">
        <v>541</v>
      </c>
      <c r="P9" s="188" t="s">
        <v>542</v>
      </c>
      <c r="Q9" s="188" t="s">
        <v>807</v>
      </c>
      <c r="R9" s="1"/>
      <c r="S9" s="1"/>
      <c r="T9" s="1"/>
      <c r="U9" s="1"/>
      <c r="V9" s="1"/>
      <c r="W9" s="1"/>
      <c r="X9" s="1"/>
    </row>
    <row r="10" spans="1:26" ht="15" customHeight="1">
      <c r="A10" s="289">
        <v>1</v>
      </c>
      <c r="B10" s="290">
        <v>45468</v>
      </c>
      <c r="C10" s="291"/>
      <c r="D10" s="292" t="s">
        <v>389</v>
      </c>
      <c r="E10" s="293" t="s">
        <v>543</v>
      </c>
      <c r="F10" s="294">
        <v>830</v>
      </c>
      <c r="G10" s="295">
        <v>795</v>
      </c>
      <c r="H10" s="294">
        <v>780</v>
      </c>
      <c r="I10" s="294" t="s">
        <v>879</v>
      </c>
      <c r="J10" s="284" t="s">
        <v>905</v>
      </c>
      <c r="K10" s="284">
        <f t="shared" ref="K10" si="0">H10-F10</f>
        <v>-50</v>
      </c>
      <c r="L10" s="285">
        <f t="shared" ref="L10" si="1">(F10*-0.3)/100</f>
        <v>-2.4900000000000002</v>
      </c>
      <c r="M10" s="286">
        <f t="shared" ref="M10" si="2">(K10+L10)/F10</f>
        <v>-6.3240963855421689E-2</v>
      </c>
      <c r="N10" s="284" t="s">
        <v>555</v>
      </c>
      <c r="O10" s="287">
        <v>45509</v>
      </c>
      <c r="P10" s="288"/>
      <c r="Q10" s="221"/>
      <c r="R10" s="54" t="s">
        <v>837</v>
      </c>
    </row>
    <row r="11" spans="1:26" ht="15" customHeight="1">
      <c r="A11" s="280">
        <v>2</v>
      </c>
      <c r="B11" s="255">
        <v>45470</v>
      </c>
      <c r="C11" s="281"/>
      <c r="D11" s="282" t="s">
        <v>65</v>
      </c>
      <c r="E11" s="283" t="s">
        <v>543</v>
      </c>
      <c r="F11" s="239">
        <v>9325</v>
      </c>
      <c r="G11" s="240">
        <v>8900</v>
      </c>
      <c r="H11" s="239">
        <v>9825</v>
      </c>
      <c r="I11" s="239" t="s">
        <v>880</v>
      </c>
      <c r="J11" s="238" t="s">
        <v>902</v>
      </c>
      <c r="K11" s="238">
        <f t="shared" ref="K11:K12" si="3">H11-F11</f>
        <v>500</v>
      </c>
      <c r="L11" s="251">
        <f t="shared" ref="L11:L12" si="4">(F11*-0.3)/100</f>
        <v>-27.975000000000001</v>
      </c>
      <c r="M11" s="252">
        <f t="shared" ref="M11:M12" si="5">(K11+L11)/F11</f>
        <v>5.0619302949061661E-2</v>
      </c>
      <c r="N11" s="238" t="s">
        <v>545</v>
      </c>
      <c r="O11" s="253">
        <v>45505</v>
      </c>
      <c r="P11" s="254"/>
      <c r="Q11" s="221"/>
      <c r="R11" s="54" t="s">
        <v>837</v>
      </c>
    </row>
    <row r="12" spans="1:26" ht="15" customHeight="1">
      <c r="A12" s="289">
        <v>3</v>
      </c>
      <c r="B12" s="290">
        <v>45474</v>
      </c>
      <c r="C12" s="291"/>
      <c r="D12" s="292" t="s">
        <v>205</v>
      </c>
      <c r="E12" s="293" t="s">
        <v>543</v>
      </c>
      <c r="F12" s="294">
        <v>3075</v>
      </c>
      <c r="G12" s="295">
        <v>2940</v>
      </c>
      <c r="H12" s="294">
        <v>2900</v>
      </c>
      <c r="I12" s="294" t="s">
        <v>881</v>
      </c>
      <c r="J12" s="284" t="s">
        <v>906</v>
      </c>
      <c r="K12" s="284">
        <f t="shared" si="3"/>
        <v>-175</v>
      </c>
      <c r="L12" s="285">
        <f t="shared" si="4"/>
        <v>-9.2249999999999996</v>
      </c>
      <c r="M12" s="286">
        <f t="shared" si="5"/>
        <v>-5.9910569105691057E-2</v>
      </c>
      <c r="N12" s="284" t="s">
        <v>555</v>
      </c>
      <c r="O12" s="287">
        <v>45509</v>
      </c>
      <c r="P12" s="288"/>
      <c r="Q12" s="221"/>
      <c r="R12" s="54" t="s">
        <v>837</v>
      </c>
    </row>
    <row r="13" spans="1:26" ht="15" customHeight="1">
      <c r="A13" s="289">
        <v>4</v>
      </c>
      <c r="B13" s="290">
        <v>45492</v>
      </c>
      <c r="C13" s="291"/>
      <c r="D13" s="292" t="s">
        <v>67</v>
      </c>
      <c r="E13" s="293" t="s">
        <v>543</v>
      </c>
      <c r="F13" s="294">
        <v>1617</v>
      </c>
      <c r="G13" s="295">
        <v>1560</v>
      </c>
      <c r="H13" s="294">
        <v>1555</v>
      </c>
      <c r="I13" s="294" t="s">
        <v>887</v>
      </c>
      <c r="J13" s="284" t="s">
        <v>919</v>
      </c>
      <c r="K13" s="284">
        <f t="shared" ref="K13" si="6">H13-F13</f>
        <v>-62</v>
      </c>
      <c r="L13" s="285">
        <f t="shared" ref="L13" si="7">(F13*-0.3)/100</f>
        <v>-4.851</v>
      </c>
      <c r="M13" s="286">
        <f t="shared" ref="M13" si="8">(K13+L13)/F13</f>
        <v>-4.1342609771181198E-2</v>
      </c>
      <c r="N13" s="284" t="s">
        <v>555</v>
      </c>
      <c r="O13" s="287">
        <v>45512</v>
      </c>
      <c r="P13" s="288"/>
      <c r="Q13" s="221"/>
      <c r="R13" s="54" t="s">
        <v>837</v>
      </c>
    </row>
    <row r="14" spans="1:26" ht="15" customHeight="1">
      <c r="A14" s="180">
        <v>5</v>
      </c>
      <c r="B14" s="177">
        <v>45498</v>
      </c>
      <c r="C14" s="181"/>
      <c r="D14" s="185" t="s">
        <v>183</v>
      </c>
      <c r="E14" s="182" t="s">
        <v>543</v>
      </c>
      <c r="F14" s="176" t="s">
        <v>889</v>
      </c>
      <c r="G14" s="178">
        <v>2330</v>
      </c>
      <c r="H14" s="176"/>
      <c r="I14" s="176" t="s">
        <v>890</v>
      </c>
      <c r="J14" s="178" t="s">
        <v>544</v>
      </c>
      <c r="K14" s="178"/>
      <c r="L14" s="179"/>
      <c r="M14" s="183"/>
      <c r="N14" s="178"/>
      <c r="O14" s="184"/>
      <c r="P14" s="179">
        <f>VLOOKUP(D14,'MidCap Intra'!$B$11:$C$571,2,0)</f>
        <v>2519.5500000000002</v>
      </c>
      <c r="Q14" s="221"/>
      <c r="R14" s="54" t="s">
        <v>837</v>
      </c>
    </row>
    <row r="15" spans="1:26" ht="15" customHeight="1">
      <c r="A15" s="289">
        <v>6</v>
      </c>
      <c r="B15" s="290">
        <v>45499</v>
      </c>
      <c r="C15" s="291"/>
      <c r="D15" s="292" t="s">
        <v>834</v>
      </c>
      <c r="E15" s="293" t="s">
        <v>543</v>
      </c>
      <c r="F15" s="294">
        <v>173.5</v>
      </c>
      <c r="G15" s="295">
        <v>164</v>
      </c>
      <c r="H15" s="294">
        <v>163.5</v>
      </c>
      <c r="I15" s="294" t="s">
        <v>893</v>
      </c>
      <c r="J15" s="284" t="s">
        <v>932</v>
      </c>
      <c r="K15" s="284">
        <f t="shared" ref="K15" si="9">H15-F15</f>
        <v>-10</v>
      </c>
      <c r="L15" s="285">
        <f t="shared" ref="L15" si="10">(F15*-0.3)/100</f>
        <v>-0.52049999999999996</v>
      </c>
      <c r="M15" s="286">
        <f t="shared" ref="M15" si="11">(K15+L15)/F15</f>
        <v>-6.0636887608069165E-2</v>
      </c>
      <c r="N15" s="284" t="s">
        <v>555</v>
      </c>
      <c r="O15" s="287">
        <v>45517</v>
      </c>
      <c r="P15" s="288"/>
      <c r="Q15" s="221"/>
      <c r="R15" s="54" t="s">
        <v>837</v>
      </c>
    </row>
    <row r="16" spans="1:26" ht="15" customHeight="1">
      <c r="A16" s="280">
        <v>7</v>
      </c>
      <c r="B16" s="255">
        <v>45499</v>
      </c>
      <c r="C16" s="281"/>
      <c r="D16" s="282" t="s">
        <v>801</v>
      </c>
      <c r="E16" s="283" t="s">
        <v>543</v>
      </c>
      <c r="F16" s="239">
        <v>840</v>
      </c>
      <c r="G16" s="240">
        <v>790</v>
      </c>
      <c r="H16" s="239">
        <v>882</v>
      </c>
      <c r="I16" s="239" t="s">
        <v>879</v>
      </c>
      <c r="J16" s="238" t="s">
        <v>728</v>
      </c>
      <c r="K16" s="238">
        <f t="shared" ref="K16:K17" si="12">H16-F16</f>
        <v>42</v>
      </c>
      <c r="L16" s="251">
        <f t="shared" ref="L16:L17" si="13">(F16*-0.3)/100</f>
        <v>-2.52</v>
      </c>
      <c r="M16" s="252">
        <f t="shared" ref="M16:M17" si="14">(K16+L16)/F16</f>
        <v>4.6999999999999993E-2</v>
      </c>
      <c r="N16" s="238" t="s">
        <v>545</v>
      </c>
      <c r="O16" s="253">
        <v>45506</v>
      </c>
      <c r="P16" s="254"/>
      <c r="Q16" s="221"/>
      <c r="R16" s="54" t="s">
        <v>837</v>
      </c>
    </row>
    <row r="17" spans="1:18" ht="15" customHeight="1">
      <c r="A17" s="289">
        <v>8</v>
      </c>
      <c r="B17" s="290">
        <v>45502</v>
      </c>
      <c r="C17" s="291"/>
      <c r="D17" s="292" t="s">
        <v>343</v>
      </c>
      <c r="E17" s="293" t="s">
        <v>543</v>
      </c>
      <c r="F17" s="294">
        <v>1710</v>
      </c>
      <c r="G17" s="295">
        <v>1645</v>
      </c>
      <c r="H17" s="294">
        <v>1605</v>
      </c>
      <c r="I17" s="294" t="s">
        <v>894</v>
      </c>
      <c r="J17" s="284" t="s">
        <v>904</v>
      </c>
      <c r="K17" s="284">
        <f t="shared" si="12"/>
        <v>-105</v>
      </c>
      <c r="L17" s="285">
        <f t="shared" si="13"/>
        <v>-5.13</v>
      </c>
      <c r="M17" s="286">
        <f t="shared" si="14"/>
        <v>-6.4403508771929824E-2</v>
      </c>
      <c r="N17" s="284" t="s">
        <v>555</v>
      </c>
      <c r="O17" s="287">
        <v>45509</v>
      </c>
      <c r="P17" s="288"/>
      <c r="Q17" s="221"/>
      <c r="R17" s="54" t="s">
        <v>837</v>
      </c>
    </row>
    <row r="18" spans="1:18" ht="15" customHeight="1">
      <c r="A18" s="280">
        <v>9</v>
      </c>
      <c r="B18" s="255">
        <v>45503</v>
      </c>
      <c r="C18" s="281"/>
      <c r="D18" s="282" t="s">
        <v>164</v>
      </c>
      <c r="E18" s="283" t="s">
        <v>543</v>
      </c>
      <c r="F18" s="239">
        <v>5105</v>
      </c>
      <c r="G18" s="240">
        <v>4800</v>
      </c>
      <c r="H18" s="239">
        <v>5380</v>
      </c>
      <c r="I18" s="239" t="s">
        <v>895</v>
      </c>
      <c r="J18" s="238" t="s">
        <v>960</v>
      </c>
      <c r="K18" s="238">
        <f t="shared" ref="K18" si="15">H18-F18</f>
        <v>275</v>
      </c>
      <c r="L18" s="251">
        <f t="shared" ref="L18" si="16">(F18*-0.3)/100</f>
        <v>-15.315</v>
      </c>
      <c r="M18" s="252">
        <f t="shared" ref="M18" si="17">(K18+L18)/F18</f>
        <v>5.086875612144956E-2</v>
      </c>
      <c r="N18" s="238" t="s">
        <v>545</v>
      </c>
      <c r="O18" s="253">
        <v>45524</v>
      </c>
      <c r="P18" s="254"/>
      <c r="Q18" s="221"/>
      <c r="R18" s="54" t="s">
        <v>838</v>
      </c>
    </row>
    <row r="19" spans="1:18" ht="15" customHeight="1">
      <c r="A19" s="289">
        <v>10</v>
      </c>
      <c r="B19" s="290">
        <v>45503</v>
      </c>
      <c r="C19" s="291"/>
      <c r="D19" s="292" t="s">
        <v>297</v>
      </c>
      <c r="E19" s="293" t="s">
        <v>543</v>
      </c>
      <c r="F19" s="294">
        <v>1565</v>
      </c>
      <c r="G19" s="295">
        <v>1495</v>
      </c>
      <c r="H19" s="294">
        <v>1490</v>
      </c>
      <c r="I19" s="294" t="s">
        <v>896</v>
      </c>
      <c r="J19" s="284" t="s">
        <v>912</v>
      </c>
      <c r="K19" s="284">
        <f t="shared" ref="K19" si="18">H19-F19</f>
        <v>-75</v>
      </c>
      <c r="L19" s="285">
        <f t="shared" ref="L19" si="19">(F19*-0.3)/100</f>
        <v>-4.6950000000000003</v>
      </c>
      <c r="M19" s="286">
        <f t="shared" ref="M19" si="20">(K19+L19)/F19</f>
        <v>-5.0923322683706064E-2</v>
      </c>
      <c r="N19" s="284" t="s">
        <v>555</v>
      </c>
      <c r="O19" s="287">
        <v>45510</v>
      </c>
      <c r="P19" s="288"/>
      <c r="Q19" s="221"/>
      <c r="R19" s="54" t="s">
        <v>837</v>
      </c>
    </row>
    <row r="20" spans="1:18" ht="15" customHeight="1">
      <c r="A20" s="289">
        <v>11</v>
      </c>
      <c r="B20" s="290">
        <v>45503</v>
      </c>
      <c r="C20" s="291"/>
      <c r="D20" s="292" t="s">
        <v>150</v>
      </c>
      <c r="E20" s="293" t="s">
        <v>543</v>
      </c>
      <c r="F20" s="294">
        <v>177.5</v>
      </c>
      <c r="G20" s="295">
        <v>167</v>
      </c>
      <c r="H20" s="294">
        <v>167</v>
      </c>
      <c r="I20" s="294" t="s">
        <v>886</v>
      </c>
      <c r="J20" s="284" t="s">
        <v>913</v>
      </c>
      <c r="K20" s="284">
        <f t="shared" ref="K20" si="21">H20-F20</f>
        <v>-10.5</v>
      </c>
      <c r="L20" s="285">
        <f t="shared" ref="L20" si="22">(F20*-0.3)/100</f>
        <v>-0.53249999999999997</v>
      </c>
      <c r="M20" s="286">
        <f t="shared" ref="M20" si="23">(K20+L20)/F20</f>
        <v>-6.2154929577464789E-2</v>
      </c>
      <c r="N20" s="284" t="s">
        <v>555</v>
      </c>
      <c r="O20" s="287">
        <v>45510</v>
      </c>
      <c r="P20" s="288"/>
      <c r="Q20" s="221"/>
      <c r="R20" s="54" t="s">
        <v>837</v>
      </c>
    </row>
    <row r="21" spans="1:18" ht="15" customHeight="1">
      <c r="A21" s="289">
        <v>12</v>
      </c>
      <c r="B21" s="290">
        <v>45505</v>
      </c>
      <c r="C21" s="291"/>
      <c r="D21" s="292" t="s">
        <v>227</v>
      </c>
      <c r="E21" s="293" t="s">
        <v>543</v>
      </c>
      <c r="F21" s="294">
        <v>5700</v>
      </c>
      <c r="G21" s="295">
        <v>5400</v>
      </c>
      <c r="H21" s="294">
        <v>5375</v>
      </c>
      <c r="I21" s="294" t="s">
        <v>901</v>
      </c>
      <c r="J21" s="284" t="s">
        <v>903</v>
      </c>
      <c r="K21" s="284">
        <f t="shared" ref="K21:K22" si="24">H21-F21</f>
        <v>-325</v>
      </c>
      <c r="L21" s="285">
        <f t="shared" ref="L21:L22" si="25">(F21*-0.3)/100</f>
        <v>-17.100000000000001</v>
      </c>
      <c r="M21" s="286">
        <f t="shared" ref="M21:M22" si="26">(K21+L21)/F21</f>
        <v>-6.0017543859649129E-2</v>
      </c>
      <c r="N21" s="284" t="s">
        <v>555</v>
      </c>
      <c r="O21" s="287">
        <v>45509</v>
      </c>
      <c r="P21" s="288"/>
      <c r="Q21" s="221"/>
    </row>
    <row r="22" spans="1:18" ht="15" customHeight="1">
      <c r="A22" s="280">
        <v>13</v>
      </c>
      <c r="B22" s="255">
        <v>45510</v>
      </c>
      <c r="C22" s="281"/>
      <c r="D22" s="282" t="s">
        <v>220</v>
      </c>
      <c r="E22" s="283" t="s">
        <v>543</v>
      </c>
      <c r="F22" s="239">
        <v>1029</v>
      </c>
      <c r="G22" s="240">
        <v>948</v>
      </c>
      <c r="H22" s="239">
        <v>1078</v>
      </c>
      <c r="I22" s="239" t="s">
        <v>907</v>
      </c>
      <c r="J22" s="238" t="s">
        <v>770</v>
      </c>
      <c r="K22" s="238">
        <f t="shared" si="24"/>
        <v>49</v>
      </c>
      <c r="L22" s="251">
        <f t="shared" si="25"/>
        <v>-3.0869999999999997</v>
      </c>
      <c r="M22" s="252">
        <f t="shared" si="26"/>
        <v>4.4619047619047614E-2</v>
      </c>
      <c r="N22" s="238" t="s">
        <v>545</v>
      </c>
      <c r="O22" s="253">
        <v>45516</v>
      </c>
      <c r="P22" s="254"/>
      <c r="Q22" s="221"/>
    </row>
    <row r="23" spans="1:18" ht="15" customHeight="1">
      <c r="A23" s="180">
        <v>14</v>
      </c>
      <c r="B23" s="177">
        <v>45510</v>
      </c>
      <c r="C23" s="181"/>
      <c r="D23" s="185" t="s">
        <v>162</v>
      </c>
      <c r="E23" s="182" t="s">
        <v>543</v>
      </c>
      <c r="F23" s="176" t="s">
        <v>908</v>
      </c>
      <c r="G23" s="178">
        <v>3440</v>
      </c>
      <c r="H23" s="176"/>
      <c r="I23" s="176" t="s">
        <v>909</v>
      </c>
      <c r="J23" s="178" t="s">
        <v>544</v>
      </c>
      <c r="K23" s="178"/>
      <c r="L23" s="179"/>
      <c r="M23" s="183"/>
      <c r="N23" s="178"/>
      <c r="O23" s="184"/>
      <c r="P23" s="179">
        <f>VLOOKUP(D23,'MidCap Intra'!$B$11:$C$571,2,0)</f>
        <v>3641.9</v>
      </c>
      <c r="Q23" s="221"/>
    </row>
    <row r="24" spans="1:18" ht="15" customHeight="1">
      <c r="A24" s="280">
        <v>15</v>
      </c>
      <c r="B24" s="255">
        <v>45510</v>
      </c>
      <c r="C24" s="281"/>
      <c r="D24" s="282" t="s">
        <v>497</v>
      </c>
      <c r="E24" s="283" t="s">
        <v>543</v>
      </c>
      <c r="F24" s="239">
        <v>259</v>
      </c>
      <c r="G24" s="240">
        <v>246</v>
      </c>
      <c r="H24" s="239">
        <v>271.5</v>
      </c>
      <c r="I24" s="239" t="s">
        <v>910</v>
      </c>
      <c r="J24" s="238" t="s">
        <v>917</v>
      </c>
      <c r="K24" s="238">
        <f t="shared" ref="K24:K25" si="27">H24-F24</f>
        <v>12.5</v>
      </c>
      <c r="L24" s="251">
        <f t="shared" ref="L24:L25" si="28">(F24*-0.3)/100</f>
        <v>-0.77700000000000002</v>
      </c>
      <c r="M24" s="252">
        <f t="shared" ref="M24:M25" si="29">(K24+L24)/F24</f>
        <v>4.5262548262548268E-2</v>
      </c>
      <c r="N24" s="238" t="s">
        <v>545</v>
      </c>
      <c r="O24" s="253">
        <v>45512</v>
      </c>
      <c r="P24" s="254"/>
      <c r="Q24" s="221"/>
    </row>
    <row r="25" spans="1:18" ht="15" customHeight="1">
      <c r="A25" s="280">
        <v>16</v>
      </c>
      <c r="B25" s="255">
        <v>45510</v>
      </c>
      <c r="C25" s="281"/>
      <c r="D25" s="282" t="s">
        <v>74</v>
      </c>
      <c r="E25" s="283" t="s">
        <v>543</v>
      </c>
      <c r="F25" s="239">
        <v>292</v>
      </c>
      <c r="G25" s="240">
        <v>268</v>
      </c>
      <c r="H25" s="239">
        <v>308</v>
      </c>
      <c r="I25" s="239" t="s">
        <v>911</v>
      </c>
      <c r="J25" s="238" t="s">
        <v>982</v>
      </c>
      <c r="K25" s="238">
        <f t="shared" si="27"/>
        <v>16</v>
      </c>
      <c r="L25" s="251">
        <f t="shared" si="28"/>
        <v>-0.87599999999999989</v>
      </c>
      <c r="M25" s="252">
        <f t="shared" si="29"/>
        <v>5.1794520547945207E-2</v>
      </c>
      <c r="N25" s="238" t="s">
        <v>545</v>
      </c>
      <c r="O25" s="253">
        <v>45527</v>
      </c>
      <c r="P25" s="254"/>
      <c r="Q25" s="221"/>
    </row>
    <row r="26" spans="1:18" ht="15" customHeight="1">
      <c r="A26" s="180">
        <v>17</v>
      </c>
      <c r="B26" s="177">
        <v>45512</v>
      </c>
      <c r="C26" s="181"/>
      <c r="D26" s="185" t="s">
        <v>78</v>
      </c>
      <c r="E26" s="182" t="s">
        <v>543</v>
      </c>
      <c r="F26" s="176" t="s">
        <v>915</v>
      </c>
      <c r="G26" s="178">
        <v>1390</v>
      </c>
      <c r="H26" s="176"/>
      <c r="I26" s="176" t="s">
        <v>916</v>
      </c>
      <c r="J26" s="178" t="s">
        <v>544</v>
      </c>
      <c r="K26" s="178"/>
      <c r="L26" s="179"/>
      <c r="M26" s="183"/>
      <c r="N26" s="178"/>
      <c r="O26" s="184"/>
      <c r="P26" s="179">
        <f>VLOOKUP(D26,'MidCap Intra'!$B$11:$C$571,2,0)</f>
        <v>1513.55</v>
      </c>
      <c r="Q26" s="221"/>
    </row>
    <row r="27" spans="1:18" ht="15" customHeight="1">
      <c r="A27" s="280">
        <v>18</v>
      </c>
      <c r="B27" s="255">
        <v>45512</v>
      </c>
      <c r="C27" s="281"/>
      <c r="D27" s="282" t="s">
        <v>56</v>
      </c>
      <c r="E27" s="283" t="s">
        <v>543</v>
      </c>
      <c r="F27" s="239">
        <v>247.5</v>
      </c>
      <c r="G27" s="240">
        <v>232</v>
      </c>
      <c r="H27" s="239">
        <v>261</v>
      </c>
      <c r="I27" s="239" t="s">
        <v>918</v>
      </c>
      <c r="J27" s="238" t="s">
        <v>961</v>
      </c>
      <c r="K27" s="238">
        <f t="shared" ref="K27" si="30">H27-F27</f>
        <v>13.5</v>
      </c>
      <c r="L27" s="251">
        <f t="shared" ref="L27" si="31">(F27*-0.3)/100</f>
        <v>-0.74250000000000005</v>
      </c>
      <c r="M27" s="252">
        <f t="shared" ref="M27" si="32">(K27+L27)/F27</f>
        <v>5.1545454545454547E-2</v>
      </c>
      <c r="N27" s="238" t="s">
        <v>545</v>
      </c>
      <c r="O27" s="253">
        <v>45524</v>
      </c>
      <c r="P27" s="254"/>
      <c r="Q27" s="221"/>
    </row>
    <row r="28" spans="1:18" ht="15" customHeight="1">
      <c r="A28" s="280">
        <v>19</v>
      </c>
      <c r="B28" s="255">
        <v>45512</v>
      </c>
      <c r="C28" s="281"/>
      <c r="D28" s="282" t="s">
        <v>287</v>
      </c>
      <c r="E28" s="283" t="s">
        <v>543</v>
      </c>
      <c r="F28" s="239">
        <v>363</v>
      </c>
      <c r="G28" s="240">
        <v>345</v>
      </c>
      <c r="H28" s="239">
        <v>381.5</v>
      </c>
      <c r="I28" s="239" t="s">
        <v>920</v>
      </c>
      <c r="J28" s="238" t="s">
        <v>959</v>
      </c>
      <c r="K28" s="238">
        <f t="shared" ref="K28" si="33">H28-F28</f>
        <v>18.5</v>
      </c>
      <c r="L28" s="251">
        <f t="shared" ref="L28" si="34">(F28*-0.3)/100</f>
        <v>-1.089</v>
      </c>
      <c r="M28" s="252">
        <f t="shared" ref="M28" si="35">(K28+L28)/F28</f>
        <v>4.7964187327823697E-2</v>
      </c>
      <c r="N28" s="238" t="s">
        <v>545</v>
      </c>
      <c r="O28" s="253">
        <v>45524</v>
      </c>
      <c r="P28" s="254"/>
      <c r="Q28" s="221"/>
    </row>
    <row r="29" spans="1:18" ht="15" customHeight="1">
      <c r="A29" s="289">
        <v>20</v>
      </c>
      <c r="B29" s="290">
        <v>45513</v>
      </c>
      <c r="C29" s="291"/>
      <c r="D29" s="292" t="s">
        <v>59</v>
      </c>
      <c r="E29" s="293" t="s">
        <v>543</v>
      </c>
      <c r="F29" s="294">
        <v>2010</v>
      </c>
      <c r="G29" s="295">
        <v>1930</v>
      </c>
      <c r="H29" s="294">
        <v>1915</v>
      </c>
      <c r="I29" s="294" t="s">
        <v>925</v>
      </c>
      <c r="J29" s="284" t="s">
        <v>664</v>
      </c>
      <c r="K29" s="284">
        <f t="shared" ref="K29" si="36">H29-F29</f>
        <v>-95</v>
      </c>
      <c r="L29" s="285">
        <f t="shared" ref="L29" si="37">(F29*-0.3)/100</f>
        <v>-6.03</v>
      </c>
      <c r="M29" s="286">
        <f t="shared" ref="M29" si="38">(K29+L29)/F29</f>
        <v>-5.0263681592039804E-2</v>
      </c>
      <c r="N29" s="284" t="s">
        <v>555</v>
      </c>
      <c r="O29" s="287">
        <v>45517</v>
      </c>
      <c r="P29" s="288"/>
      <c r="Q29" s="221"/>
    </row>
    <row r="30" spans="1:18" ht="15" customHeight="1">
      <c r="A30" s="180">
        <v>21</v>
      </c>
      <c r="B30" s="177">
        <v>45516</v>
      </c>
      <c r="C30" s="181"/>
      <c r="D30" s="185" t="s">
        <v>133</v>
      </c>
      <c r="E30" s="182" t="s">
        <v>543</v>
      </c>
      <c r="F30" s="176" t="s">
        <v>926</v>
      </c>
      <c r="G30" s="178">
        <v>2540</v>
      </c>
      <c r="H30" s="176"/>
      <c r="I30" s="176" t="s">
        <v>927</v>
      </c>
      <c r="J30" s="178" t="s">
        <v>544</v>
      </c>
      <c r="K30" s="178"/>
      <c r="L30" s="179"/>
      <c r="M30" s="183"/>
      <c r="N30" s="178"/>
      <c r="O30" s="184"/>
      <c r="P30" s="179">
        <f>VLOOKUP(D30,'MidCap Intra'!$B$11:$C$571,2,0)</f>
        <v>2821.15</v>
      </c>
      <c r="Q30" s="221"/>
    </row>
    <row r="31" spans="1:18" ht="15" customHeight="1">
      <c r="A31" s="280">
        <v>22</v>
      </c>
      <c r="B31" s="255">
        <v>45516</v>
      </c>
      <c r="C31" s="281"/>
      <c r="D31" s="282" t="s">
        <v>211</v>
      </c>
      <c r="E31" s="283" t="s">
        <v>543</v>
      </c>
      <c r="F31" s="239">
        <v>6890</v>
      </c>
      <c r="G31" s="240">
        <v>6490</v>
      </c>
      <c r="H31" s="239">
        <v>7240</v>
      </c>
      <c r="I31" s="239" t="s">
        <v>928</v>
      </c>
      <c r="J31" s="238" t="s">
        <v>944</v>
      </c>
      <c r="K31" s="238">
        <f t="shared" ref="K31" si="39">H31-F31</f>
        <v>350</v>
      </c>
      <c r="L31" s="251">
        <f t="shared" ref="L31" si="40">(F31*-0.3)/100</f>
        <v>-20.67</v>
      </c>
      <c r="M31" s="252">
        <f t="shared" ref="M31" si="41">(K31+L31)/F31</f>
        <v>4.7798258345428155E-2</v>
      </c>
      <c r="N31" s="238" t="s">
        <v>545</v>
      </c>
      <c r="O31" s="253">
        <v>45523</v>
      </c>
      <c r="P31" s="254"/>
      <c r="Q31" s="221"/>
    </row>
    <row r="32" spans="1:18" ht="15" customHeight="1">
      <c r="A32" s="280">
        <v>23</v>
      </c>
      <c r="B32" s="255">
        <v>45520</v>
      </c>
      <c r="C32" s="281"/>
      <c r="D32" s="282" t="s">
        <v>297</v>
      </c>
      <c r="E32" s="283" t="s">
        <v>543</v>
      </c>
      <c r="F32" s="239">
        <v>1420</v>
      </c>
      <c r="G32" s="240">
        <v>1335</v>
      </c>
      <c r="H32" s="239">
        <v>1498</v>
      </c>
      <c r="I32" s="239" t="s">
        <v>938</v>
      </c>
      <c r="J32" s="238" t="s">
        <v>941</v>
      </c>
      <c r="K32" s="238">
        <f t="shared" ref="K32" si="42">H32-F32</f>
        <v>78</v>
      </c>
      <c r="L32" s="251">
        <f t="shared" ref="L32" si="43">(F32*-0.3)/100</f>
        <v>-4.26</v>
      </c>
      <c r="M32" s="252">
        <f t="shared" ref="M32" si="44">(K32+L32)/F32</f>
        <v>5.1929577464788726E-2</v>
      </c>
      <c r="N32" s="238" t="s">
        <v>545</v>
      </c>
      <c r="O32" s="253">
        <v>45523</v>
      </c>
      <c r="P32" s="254"/>
      <c r="Q32" s="221"/>
    </row>
    <row r="33" spans="1:38" ht="15" customHeight="1">
      <c r="A33" s="280">
        <v>24</v>
      </c>
      <c r="B33" s="255">
        <v>45523</v>
      </c>
      <c r="C33" s="281"/>
      <c r="D33" s="282" t="s">
        <v>273</v>
      </c>
      <c r="E33" s="283" t="s">
        <v>543</v>
      </c>
      <c r="F33" s="239">
        <v>491</v>
      </c>
      <c r="G33" s="240">
        <v>468</v>
      </c>
      <c r="H33" s="239">
        <v>519</v>
      </c>
      <c r="I33" s="239" t="s">
        <v>940</v>
      </c>
      <c r="J33" s="238" t="s">
        <v>1084</v>
      </c>
      <c r="K33" s="238">
        <f t="shared" ref="K33" si="45">H33-F33</f>
        <v>28</v>
      </c>
      <c r="L33" s="251">
        <f t="shared" ref="L33" si="46">(F33*-0.3)/100</f>
        <v>-1.4729999999999999</v>
      </c>
      <c r="M33" s="252">
        <f t="shared" ref="M33" si="47">(K33+L33)/F33</f>
        <v>5.4026476578411406E-2</v>
      </c>
      <c r="N33" s="238" t="s">
        <v>545</v>
      </c>
      <c r="O33" s="253">
        <v>45530</v>
      </c>
      <c r="P33" s="254"/>
      <c r="Q33" s="221"/>
    </row>
    <row r="34" spans="1:38" ht="15" customHeight="1">
      <c r="A34" s="180">
        <v>25</v>
      </c>
      <c r="B34" s="177">
        <v>45524</v>
      </c>
      <c r="C34" s="181"/>
      <c r="D34" s="185" t="s">
        <v>135</v>
      </c>
      <c r="E34" s="182" t="s">
        <v>543</v>
      </c>
      <c r="F34" s="176" t="s">
        <v>950</v>
      </c>
      <c r="G34" s="178">
        <v>1900</v>
      </c>
      <c r="H34" s="176"/>
      <c r="I34" s="176" t="s">
        <v>951</v>
      </c>
      <c r="J34" s="178" t="s">
        <v>544</v>
      </c>
      <c r="K34" s="178"/>
      <c r="L34" s="179"/>
      <c r="M34" s="183"/>
      <c r="N34" s="178"/>
      <c r="O34" s="184"/>
      <c r="P34" s="179">
        <f>VLOOKUP(D34,'MidCap Intra'!$B$11:$C$571,2,0)</f>
        <v>2122.25</v>
      </c>
      <c r="Q34" s="221"/>
    </row>
    <row r="35" spans="1:38" ht="15" customHeight="1">
      <c r="A35" s="180">
        <v>26</v>
      </c>
      <c r="B35" s="177">
        <v>45524</v>
      </c>
      <c r="C35" s="181"/>
      <c r="D35" s="185" t="s">
        <v>495</v>
      </c>
      <c r="E35" s="182" t="s">
        <v>543</v>
      </c>
      <c r="F35" s="176" t="s">
        <v>952</v>
      </c>
      <c r="G35" s="178">
        <v>699</v>
      </c>
      <c r="H35" s="176"/>
      <c r="I35" s="176" t="s">
        <v>953</v>
      </c>
      <c r="J35" s="178" t="s">
        <v>544</v>
      </c>
      <c r="K35" s="178"/>
      <c r="L35" s="179"/>
      <c r="M35" s="183"/>
      <c r="N35" s="178"/>
      <c r="O35" s="184"/>
      <c r="P35" s="179">
        <f>VLOOKUP(D35,'MidCap Intra'!$B$11:$C$571,2,0)</f>
        <v>756</v>
      </c>
      <c r="Q35" s="221"/>
    </row>
    <row r="36" spans="1:38" ht="15" customHeight="1">
      <c r="A36" s="180">
        <v>27</v>
      </c>
      <c r="B36" s="177">
        <v>45524</v>
      </c>
      <c r="C36" s="181"/>
      <c r="D36" s="185" t="s">
        <v>219</v>
      </c>
      <c r="E36" s="182" t="s">
        <v>543</v>
      </c>
      <c r="F36" s="176" t="s">
        <v>954</v>
      </c>
      <c r="G36" s="178">
        <v>1120</v>
      </c>
      <c r="H36" s="176"/>
      <c r="I36" s="176" t="s">
        <v>955</v>
      </c>
      <c r="J36" s="178" t="s">
        <v>544</v>
      </c>
      <c r="K36" s="178"/>
      <c r="L36" s="179"/>
      <c r="M36" s="183"/>
      <c r="N36" s="178"/>
      <c r="O36" s="184"/>
      <c r="P36" s="179">
        <f>VLOOKUP(D36,'MidCap Intra'!$B$11:$C$571,2,0)</f>
        <v>1220.05</v>
      </c>
      <c r="Q36" s="221"/>
    </row>
    <row r="37" spans="1:38" ht="15" customHeight="1">
      <c r="A37" s="280">
        <v>28</v>
      </c>
      <c r="B37" s="255">
        <v>45524</v>
      </c>
      <c r="C37" s="281"/>
      <c r="D37" s="282" t="s">
        <v>168</v>
      </c>
      <c r="E37" s="283" t="s">
        <v>543</v>
      </c>
      <c r="F37" s="239">
        <v>203</v>
      </c>
      <c r="G37" s="240">
        <v>188</v>
      </c>
      <c r="H37" s="239">
        <v>219</v>
      </c>
      <c r="I37" s="239" t="s">
        <v>956</v>
      </c>
      <c r="J37" s="238" t="s">
        <v>982</v>
      </c>
      <c r="K37" s="238">
        <f t="shared" ref="K37" si="48">H37-F37</f>
        <v>16</v>
      </c>
      <c r="L37" s="251">
        <f t="shared" ref="L37" si="49">(F37*-0.3)/100</f>
        <v>-0.60899999999999999</v>
      </c>
      <c r="M37" s="252">
        <f t="shared" ref="M37" si="50">(K37+L37)/F37</f>
        <v>7.5817733990147781E-2</v>
      </c>
      <c r="N37" s="238" t="s">
        <v>545</v>
      </c>
      <c r="O37" s="253">
        <v>45526</v>
      </c>
      <c r="P37" s="254"/>
      <c r="Q37" s="221"/>
    </row>
    <row r="38" spans="1:38" ht="15" customHeight="1">
      <c r="A38" s="180">
        <v>29</v>
      </c>
      <c r="B38" s="177">
        <v>45524</v>
      </c>
      <c r="C38" s="181"/>
      <c r="D38" s="185" t="s">
        <v>211</v>
      </c>
      <c r="E38" s="182" t="s">
        <v>543</v>
      </c>
      <c r="F38" s="176" t="s">
        <v>957</v>
      </c>
      <c r="G38" s="178">
        <v>6640</v>
      </c>
      <c r="H38" s="176"/>
      <c r="I38" s="176" t="s">
        <v>958</v>
      </c>
      <c r="J38" s="178" t="s">
        <v>544</v>
      </c>
      <c r="K38" s="178"/>
      <c r="L38" s="179"/>
      <c r="M38" s="183"/>
      <c r="N38" s="178"/>
      <c r="O38" s="184"/>
      <c r="P38" s="179">
        <f>VLOOKUP(D38,'MidCap Intra'!$B$11:$C$571,2,0)</f>
        <v>7043.05</v>
      </c>
      <c r="Q38" s="221"/>
    </row>
    <row r="39" spans="1:38" ht="15" customHeight="1">
      <c r="A39" s="180">
        <v>30</v>
      </c>
      <c r="B39" s="177">
        <v>45527</v>
      </c>
      <c r="C39" s="181"/>
      <c r="D39" s="185" t="s">
        <v>871</v>
      </c>
      <c r="E39" s="182" t="s">
        <v>543</v>
      </c>
      <c r="F39" s="176" t="s">
        <v>1021</v>
      </c>
      <c r="G39" s="178">
        <v>945</v>
      </c>
      <c r="H39" s="176"/>
      <c r="I39" s="176" t="s">
        <v>907</v>
      </c>
      <c r="J39" s="178" t="s">
        <v>544</v>
      </c>
      <c r="K39" s="178"/>
      <c r="L39" s="179"/>
      <c r="M39" s="183"/>
      <c r="N39" s="178"/>
      <c r="O39" s="184"/>
      <c r="P39" s="179">
        <f>VLOOKUP(D39,'[1]MidCap Intra'!$B$11:$C$571,2,0)</f>
        <v>1007.2</v>
      </c>
      <c r="Q39" s="221"/>
    </row>
    <row r="40" spans="1:38" ht="15" customHeight="1">
      <c r="A40" s="180">
        <v>31</v>
      </c>
      <c r="B40" s="177">
        <v>45530</v>
      </c>
      <c r="C40" s="181"/>
      <c r="D40" s="185" t="s">
        <v>423</v>
      </c>
      <c r="E40" s="182" t="s">
        <v>543</v>
      </c>
      <c r="F40" s="176" t="s">
        <v>1085</v>
      </c>
      <c r="G40" s="178">
        <v>468</v>
      </c>
      <c r="H40" s="176"/>
      <c r="I40" s="176" t="s">
        <v>1086</v>
      </c>
      <c r="J40" s="178" t="s">
        <v>544</v>
      </c>
      <c r="K40" s="178"/>
      <c r="L40" s="179"/>
      <c r="M40" s="183"/>
      <c r="N40" s="178"/>
      <c r="O40" s="184"/>
      <c r="P40" s="179">
        <f>VLOOKUP(D40,'[1]MidCap Intra'!$B$11:$C$571,2,0)</f>
        <v>510.9</v>
      </c>
      <c r="Q40" s="221"/>
    </row>
    <row r="41" spans="1:38" ht="15" customHeight="1">
      <c r="A41" s="180"/>
      <c r="B41" s="177"/>
      <c r="C41" s="181"/>
      <c r="D41" s="185"/>
      <c r="E41" s="182"/>
      <c r="F41" s="176"/>
      <c r="G41" s="178"/>
      <c r="H41" s="176"/>
      <c r="I41" s="176"/>
      <c r="J41" s="178"/>
      <c r="K41" s="178"/>
      <c r="L41" s="179"/>
      <c r="M41" s="183"/>
      <c r="N41" s="178"/>
      <c r="O41" s="184"/>
      <c r="P41" s="179"/>
      <c r="Q41" s="221"/>
    </row>
    <row r="42" spans="1:38" ht="15" customHeight="1">
      <c r="A42" s="180"/>
      <c r="B42" s="177"/>
      <c r="C42" s="181"/>
      <c r="D42" s="185"/>
      <c r="E42" s="182"/>
      <c r="F42" s="176"/>
      <c r="G42" s="178"/>
      <c r="H42" s="176"/>
      <c r="I42" s="176"/>
      <c r="J42" s="178"/>
      <c r="K42" s="178"/>
      <c r="L42" s="179"/>
      <c r="M42" s="183"/>
      <c r="N42" s="178"/>
      <c r="O42" s="184"/>
      <c r="P42" s="179"/>
      <c r="Q42" s="221"/>
    </row>
    <row r="43" spans="1:38" ht="15" customHeight="1">
      <c r="G43" s="54"/>
      <c r="H43" s="54"/>
      <c r="I43" s="54"/>
      <c r="J43" s="54"/>
      <c r="K43" s="54"/>
      <c r="L43" s="54"/>
      <c r="M43" s="54"/>
      <c r="N43" s="54"/>
      <c r="O43" s="54"/>
      <c r="P43" s="54"/>
    </row>
    <row r="44" spans="1:38" ht="14.25" customHeight="1">
      <c r="A44" s="96"/>
      <c r="B44" s="97"/>
      <c r="C44" s="98"/>
      <c r="D44" s="99"/>
      <c r="E44" s="100"/>
      <c r="F44" s="100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101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</row>
    <row r="45" spans="1:38" ht="12" customHeight="1">
      <c r="A45" s="102" t="s">
        <v>546</v>
      </c>
      <c r="B45" s="103"/>
      <c r="C45" s="104"/>
      <c r="E45" s="105"/>
      <c r="F45" s="105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</row>
    <row r="46" spans="1:38" ht="12" customHeight="1">
      <c r="A46" s="106" t="s">
        <v>547</v>
      </c>
      <c r="B46" s="102"/>
      <c r="C46" s="102"/>
      <c r="D46" s="102"/>
      <c r="E46" s="37"/>
      <c r="F46" s="107" t="s">
        <v>548</v>
      </c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</row>
    <row r="47" spans="1:38" ht="12" customHeight="1">
      <c r="A47" s="102" t="s">
        <v>549</v>
      </c>
      <c r="B47" s="102"/>
      <c r="C47" s="102"/>
      <c r="D47" s="102" t="s">
        <v>550</v>
      </c>
      <c r="E47" s="6"/>
      <c r="F47" s="107" t="s">
        <v>551</v>
      </c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</row>
    <row r="48" spans="1:38" ht="12" customHeight="1">
      <c r="A48" s="102"/>
      <c r="B48" s="102"/>
      <c r="C48" s="102"/>
      <c r="D48" s="102"/>
      <c r="E48" s="6"/>
      <c r="F48" s="6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</row>
    <row r="49" spans="1:38" ht="12" customHeight="1">
      <c r="A49" s="189"/>
      <c r="B49" s="189"/>
      <c r="C49" s="189"/>
      <c r="D49" s="189"/>
      <c r="E49" s="190"/>
      <c r="F49" s="190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</row>
    <row r="50" spans="1:38" ht="12" customHeight="1">
      <c r="A50" s="189"/>
      <c r="B50" s="189"/>
      <c r="C50" s="189"/>
      <c r="D50" s="189"/>
      <c r="E50" s="190"/>
      <c r="F50" s="190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</row>
    <row r="51" spans="1:38" ht="38.25" customHeight="1">
      <c r="A51" s="91" t="s">
        <v>994</v>
      </c>
      <c r="B51" s="119"/>
      <c r="C51" s="119"/>
      <c r="D51" s="120"/>
      <c r="E51" s="108"/>
      <c r="F51" s="6"/>
      <c r="G51" s="6"/>
      <c r="H51" s="109"/>
      <c r="I51" s="121"/>
      <c r="J51" s="1"/>
      <c r="K51" s="6"/>
      <c r="L51" s="6"/>
      <c r="M51" s="6"/>
      <c r="N51" s="1"/>
      <c r="O51" s="1"/>
      <c r="R51" s="54"/>
      <c r="S51" s="54"/>
      <c r="T51" s="37"/>
      <c r="U51" s="54"/>
      <c r="V51" s="37"/>
      <c r="W51" s="54"/>
      <c r="X51" s="37"/>
      <c r="Y51" s="54"/>
      <c r="Z51" s="37"/>
      <c r="AA51" s="54"/>
      <c r="AB51" s="37"/>
      <c r="AC51" s="54"/>
      <c r="AD51" s="37"/>
      <c r="AE51" s="54"/>
      <c r="AF51" s="37"/>
      <c r="AG51" s="1"/>
      <c r="AH51" s="1"/>
      <c r="AI51" s="1"/>
      <c r="AJ51" s="6"/>
      <c r="AK51" s="1"/>
    </row>
    <row r="52" spans="1:38" ht="39.6">
      <c r="A52" s="92" t="s">
        <v>16</v>
      </c>
      <c r="B52" s="93" t="s">
        <v>520</v>
      </c>
      <c r="C52" s="93"/>
      <c r="D52" s="94" t="s">
        <v>530</v>
      </c>
      <c r="E52" s="93" t="s">
        <v>531</v>
      </c>
      <c r="F52" s="93" t="s">
        <v>532</v>
      </c>
      <c r="G52" s="93" t="s">
        <v>533</v>
      </c>
      <c r="H52" s="93" t="s">
        <v>534</v>
      </c>
      <c r="I52" s="93" t="s">
        <v>535</v>
      </c>
      <c r="J52" s="92" t="s">
        <v>536</v>
      </c>
      <c r="K52" s="112" t="s">
        <v>553</v>
      </c>
      <c r="L52" s="113" t="s">
        <v>538</v>
      </c>
      <c r="M52" s="95" t="s">
        <v>539</v>
      </c>
      <c r="N52" s="93" t="s">
        <v>540</v>
      </c>
      <c r="O52" s="94" t="s">
        <v>541</v>
      </c>
      <c r="P52" s="186" t="s">
        <v>542</v>
      </c>
      <c r="Q52" s="188" t="s">
        <v>807</v>
      </c>
      <c r="R52" s="54"/>
      <c r="S52" s="54"/>
      <c r="T52" s="37"/>
      <c r="U52" s="54"/>
      <c r="V52" s="37"/>
      <c r="W52" s="54"/>
      <c r="X52" s="37"/>
      <c r="Y52" s="54"/>
      <c r="Z52" s="37"/>
      <c r="AA52" s="54"/>
      <c r="AB52" s="37"/>
      <c r="AC52" s="54"/>
      <c r="AD52" s="37"/>
      <c r="AE52" s="54"/>
      <c r="AF52" s="37"/>
      <c r="AG52" s="37"/>
      <c r="AH52" s="37"/>
      <c r="AI52" s="37"/>
      <c r="AJ52" s="37"/>
      <c r="AK52" s="37"/>
      <c r="AL52" s="37"/>
    </row>
    <row r="53" spans="1:38" ht="12.75" customHeight="1">
      <c r="A53" s="239">
        <v>1</v>
      </c>
      <c r="B53" s="255">
        <v>45523</v>
      </c>
      <c r="C53" s="313"/>
      <c r="D53" s="313" t="s">
        <v>942</v>
      </c>
      <c r="E53" s="239" t="s">
        <v>543</v>
      </c>
      <c r="F53" s="239">
        <v>327.5</v>
      </c>
      <c r="G53" s="239">
        <v>298</v>
      </c>
      <c r="H53" s="239">
        <v>353</v>
      </c>
      <c r="I53" s="239" t="s">
        <v>943</v>
      </c>
      <c r="J53" s="238" t="s">
        <v>972</v>
      </c>
      <c r="K53" s="238">
        <f t="shared" ref="K53" si="51">H53-F53</f>
        <v>25.5</v>
      </c>
      <c r="L53" s="251">
        <f t="shared" ref="L53" si="52">(F53*-0.3)/100</f>
        <v>-0.98250000000000004</v>
      </c>
      <c r="M53" s="252">
        <f t="shared" ref="M53" si="53">(K53+L53)/F53</f>
        <v>7.4862595419847328E-2</v>
      </c>
      <c r="N53" s="238" t="s">
        <v>545</v>
      </c>
      <c r="O53" s="253">
        <v>45525</v>
      </c>
      <c r="P53" s="254"/>
      <c r="Q53" s="235"/>
      <c r="R53" s="54" t="s">
        <v>837</v>
      </c>
      <c r="S53" s="54"/>
      <c r="T53" s="37"/>
      <c r="U53" s="54"/>
      <c r="V53" s="37"/>
      <c r="W53" s="54"/>
      <c r="X53" s="37"/>
      <c r="Y53" s="54"/>
      <c r="Z53" s="37"/>
      <c r="AA53" s="54"/>
      <c r="AB53" s="37"/>
      <c r="AC53" s="54"/>
      <c r="AD53" s="37"/>
      <c r="AE53" s="54"/>
      <c r="AF53" s="37"/>
    </row>
    <row r="54" spans="1:38" ht="12.75" customHeight="1">
      <c r="A54" s="239">
        <v>2</v>
      </c>
      <c r="B54" s="255">
        <v>45525</v>
      </c>
      <c r="C54" s="313"/>
      <c r="D54" s="313" t="s">
        <v>973</v>
      </c>
      <c r="E54" s="239" t="s">
        <v>543</v>
      </c>
      <c r="F54" s="239">
        <v>120</v>
      </c>
      <c r="G54" s="239">
        <v>107</v>
      </c>
      <c r="H54" s="239">
        <v>129.5</v>
      </c>
      <c r="I54" s="239" t="s">
        <v>974</v>
      </c>
      <c r="J54" s="238" t="s">
        <v>983</v>
      </c>
      <c r="K54" s="238">
        <f t="shared" ref="K54" si="54">H54-F54</f>
        <v>9.5</v>
      </c>
      <c r="L54" s="251">
        <f t="shared" ref="L54" si="55">(F54*-0.3)/100</f>
        <v>-0.36</v>
      </c>
      <c r="M54" s="252">
        <f t="shared" ref="M54" si="56">(K54+L54)/F54</f>
        <v>7.6166666666666674E-2</v>
      </c>
      <c r="N54" s="238" t="s">
        <v>545</v>
      </c>
      <c r="O54" s="253">
        <v>45526</v>
      </c>
      <c r="P54" s="254"/>
      <c r="Q54" s="235"/>
      <c r="R54" s="54"/>
      <c r="S54" s="54"/>
      <c r="T54" s="37"/>
      <c r="U54" s="54"/>
      <c r="V54" s="37"/>
      <c r="W54" s="54"/>
      <c r="X54" s="37"/>
      <c r="Y54" s="54"/>
      <c r="Z54" s="37"/>
      <c r="AA54" s="54"/>
      <c r="AB54" s="37"/>
      <c r="AC54" s="54"/>
      <c r="AD54" s="37"/>
      <c r="AE54" s="54"/>
      <c r="AF54" s="37"/>
    </row>
    <row r="55" spans="1:38" ht="12.75" customHeight="1">
      <c r="A55" s="176">
        <v>3</v>
      </c>
      <c r="B55" s="177">
        <v>45526</v>
      </c>
      <c r="C55" s="220"/>
      <c r="D55" s="220" t="s">
        <v>137</v>
      </c>
      <c r="E55" s="176" t="s">
        <v>543</v>
      </c>
      <c r="F55" s="176" t="s">
        <v>984</v>
      </c>
      <c r="G55" s="176">
        <v>14.9</v>
      </c>
      <c r="H55" s="176"/>
      <c r="I55" s="176" t="s">
        <v>985</v>
      </c>
      <c r="J55" s="176" t="s">
        <v>544</v>
      </c>
      <c r="K55" s="176"/>
      <c r="L55" s="236"/>
      <c r="M55" s="237"/>
      <c r="N55" s="176"/>
      <c r="O55" s="223"/>
      <c r="P55" s="179"/>
      <c r="Q55" s="235"/>
      <c r="R55" s="54"/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</row>
    <row r="56" spans="1:38" ht="12.75" customHeight="1">
      <c r="A56" s="176">
        <v>4</v>
      </c>
      <c r="B56" s="177">
        <v>45526</v>
      </c>
      <c r="C56" s="220"/>
      <c r="D56" s="220" t="s">
        <v>986</v>
      </c>
      <c r="E56" s="176" t="s">
        <v>543</v>
      </c>
      <c r="F56" s="176" t="s">
        <v>987</v>
      </c>
      <c r="G56" s="176">
        <v>1690</v>
      </c>
      <c r="H56" s="176"/>
      <c r="I56" s="176" t="s">
        <v>988</v>
      </c>
      <c r="J56" s="176" t="s">
        <v>544</v>
      </c>
      <c r="K56" s="176"/>
      <c r="L56" s="236"/>
      <c r="M56" s="237"/>
      <c r="N56" s="176"/>
      <c r="O56" s="223"/>
      <c r="P56" s="179"/>
      <c r="Q56" s="235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</row>
    <row r="57" spans="1:38" ht="12.75" customHeight="1">
      <c r="A57" s="176"/>
      <c r="B57" s="177"/>
      <c r="C57" s="220"/>
      <c r="D57" s="220"/>
      <c r="E57" s="176"/>
      <c r="F57" s="176"/>
      <c r="G57" s="176"/>
      <c r="H57" s="176"/>
      <c r="I57" s="176"/>
      <c r="J57" s="176"/>
      <c r="K57" s="176"/>
      <c r="L57" s="236"/>
      <c r="M57" s="237"/>
      <c r="N57" s="176"/>
      <c r="O57" s="223"/>
      <c r="P57" s="179"/>
      <c r="Q57" s="235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</row>
    <row r="58" spans="1:38" ht="12.75" customHeight="1">
      <c r="A58" s="176"/>
      <c r="B58" s="177"/>
      <c r="C58" s="220"/>
      <c r="D58" s="220"/>
      <c r="E58" s="176"/>
      <c r="F58" s="176"/>
      <c r="G58" s="176"/>
      <c r="H58" s="176"/>
      <c r="I58" s="176"/>
      <c r="J58" s="176"/>
      <c r="K58" s="176"/>
      <c r="L58" s="236"/>
      <c r="M58" s="237"/>
      <c r="N58" s="176"/>
      <c r="O58" s="223"/>
      <c r="P58" s="179"/>
      <c r="Q58" s="235"/>
      <c r="R58" s="54" t="s">
        <v>837</v>
      </c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</row>
    <row r="59" spans="1:38" ht="12.75" customHeight="1">
      <c r="A59" s="102" t="s">
        <v>546</v>
      </c>
      <c r="B59" s="102"/>
      <c r="C59" s="102"/>
      <c r="D59" s="54"/>
      <c r="E59" s="37"/>
      <c r="F59" s="107" t="s">
        <v>548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</row>
    <row r="60" spans="1:38" ht="12.75" customHeight="1">
      <c r="A60" s="106" t="s">
        <v>547</v>
      </c>
      <c r="B60" s="102"/>
      <c r="C60" s="102"/>
      <c r="D60" s="54"/>
      <c r="E60" s="37"/>
      <c r="F60" s="107" t="s">
        <v>551</v>
      </c>
      <c r="G60" s="54"/>
      <c r="H60" s="54" t="s">
        <v>567</v>
      </c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</row>
    <row r="61" spans="1:38" ht="12.75" customHeight="1">
      <c r="A61" s="54"/>
      <c r="B61" s="54"/>
      <c r="C61" s="102"/>
      <c r="D61" s="54"/>
      <c r="E61" s="37"/>
      <c r="F61" s="107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</row>
    <row r="62" spans="1:38" ht="12" customHeight="1">
      <c r="A62" s="189"/>
      <c r="B62" s="189"/>
      <c r="C62" s="189"/>
      <c r="D62" s="189"/>
      <c r="E62" s="190"/>
      <c r="F62" s="190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38.25" customHeight="1">
      <c r="A63" s="91" t="s">
        <v>995</v>
      </c>
      <c r="B63" s="119"/>
      <c r="C63" s="119"/>
      <c r="D63" s="120"/>
      <c r="E63" s="108"/>
      <c r="F63" s="6"/>
      <c r="G63" s="6"/>
      <c r="H63" s="109"/>
      <c r="I63" s="121"/>
      <c r="J63" s="1"/>
      <c r="K63" s="6"/>
      <c r="L63" s="6"/>
      <c r="M63" s="6"/>
      <c r="N63" s="1"/>
      <c r="O63" s="1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"/>
      <c r="AH63" s="1"/>
      <c r="AI63" s="1"/>
      <c r="AJ63" s="6"/>
      <c r="AK63" s="1"/>
    </row>
    <row r="64" spans="1:38" ht="39.6">
      <c r="A64" s="92" t="s">
        <v>16</v>
      </c>
      <c r="B64" s="93" t="s">
        <v>520</v>
      </c>
      <c r="C64" s="93"/>
      <c r="D64" s="94" t="s">
        <v>530</v>
      </c>
      <c r="E64" s="93" t="s">
        <v>531</v>
      </c>
      <c r="F64" s="93" t="s">
        <v>532</v>
      </c>
      <c r="G64" s="93" t="s">
        <v>533</v>
      </c>
      <c r="H64" s="93" t="s">
        <v>534</v>
      </c>
      <c r="I64" s="93" t="s">
        <v>535</v>
      </c>
      <c r="J64" s="92" t="s">
        <v>536</v>
      </c>
      <c r="K64" s="112" t="s">
        <v>553</v>
      </c>
      <c r="L64" s="113" t="s">
        <v>538</v>
      </c>
      <c r="M64" s="95" t="s">
        <v>539</v>
      </c>
      <c r="N64" s="93" t="s">
        <v>540</v>
      </c>
      <c r="O64" s="94" t="s">
        <v>541</v>
      </c>
      <c r="P64" s="186" t="s">
        <v>542</v>
      </c>
      <c r="Q64" s="188" t="s">
        <v>807</v>
      </c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37"/>
      <c r="AH64" s="37"/>
      <c r="AI64" s="37"/>
      <c r="AJ64" s="37"/>
      <c r="AK64" s="37"/>
      <c r="AL64" s="37"/>
    </row>
    <row r="65" spans="1:32" ht="12.75" customHeight="1">
      <c r="A65" s="176">
        <v>1</v>
      </c>
      <c r="B65" s="177">
        <v>45356</v>
      </c>
      <c r="C65" s="220"/>
      <c r="D65" s="220" t="s">
        <v>294</v>
      </c>
      <c r="E65" s="176" t="s">
        <v>836</v>
      </c>
      <c r="F65" s="176">
        <v>38.94</v>
      </c>
      <c r="G65" s="176">
        <v>34.64</v>
      </c>
      <c r="H65" s="176"/>
      <c r="I65" s="176" t="s">
        <v>874</v>
      </c>
      <c r="J65" s="176" t="s">
        <v>544</v>
      </c>
      <c r="K65" s="176"/>
      <c r="L65" s="236"/>
      <c r="M65" s="237"/>
      <c r="N65" s="176"/>
      <c r="O65" s="223"/>
      <c r="P65" s="179">
        <f>VLOOKUP(D65,'MidCap Intra'!$B$11:$C$571,2,0)</f>
        <v>37.409999999999997</v>
      </c>
      <c r="Q65" s="235"/>
      <c r="R65" s="54" t="s">
        <v>837</v>
      </c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</row>
    <row r="66" spans="1:32" ht="12.75" customHeight="1">
      <c r="A66" s="176">
        <v>2</v>
      </c>
      <c r="B66" s="177">
        <v>45498</v>
      </c>
      <c r="C66" s="220"/>
      <c r="D66" s="220" t="s">
        <v>474</v>
      </c>
      <c r="E66" s="176" t="s">
        <v>543</v>
      </c>
      <c r="F66" s="176" t="s">
        <v>891</v>
      </c>
      <c r="G66" s="176">
        <v>3600</v>
      </c>
      <c r="H66" s="176"/>
      <c r="I66" s="176" t="s">
        <v>892</v>
      </c>
      <c r="J66" s="176" t="s">
        <v>544</v>
      </c>
      <c r="K66" s="176"/>
      <c r="L66" s="236"/>
      <c r="M66" s="237"/>
      <c r="N66" s="176"/>
      <c r="O66" s="223"/>
      <c r="P66" s="179">
        <f>VLOOKUP(D66,'MidCap Intra'!$B$11:$C$571,2,0)</f>
        <v>3985.1</v>
      </c>
      <c r="Q66" s="235"/>
      <c r="R66" s="54" t="s">
        <v>837</v>
      </c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</row>
    <row r="67" spans="1:32" ht="12.75" customHeight="1">
      <c r="A67" s="239">
        <v>3</v>
      </c>
      <c r="B67" s="255">
        <v>45517</v>
      </c>
      <c r="C67" s="313"/>
      <c r="D67" s="313" t="s">
        <v>498</v>
      </c>
      <c r="E67" s="239" t="s">
        <v>543</v>
      </c>
      <c r="F67" s="239">
        <v>4325</v>
      </c>
      <c r="G67" s="239">
        <v>3970</v>
      </c>
      <c r="H67" s="239">
        <v>4615</v>
      </c>
      <c r="I67" s="239" t="s">
        <v>931</v>
      </c>
      <c r="J67" s="238" t="s">
        <v>749</v>
      </c>
      <c r="K67" s="238">
        <f t="shared" ref="K67" si="57">H67-F67</f>
        <v>290</v>
      </c>
      <c r="L67" s="251">
        <f t="shared" ref="L67" si="58">(F67*-0.3)/100</f>
        <v>-12.975</v>
      </c>
      <c r="M67" s="252">
        <f t="shared" ref="M67" si="59">(K67+L67)/F67</f>
        <v>6.4052023121387275E-2</v>
      </c>
      <c r="N67" s="238" t="s">
        <v>545</v>
      </c>
      <c r="O67" s="253">
        <v>45527</v>
      </c>
      <c r="P67" s="254"/>
      <c r="Q67" s="235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</row>
    <row r="68" spans="1:32" ht="12.75" customHeight="1">
      <c r="A68" s="176"/>
      <c r="B68" s="177"/>
      <c r="C68" s="220"/>
      <c r="D68" s="220"/>
      <c r="E68" s="176"/>
      <c r="F68" s="176"/>
      <c r="G68" s="176"/>
      <c r="H68" s="176"/>
      <c r="I68" s="176"/>
      <c r="J68" s="176"/>
      <c r="K68" s="176"/>
      <c r="L68" s="236"/>
      <c r="M68" s="237"/>
      <c r="N68" s="176"/>
      <c r="O68" s="223"/>
      <c r="P68" s="179"/>
      <c r="Q68" s="235"/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</row>
    <row r="69" spans="1:32" ht="12.75" customHeight="1">
      <c r="A69" s="176"/>
      <c r="B69" s="177"/>
      <c r="C69" s="220"/>
      <c r="D69" s="220"/>
      <c r="E69" s="176"/>
      <c r="F69" s="176"/>
      <c r="G69" s="176"/>
      <c r="H69" s="176"/>
      <c r="I69" s="176"/>
      <c r="J69" s="176"/>
      <c r="K69" s="176"/>
      <c r="L69" s="236"/>
      <c r="M69" s="237"/>
      <c r="N69" s="176"/>
      <c r="O69" s="223"/>
      <c r="P69" s="177"/>
      <c r="Q69" s="235"/>
      <c r="R69" s="54"/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2" ht="12.75" customHeight="1">
      <c r="A70" s="102" t="s">
        <v>546</v>
      </c>
      <c r="B70" s="102"/>
      <c r="C70" s="102"/>
      <c r="D70" s="54"/>
      <c r="E70" s="37"/>
      <c r="F70" s="107" t="s">
        <v>548</v>
      </c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</row>
    <row r="71" spans="1:32" ht="12.75" customHeight="1">
      <c r="A71" s="106" t="s">
        <v>547</v>
      </c>
      <c r="B71" s="102"/>
      <c r="C71" s="102"/>
      <c r="D71" s="54"/>
      <c r="E71" s="37"/>
      <c r="F71" s="107" t="s">
        <v>551</v>
      </c>
      <c r="G71" s="54"/>
      <c r="H71" s="54" t="s">
        <v>567</v>
      </c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</row>
    <row r="72" spans="1:32" ht="12.75" customHeight="1">
      <c r="A72" s="54"/>
      <c r="B72" s="54"/>
      <c r="C72" s="102"/>
      <c r="D72" s="54"/>
      <c r="E72" s="37"/>
      <c r="F72" s="107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</row>
    <row r="73" spans="1:32" ht="12.75" customHeight="1">
      <c r="A73" s="54"/>
      <c r="B73" s="54"/>
      <c r="C73" s="102"/>
      <c r="D73" s="54"/>
      <c r="E73" s="37"/>
      <c r="F73" s="107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</row>
    <row r="74" spans="1:32" ht="38.25" customHeight="1">
      <c r="A74" s="122" t="s">
        <v>996</v>
      </c>
      <c r="C74" s="122"/>
      <c r="D74" s="54"/>
      <c r="E74" s="122"/>
      <c r="F74" s="6"/>
      <c r="G74" s="6"/>
      <c r="H74" s="110"/>
      <c r="I74" s="6"/>
      <c r="J74" s="110"/>
      <c r="K74" s="111"/>
      <c r="L74" s="6"/>
      <c r="M74" s="6"/>
      <c r="N74" s="1"/>
      <c r="O74" s="54"/>
      <c r="P74" s="54"/>
      <c r="Q74" s="191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</row>
    <row r="75" spans="1:32" ht="12.75" customHeight="1">
      <c r="A75" s="92" t="s">
        <v>16</v>
      </c>
      <c r="B75" s="93" t="s">
        <v>520</v>
      </c>
      <c r="C75" s="93"/>
      <c r="D75" s="94" t="s">
        <v>530</v>
      </c>
      <c r="E75" s="93" t="s">
        <v>531</v>
      </c>
      <c r="F75" s="93" t="s">
        <v>532</v>
      </c>
      <c r="G75" s="93" t="s">
        <v>568</v>
      </c>
      <c r="H75" s="93" t="s">
        <v>569</v>
      </c>
      <c r="I75" s="93" t="s">
        <v>535</v>
      </c>
      <c r="J75" s="123" t="s">
        <v>536</v>
      </c>
      <c r="K75" s="93" t="s">
        <v>537</v>
      </c>
      <c r="L75" s="93" t="s">
        <v>570</v>
      </c>
      <c r="M75" s="93" t="s">
        <v>540</v>
      </c>
      <c r="N75" s="94" t="s">
        <v>541</v>
      </c>
      <c r="O75" s="54"/>
      <c r="P75" s="54"/>
      <c r="Q75" s="191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2" ht="12.75" customHeight="1">
      <c r="A76" s="124">
        <v>1</v>
      </c>
      <c r="B76" s="125">
        <v>41579</v>
      </c>
      <c r="C76" s="125"/>
      <c r="D76" s="126" t="s">
        <v>571</v>
      </c>
      <c r="E76" s="127" t="s">
        <v>543</v>
      </c>
      <c r="F76" s="128">
        <v>82</v>
      </c>
      <c r="G76" s="127" t="s">
        <v>572</v>
      </c>
      <c r="H76" s="127">
        <v>100</v>
      </c>
      <c r="I76" s="129">
        <v>100</v>
      </c>
      <c r="J76" s="130" t="s">
        <v>573</v>
      </c>
      <c r="K76" s="131">
        <f t="shared" ref="K76:K107" si="60">H76-F76</f>
        <v>18</v>
      </c>
      <c r="L76" s="132">
        <f t="shared" ref="L76:L107" si="61">K76/F76</f>
        <v>0.21951219512195122</v>
      </c>
      <c r="M76" s="127" t="s">
        <v>545</v>
      </c>
      <c r="N76" s="133">
        <v>42657</v>
      </c>
      <c r="O76" s="54"/>
      <c r="P76" s="54"/>
      <c r="Q76" s="191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2" ht="12.75" customHeight="1">
      <c r="A77" s="124">
        <v>2</v>
      </c>
      <c r="B77" s="125">
        <v>41794</v>
      </c>
      <c r="C77" s="125"/>
      <c r="D77" s="126" t="s">
        <v>574</v>
      </c>
      <c r="E77" s="127" t="s">
        <v>554</v>
      </c>
      <c r="F77" s="128">
        <v>257</v>
      </c>
      <c r="G77" s="127" t="s">
        <v>572</v>
      </c>
      <c r="H77" s="127">
        <v>300</v>
      </c>
      <c r="I77" s="129">
        <v>300</v>
      </c>
      <c r="J77" s="130" t="s">
        <v>573</v>
      </c>
      <c r="K77" s="131">
        <f t="shared" si="60"/>
        <v>43</v>
      </c>
      <c r="L77" s="132">
        <f t="shared" si="61"/>
        <v>0.16731517509727625</v>
      </c>
      <c r="M77" s="127" t="s">
        <v>545</v>
      </c>
      <c r="N77" s="133">
        <v>41822</v>
      </c>
      <c r="O77" s="54"/>
      <c r="P77" s="54"/>
      <c r="Q77" s="191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2" ht="12.75" customHeight="1">
      <c r="A78" s="124">
        <v>3</v>
      </c>
      <c r="B78" s="125">
        <v>41828</v>
      </c>
      <c r="C78" s="125"/>
      <c r="D78" s="126" t="s">
        <v>575</v>
      </c>
      <c r="E78" s="127" t="s">
        <v>554</v>
      </c>
      <c r="F78" s="128">
        <v>393</v>
      </c>
      <c r="G78" s="127" t="s">
        <v>572</v>
      </c>
      <c r="H78" s="127">
        <v>468</v>
      </c>
      <c r="I78" s="129">
        <v>468</v>
      </c>
      <c r="J78" s="130" t="s">
        <v>573</v>
      </c>
      <c r="K78" s="131">
        <f t="shared" si="60"/>
        <v>75</v>
      </c>
      <c r="L78" s="132">
        <f t="shared" si="61"/>
        <v>0.19083969465648856</v>
      </c>
      <c r="M78" s="127" t="s">
        <v>545</v>
      </c>
      <c r="N78" s="133">
        <v>41863</v>
      </c>
      <c r="O78" s="54"/>
      <c r="P78" s="54"/>
      <c r="Q78" s="191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2" ht="12.75" customHeight="1">
      <c r="A79" s="124">
        <v>4</v>
      </c>
      <c r="B79" s="125">
        <v>41857</v>
      </c>
      <c r="C79" s="125"/>
      <c r="D79" s="126" t="s">
        <v>576</v>
      </c>
      <c r="E79" s="127" t="s">
        <v>554</v>
      </c>
      <c r="F79" s="128">
        <v>205</v>
      </c>
      <c r="G79" s="127" t="s">
        <v>572</v>
      </c>
      <c r="H79" s="127">
        <v>275</v>
      </c>
      <c r="I79" s="129">
        <v>250</v>
      </c>
      <c r="J79" s="130" t="s">
        <v>573</v>
      </c>
      <c r="K79" s="131">
        <f t="shared" si="60"/>
        <v>70</v>
      </c>
      <c r="L79" s="132">
        <f t="shared" si="61"/>
        <v>0.34146341463414637</v>
      </c>
      <c r="M79" s="127" t="s">
        <v>545</v>
      </c>
      <c r="N79" s="133">
        <v>41962</v>
      </c>
      <c r="O79" s="54"/>
      <c r="P79" s="54"/>
      <c r="Q79" s="191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2" ht="12.75" customHeight="1">
      <c r="A80" s="124">
        <v>5</v>
      </c>
      <c r="B80" s="125">
        <v>41886</v>
      </c>
      <c r="C80" s="125"/>
      <c r="D80" s="126" t="s">
        <v>577</v>
      </c>
      <c r="E80" s="127" t="s">
        <v>554</v>
      </c>
      <c r="F80" s="128">
        <v>162</v>
      </c>
      <c r="G80" s="127" t="s">
        <v>572</v>
      </c>
      <c r="H80" s="127">
        <v>190</v>
      </c>
      <c r="I80" s="129">
        <v>190</v>
      </c>
      <c r="J80" s="130" t="s">
        <v>573</v>
      </c>
      <c r="K80" s="131">
        <f t="shared" si="60"/>
        <v>28</v>
      </c>
      <c r="L80" s="132">
        <f t="shared" si="61"/>
        <v>0.1728395061728395</v>
      </c>
      <c r="M80" s="127" t="s">
        <v>545</v>
      </c>
      <c r="N80" s="133">
        <v>42006</v>
      </c>
      <c r="O80" s="54"/>
      <c r="P80" s="54"/>
      <c r="Q80" s="191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124">
        <v>6</v>
      </c>
      <c r="B81" s="125">
        <v>41886</v>
      </c>
      <c r="C81" s="125"/>
      <c r="D81" s="126" t="s">
        <v>578</v>
      </c>
      <c r="E81" s="127" t="s">
        <v>554</v>
      </c>
      <c r="F81" s="128">
        <v>75</v>
      </c>
      <c r="G81" s="127" t="s">
        <v>572</v>
      </c>
      <c r="H81" s="127">
        <v>91.5</v>
      </c>
      <c r="I81" s="129" t="s">
        <v>566</v>
      </c>
      <c r="J81" s="130" t="s">
        <v>579</v>
      </c>
      <c r="K81" s="131">
        <f t="shared" si="60"/>
        <v>16.5</v>
      </c>
      <c r="L81" s="132">
        <f t="shared" si="61"/>
        <v>0.22</v>
      </c>
      <c r="M81" s="127" t="s">
        <v>545</v>
      </c>
      <c r="N81" s="133">
        <v>41954</v>
      </c>
      <c r="O81" s="54"/>
      <c r="P81" s="54"/>
      <c r="Q81" s="191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12.75" customHeight="1">
      <c r="A82" s="124">
        <v>7</v>
      </c>
      <c r="B82" s="125">
        <v>41913</v>
      </c>
      <c r="C82" s="125"/>
      <c r="D82" s="126" t="s">
        <v>580</v>
      </c>
      <c r="E82" s="127" t="s">
        <v>554</v>
      </c>
      <c r="F82" s="128">
        <v>850</v>
      </c>
      <c r="G82" s="127" t="s">
        <v>572</v>
      </c>
      <c r="H82" s="127">
        <v>982.5</v>
      </c>
      <c r="I82" s="129">
        <v>1050</v>
      </c>
      <c r="J82" s="130" t="s">
        <v>581</v>
      </c>
      <c r="K82" s="131">
        <f t="shared" si="60"/>
        <v>132.5</v>
      </c>
      <c r="L82" s="132">
        <f t="shared" si="61"/>
        <v>0.15588235294117647</v>
      </c>
      <c r="M82" s="127" t="s">
        <v>545</v>
      </c>
      <c r="N82" s="133">
        <v>42039</v>
      </c>
      <c r="O82" s="54"/>
      <c r="P82" s="54"/>
      <c r="Q82" s="191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124">
        <v>8</v>
      </c>
      <c r="B83" s="125">
        <v>41913</v>
      </c>
      <c r="C83" s="125"/>
      <c r="D83" s="126" t="s">
        <v>582</v>
      </c>
      <c r="E83" s="127" t="s">
        <v>554</v>
      </c>
      <c r="F83" s="128">
        <v>475</v>
      </c>
      <c r="G83" s="127" t="s">
        <v>572</v>
      </c>
      <c r="H83" s="127">
        <v>515</v>
      </c>
      <c r="I83" s="129">
        <v>600</v>
      </c>
      <c r="J83" s="130" t="s">
        <v>583</v>
      </c>
      <c r="K83" s="131">
        <f t="shared" si="60"/>
        <v>40</v>
      </c>
      <c r="L83" s="132">
        <f t="shared" si="61"/>
        <v>8.4210526315789472E-2</v>
      </c>
      <c r="M83" s="127" t="s">
        <v>545</v>
      </c>
      <c r="N83" s="133">
        <v>41939</v>
      </c>
      <c r="O83" s="54"/>
      <c r="P83" s="54"/>
      <c r="Q83" s="191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4">
        <v>9</v>
      </c>
      <c r="B84" s="125">
        <v>41913</v>
      </c>
      <c r="C84" s="125"/>
      <c r="D84" s="126" t="s">
        <v>584</v>
      </c>
      <c r="E84" s="127" t="s">
        <v>554</v>
      </c>
      <c r="F84" s="128">
        <v>86</v>
      </c>
      <c r="G84" s="127" t="s">
        <v>572</v>
      </c>
      <c r="H84" s="127">
        <v>99</v>
      </c>
      <c r="I84" s="129">
        <v>140</v>
      </c>
      <c r="J84" s="130" t="s">
        <v>585</v>
      </c>
      <c r="K84" s="131">
        <f t="shared" si="60"/>
        <v>13</v>
      </c>
      <c r="L84" s="132">
        <f t="shared" si="61"/>
        <v>0.15116279069767441</v>
      </c>
      <c r="M84" s="127" t="s">
        <v>545</v>
      </c>
      <c r="N84" s="133">
        <v>41939</v>
      </c>
      <c r="O84" s="54"/>
      <c r="P84" s="54"/>
      <c r="Q84" s="191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4">
        <v>10</v>
      </c>
      <c r="B85" s="125">
        <v>41926</v>
      </c>
      <c r="C85" s="125"/>
      <c r="D85" s="126" t="s">
        <v>586</v>
      </c>
      <c r="E85" s="127" t="s">
        <v>554</v>
      </c>
      <c r="F85" s="128">
        <v>496.6</v>
      </c>
      <c r="G85" s="127" t="s">
        <v>572</v>
      </c>
      <c r="H85" s="127">
        <v>621</v>
      </c>
      <c r="I85" s="129">
        <v>580</v>
      </c>
      <c r="J85" s="130" t="s">
        <v>573</v>
      </c>
      <c r="K85" s="131">
        <f t="shared" si="60"/>
        <v>124.39999999999998</v>
      </c>
      <c r="L85" s="132">
        <f t="shared" si="61"/>
        <v>0.25050342327829234</v>
      </c>
      <c r="M85" s="127" t="s">
        <v>545</v>
      </c>
      <c r="N85" s="133">
        <v>42605</v>
      </c>
      <c r="O85" s="54"/>
      <c r="P85" s="54"/>
      <c r="Q85" s="191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4">
        <v>11</v>
      </c>
      <c r="B86" s="125">
        <v>41926</v>
      </c>
      <c r="C86" s="125"/>
      <c r="D86" s="126" t="s">
        <v>587</v>
      </c>
      <c r="E86" s="127" t="s">
        <v>554</v>
      </c>
      <c r="F86" s="128">
        <v>2481.9</v>
      </c>
      <c r="G86" s="127" t="s">
        <v>572</v>
      </c>
      <c r="H86" s="127">
        <v>2840</v>
      </c>
      <c r="I86" s="129">
        <v>2870</v>
      </c>
      <c r="J86" s="130" t="s">
        <v>588</v>
      </c>
      <c r="K86" s="131">
        <f t="shared" si="60"/>
        <v>358.09999999999991</v>
      </c>
      <c r="L86" s="132">
        <f t="shared" si="61"/>
        <v>0.14428462065353154</v>
      </c>
      <c r="M86" s="127" t="s">
        <v>545</v>
      </c>
      <c r="N86" s="133">
        <v>42017</v>
      </c>
      <c r="O86" s="54"/>
      <c r="P86" s="54"/>
      <c r="Q86" s="191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4">
        <v>12</v>
      </c>
      <c r="B87" s="125">
        <v>41928</v>
      </c>
      <c r="C87" s="125"/>
      <c r="D87" s="126" t="s">
        <v>589</v>
      </c>
      <c r="E87" s="127" t="s">
        <v>554</v>
      </c>
      <c r="F87" s="128">
        <v>84.5</v>
      </c>
      <c r="G87" s="127" t="s">
        <v>572</v>
      </c>
      <c r="H87" s="127">
        <v>93</v>
      </c>
      <c r="I87" s="129">
        <v>110</v>
      </c>
      <c r="J87" s="130" t="s">
        <v>590</v>
      </c>
      <c r="K87" s="131">
        <f t="shared" si="60"/>
        <v>8.5</v>
      </c>
      <c r="L87" s="132">
        <f t="shared" si="61"/>
        <v>0.10059171597633136</v>
      </c>
      <c r="M87" s="127" t="s">
        <v>545</v>
      </c>
      <c r="N87" s="133">
        <v>41939</v>
      </c>
      <c r="O87" s="54"/>
      <c r="P87" s="54"/>
      <c r="Q87" s="191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4">
        <v>13</v>
      </c>
      <c r="B88" s="125">
        <v>41928</v>
      </c>
      <c r="C88" s="125"/>
      <c r="D88" s="126" t="s">
        <v>591</v>
      </c>
      <c r="E88" s="127" t="s">
        <v>554</v>
      </c>
      <c r="F88" s="128">
        <v>401</v>
      </c>
      <c r="G88" s="127" t="s">
        <v>572</v>
      </c>
      <c r="H88" s="127">
        <v>428</v>
      </c>
      <c r="I88" s="129">
        <v>450</v>
      </c>
      <c r="J88" s="130" t="s">
        <v>592</v>
      </c>
      <c r="K88" s="131">
        <f t="shared" si="60"/>
        <v>27</v>
      </c>
      <c r="L88" s="132">
        <f t="shared" si="61"/>
        <v>6.7331670822942641E-2</v>
      </c>
      <c r="M88" s="127" t="s">
        <v>545</v>
      </c>
      <c r="N88" s="133">
        <v>42020</v>
      </c>
      <c r="O88" s="54"/>
      <c r="P88" s="54"/>
      <c r="Q88" s="191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4">
        <v>14</v>
      </c>
      <c r="B89" s="125">
        <v>41928</v>
      </c>
      <c r="C89" s="125"/>
      <c r="D89" s="126" t="s">
        <v>593</v>
      </c>
      <c r="E89" s="127" t="s">
        <v>554</v>
      </c>
      <c r="F89" s="128">
        <v>101</v>
      </c>
      <c r="G89" s="127" t="s">
        <v>572</v>
      </c>
      <c r="H89" s="127">
        <v>112</v>
      </c>
      <c r="I89" s="129">
        <v>120</v>
      </c>
      <c r="J89" s="130" t="s">
        <v>594</v>
      </c>
      <c r="K89" s="131">
        <f t="shared" si="60"/>
        <v>11</v>
      </c>
      <c r="L89" s="132">
        <f t="shared" si="61"/>
        <v>0.10891089108910891</v>
      </c>
      <c r="M89" s="127" t="s">
        <v>545</v>
      </c>
      <c r="N89" s="133">
        <v>41939</v>
      </c>
      <c r="O89" s="54"/>
      <c r="P89" s="54"/>
      <c r="Q89" s="191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4">
        <v>15</v>
      </c>
      <c r="B90" s="125">
        <v>41954</v>
      </c>
      <c r="C90" s="125"/>
      <c r="D90" s="126" t="s">
        <v>595</v>
      </c>
      <c r="E90" s="127" t="s">
        <v>554</v>
      </c>
      <c r="F90" s="128">
        <v>59</v>
      </c>
      <c r="G90" s="127" t="s">
        <v>572</v>
      </c>
      <c r="H90" s="127">
        <v>76</v>
      </c>
      <c r="I90" s="129">
        <v>76</v>
      </c>
      <c r="J90" s="130" t="s">
        <v>573</v>
      </c>
      <c r="K90" s="131">
        <f t="shared" si="60"/>
        <v>17</v>
      </c>
      <c r="L90" s="132">
        <f t="shared" si="61"/>
        <v>0.28813559322033899</v>
      </c>
      <c r="M90" s="127" t="s">
        <v>545</v>
      </c>
      <c r="N90" s="133">
        <v>43032</v>
      </c>
      <c r="O90" s="54"/>
      <c r="P90" s="54"/>
      <c r="Q90" s="191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4">
        <v>16</v>
      </c>
      <c r="B91" s="125">
        <v>41954</v>
      </c>
      <c r="C91" s="125"/>
      <c r="D91" s="126" t="s">
        <v>584</v>
      </c>
      <c r="E91" s="127" t="s">
        <v>554</v>
      </c>
      <c r="F91" s="128">
        <v>99</v>
      </c>
      <c r="G91" s="127" t="s">
        <v>572</v>
      </c>
      <c r="H91" s="127">
        <v>120</v>
      </c>
      <c r="I91" s="129">
        <v>120</v>
      </c>
      <c r="J91" s="130" t="s">
        <v>563</v>
      </c>
      <c r="K91" s="131">
        <f t="shared" si="60"/>
        <v>21</v>
      </c>
      <c r="L91" s="132">
        <f t="shared" si="61"/>
        <v>0.21212121212121213</v>
      </c>
      <c r="M91" s="127" t="s">
        <v>545</v>
      </c>
      <c r="N91" s="133">
        <v>41960</v>
      </c>
      <c r="O91" s="54"/>
      <c r="P91" s="54"/>
      <c r="Q91" s="191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4">
        <v>17</v>
      </c>
      <c r="B92" s="125">
        <v>41956</v>
      </c>
      <c r="C92" s="125"/>
      <c r="D92" s="126" t="s">
        <v>596</v>
      </c>
      <c r="E92" s="127" t="s">
        <v>554</v>
      </c>
      <c r="F92" s="128">
        <v>22</v>
      </c>
      <c r="G92" s="127" t="s">
        <v>572</v>
      </c>
      <c r="H92" s="127">
        <v>33.549999999999997</v>
      </c>
      <c r="I92" s="129">
        <v>32</v>
      </c>
      <c r="J92" s="130" t="s">
        <v>597</v>
      </c>
      <c r="K92" s="131">
        <f t="shared" si="60"/>
        <v>11.549999999999997</v>
      </c>
      <c r="L92" s="132">
        <f t="shared" si="61"/>
        <v>0.52499999999999991</v>
      </c>
      <c r="M92" s="127" t="s">
        <v>545</v>
      </c>
      <c r="N92" s="133">
        <v>42188</v>
      </c>
      <c r="O92" s="54"/>
      <c r="P92" s="54"/>
      <c r="Q92" s="191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4">
        <v>18</v>
      </c>
      <c r="B93" s="125">
        <v>41976</v>
      </c>
      <c r="C93" s="125"/>
      <c r="D93" s="126" t="s">
        <v>598</v>
      </c>
      <c r="E93" s="127" t="s">
        <v>554</v>
      </c>
      <c r="F93" s="128">
        <v>440</v>
      </c>
      <c r="G93" s="127" t="s">
        <v>572</v>
      </c>
      <c r="H93" s="127">
        <v>520</v>
      </c>
      <c r="I93" s="129">
        <v>520</v>
      </c>
      <c r="J93" s="130" t="s">
        <v>599</v>
      </c>
      <c r="K93" s="131">
        <f t="shared" si="60"/>
        <v>80</v>
      </c>
      <c r="L93" s="132">
        <f t="shared" si="61"/>
        <v>0.18181818181818182</v>
      </c>
      <c r="M93" s="127" t="s">
        <v>545</v>
      </c>
      <c r="N93" s="133">
        <v>42208</v>
      </c>
      <c r="O93" s="54"/>
      <c r="P93" s="54"/>
      <c r="Q93" s="191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4">
        <v>19</v>
      </c>
      <c r="B94" s="125">
        <v>41976</v>
      </c>
      <c r="C94" s="125"/>
      <c r="D94" s="126" t="s">
        <v>600</v>
      </c>
      <c r="E94" s="127" t="s">
        <v>554</v>
      </c>
      <c r="F94" s="128">
        <v>360</v>
      </c>
      <c r="G94" s="127" t="s">
        <v>572</v>
      </c>
      <c r="H94" s="127">
        <v>427</v>
      </c>
      <c r="I94" s="129">
        <v>425</v>
      </c>
      <c r="J94" s="130" t="s">
        <v>601</v>
      </c>
      <c r="K94" s="131">
        <f t="shared" si="60"/>
        <v>67</v>
      </c>
      <c r="L94" s="132">
        <f t="shared" si="61"/>
        <v>0.18611111111111112</v>
      </c>
      <c r="M94" s="127" t="s">
        <v>545</v>
      </c>
      <c r="N94" s="133">
        <v>42058</v>
      </c>
      <c r="O94" s="54"/>
      <c r="P94" s="54"/>
      <c r="Q94" s="191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4">
        <v>20</v>
      </c>
      <c r="B95" s="125">
        <v>42012</v>
      </c>
      <c r="C95" s="125"/>
      <c r="D95" s="126" t="s">
        <v>602</v>
      </c>
      <c r="E95" s="127" t="s">
        <v>554</v>
      </c>
      <c r="F95" s="128">
        <v>360</v>
      </c>
      <c r="G95" s="127" t="s">
        <v>572</v>
      </c>
      <c r="H95" s="127">
        <v>455</v>
      </c>
      <c r="I95" s="129">
        <v>420</v>
      </c>
      <c r="J95" s="130" t="s">
        <v>603</v>
      </c>
      <c r="K95" s="131">
        <f t="shared" si="60"/>
        <v>95</v>
      </c>
      <c r="L95" s="132">
        <f t="shared" si="61"/>
        <v>0.2638888888888889</v>
      </c>
      <c r="M95" s="127" t="s">
        <v>545</v>
      </c>
      <c r="N95" s="133">
        <v>42024</v>
      </c>
      <c r="O95" s="54"/>
      <c r="P95" s="54"/>
      <c r="Q95" s="191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4">
        <v>21</v>
      </c>
      <c r="B96" s="125">
        <v>42012</v>
      </c>
      <c r="C96" s="125"/>
      <c r="D96" s="126" t="s">
        <v>604</v>
      </c>
      <c r="E96" s="127" t="s">
        <v>554</v>
      </c>
      <c r="F96" s="128">
        <v>130</v>
      </c>
      <c r="G96" s="127"/>
      <c r="H96" s="127">
        <v>175.5</v>
      </c>
      <c r="I96" s="129">
        <v>165</v>
      </c>
      <c r="J96" s="130" t="s">
        <v>605</v>
      </c>
      <c r="K96" s="131">
        <f t="shared" si="60"/>
        <v>45.5</v>
      </c>
      <c r="L96" s="132">
        <f t="shared" si="61"/>
        <v>0.35</v>
      </c>
      <c r="M96" s="127" t="s">
        <v>545</v>
      </c>
      <c r="N96" s="133">
        <v>43088</v>
      </c>
      <c r="O96" s="54"/>
      <c r="P96" s="54"/>
      <c r="Q96" s="191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4">
        <v>22</v>
      </c>
      <c r="B97" s="125">
        <v>42040</v>
      </c>
      <c r="C97" s="125"/>
      <c r="D97" s="126" t="s">
        <v>386</v>
      </c>
      <c r="E97" s="127" t="s">
        <v>543</v>
      </c>
      <c r="F97" s="128">
        <v>98</v>
      </c>
      <c r="G97" s="127"/>
      <c r="H97" s="127">
        <v>120</v>
      </c>
      <c r="I97" s="129">
        <v>120</v>
      </c>
      <c r="J97" s="130" t="s">
        <v>573</v>
      </c>
      <c r="K97" s="131">
        <f t="shared" si="60"/>
        <v>22</v>
      </c>
      <c r="L97" s="132">
        <f t="shared" si="61"/>
        <v>0.22448979591836735</v>
      </c>
      <c r="M97" s="127" t="s">
        <v>545</v>
      </c>
      <c r="N97" s="133">
        <v>42753</v>
      </c>
      <c r="O97" s="54"/>
      <c r="P97" s="54"/>
      <c r="Q97" s="191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4">
        <v>23</v>
      </c>
      <c r="B98" s="125">
        <v>42040</v>
      </c>
      <c r="C98" s="125"/>
      <c r="D98" s="126" t="s">
        <v>606</v>
      </c>
      <c r="E98" s="127" t="s">
        <v>543</v>
      </c>
      <c r="F98" s="128">
        <v>196</v>
      </c>
      <c r="G98" s="127"/>
      <c r="H98" s="127">
        <v>262</v>
      </c>
      <c r="I98" s="129">
        <v>255</v>
      </c>
      <c r="J98" s="130" t="s">
        <v>573</v>
      </c>
      <c r="K98" s="131">
        <f t="shared" si="60"/>
        <v>66</v>
      </c>
      <c r="L98" s="132">
        <f t="shared" si="61"/>
        <v>0.33673469387755101</v>
      </c>
      <c r="M98" s="127" t="s">
        <v>545</v>
      </c>
      <c r="N98" s="133">
        <v>42599</v>
      </c>
      <c r="O98" s="54"/>
      <c r="P98" s="54"/>
      <c r="Q98" s="191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34">
        <v>24</v>
      </c>
      <c r="B99" s="135">
        <v>42067</v>
      </c>
      <c r="C99" s="135"/>
      <c r="D99" s="136" t="s">
        <v>385</v>
      </c>
      <c r="E99" s="137" t="s">
        <v>543</v>
      </c>
      <c r="F99" s="138">
        <v>235</v>
      </c>
      <c r="G99" s="138"/>
      <c r="H99" s="139">
        <v>77</v>
      </c>
      <c r="I99" s="139" t="s">
        <v>607</v>
      </c>
      <c r="J99" s="140" t="s">
        <v>608</v>
      </c>
      <c r="K99" s="141">
        <f t="shared" si="60"/>
        <v>-158</v>
      </c>
      <c r="L99" s="142">
        <f t="shared" si="61"/>
        <v>-0.67234042553191486</v>
      </c>
      <c r="M99" s="138" t="s">
        <v>555</v>
      </c>
      <c r="N99" s="135">
        <v>43522</v>
      </c>
      <c r="O99" s="54"/>
      <c r="P99" s="54"/>
      <c r="Q99" s="191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4">
        <v>25</v>
      </c>
      <c r="B100" s="125">
        <v>42067</v>
      </c>
      <c r="C100" s="125"/>
      <c r="D100" s="126" t="s">
        <v>609</v>
      </c>
      <c r="E100" s="127" t="s">
        <v>543</v>
      </c>
      <c r="F100" s="128">
        <v>185</v>
      </c>
      <c r="G100" s="127"/>
      <c r="H100" s="127">
        <v>224</v>
      </c>
      <c r="I100" s="129" t="s">
        <v>610</v>
      </c>
      <c r="J100" s="130" t="s">
        <v>573</v>
      </c>
      <c r="K100" s="131">
        <f t="shared" si="60"/>
        <v>39</v>
      </c>
      <c r="L100" s="132">
        <f t="shared" si="61"/>
        <v>0.21081081081081082</v>
      </c>
      <c r="M100" s="127" t="s">
        <v>545</v>
      </c>
      <c r="N100" s="133">
        <v>42647</v>
      </c>
      <c r="O100" s="54"/>
      <c r="P100" s="54"/>
      <c r="Q100" s="191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34">
        <v>26</v>
      </c>
      <c r="B101" s="135">
        <v>42090</v>
      </c>
      <c r="C101" s="135"/>
      <c r="D101" s="143" t="s">
        <v>611</v>
      </c>
      <c r="E101" s="138" t="s">
        <v>543</v>
      </c>
      <c r="F101" s="138">
        <v>49.5</v>
      </c>
      <c r="G101" s="139"/>
      <c r="H101" s="139">
        <v>15.85</v>
      </c>
      <c r="I101" s="139">
        <v>67</v>
      </c>
      <c r="J101" s="140" t="s">
        <v>612</v>
      </c>
      <c r="K101" s="139">
        <f t="shared" si="60"/>
        <v>-33.65</v>
      </c>
      <c r="L101" s="144">
        <f t="shared" si="61"/>
        <v>-0.67979797979797973</v>
      </c>
      <c r="M101" s="138" t="s">
        <v>555</v>
      </c>
      <c r="N101" s="145">
        <v>43627</v>
      </c>
      <c r="O101" s="54"/>
      <c r="P101" s="54"/>
      <c r="Q101" s="191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4">
        <v>27</v>
      </c>
      <c r="B102" s="125">
        <v>42093</v>
      </c>
      <c r="C102" s="125"/>
      <c r="D102" s="126" t="s">
        <v>613</v>
      </c>
      <c r="E102" s="127" t="s">
        <v>543</v>
      </c>
      <c r="F102" s="128">
        <v>183.5</v>
      </c>
      <c r="G102" s="127"/>
      <c r="H102" s="127">
        <v>219</v>
      </c>
      <c r="I102" s="129">
        <v>218</v>
      </c>
      <c r="J102" s="130" t="s">
        <v>614</v>
      </c>
      <c r="K102" s="131">
        <f t="shared" si="60"/>
        <v>35.5</v>
      </c>
      <c r="L102" s="132">
        <f t="shared" si="61"/>
        <v>0.19346049046321526</v>
      </c>
      <c r="M102" s="127" t="s">
        <v>545</v>
      </c>
      <c r="N102" s="133">
        <v>42103</v>
      </c>
      <c r="O102" s="54"/>
      <c r="P102" s="54"/>
      <c r="Q102" s="191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4">
        <v>28</v>
      </c>
      <c r="B103" s="125">
        <v>42114</v>
      </c>
      <c r="C103" s="125"/>
      <c r="D103" s="126" t="s">
        <v>615</v>
      </c>
      <c r="E103" s="127" t="s">
        <v>543</v>
      </c>
      <c r="F103" s="128">
        <f>(227+237)/2</f>
        <v>232</v>
      </c>
      <c r="G103" s="127"/>
      <c r="H103" s="127">
        <v>298</v>
      </c>
      <c r="I103" s="129">
        <v>298</v>
      </c>
      <c r="J103" s="130" t="s">
        <v>573</v>
      </c>
      <c r="K103" s="131">
        <f t="shared" si="60"/>
        <v>66</v>
      </c>
      <c r="L103" s="132">
        <f t="shared" si="61"/>
        <v>0.28448275862068967</v>
      </c>
      <c r="M103" s="127" t="s">
        <v>545</v>
      </c>
      <c r="N103" s="133">
        <v>42823</v>
      </c>
      <c r="O103" s="54"/>
      <c r="P103" s="54"/>
      <c r="Q103" s="191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4">
        <v>29</v>
      </c>
      <c r="B104" s="125">
        <v>42128</v>
      </c>
      <c r="C104" s="125"/>
      <c r="D104" s="126" t="s">
        <v>616</v>
      </c>
      <c r="E104" s="127" t="s">
        <v>554</v>
      </c>
      <c r="F104" s="128">
        <v>385</v>
      </c>
      <c r="G104" s="127"/>
      <c r="H104" s="127">
        <f>212.5+331</f>
        <v>543.5</v>
      </c>
      <c r="I104" s="129">
        <v>510</v>
      </c>
      <c r="J104" s="130" t="s">
        <v>617</v>
      </c>
      <c r="K104" s="131">
        <f t="shared" si="60"/>
        <v>158.5</v>
      </c>
      <c r="L104" s="132">
        <f t="shared" si="61"/>
        <v>0.41168831168831171</v>
      </c>
      <c r="M104" s="127" t="s">
        <v>545</v>
      </c>
      <c r="N104" s="133">
        <v>42235</v>
      </c>
      <c r="O104" s="54"/>
      <c r="P104" s="54"/>
      <c r="Q104" s="191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4">
        <v>30</v>
      </c>
      <c r="B105" s="125">
        <v>42128</v>
      </c>
      <c r="C105" s="125"/>
      <c r="D105" s="126" t="s">
        <v>618</v>
      </c>
      <c r="E105" s="127" t="s">
        <v>554</v>
      </c>
      <c r="F105" s="128">
        <v>115.5</v>
      </c>
      <c r="G105" s="127"/>
      <c r="H105" s="127">
        <v>146</v>
      </c>
      <c r="I105" s="129">
        <v>142</v>
      </c>
      <c r="J105" s="130" t="s">
        <v>619</v>
      </c>
      <c r="K105" s="131">
        <f t="shared" si="60"/>
        <v>30.5</v>
      </c>
      <c r="L105" s="132">
        <f t="shared" si="61"/>
        <v>0.26406926406926406</v>
      </c>
      <c r="M105" s="127" t="s">
        <v>545</v>
      </c>
      <c r="N105" s="133">
        <v>42202</v>
      </c>
      <c r="O105" s="54"/>
      <c r="P105" s="54"/>
      <c r="Q105" s="19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4">
        <v>31</v>
      </c>
      <c r="B106" s="125">
        <v>42151</v>
      </c>
      <c r="C106" s="125"/>
      <c r="D106" s="126" t="s">
        <v>500</v>
      </c>
      <c r="E106" s="127" t="s">
        <v>554</v>
      </c>
      <c r="F106" s="128">
        <v>237.5</v>
      </c>
      <c r="G106" s="127"/>
      <c r="H106" s="127">
        <v>279.5</v>
      </c>
      <c r="I106" s="129">
        <v>278</v>
      </c>
      <c r="J106" s="130" t="s">
        <v>573</v>
      </c>
      <c r="K106" s="131">
        <f t="shared" si="60"/>
        <v>42</v>
      </c>
      <c r="L106" s="132">
        <f t="shared" si="61"/>
        <v>0.17684210526315788</v>
      </c>
      <c r="M106" s="127" t="s">
        <v>545</v>
      </c>
      <c r="N106" s="133">
        <v>42222</v>
      </c>
      <c r="O106" s="54"/>
      <c r="P106" s="54"/>
      <c r="Q106" s="191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24">
        <v>32</v>
      </c>
      <c r="B107" s="125">
        <v>42174</v>
      </c>
      <c r="C107" s="125"/>
      <c r="D107" s="126" t="s">
        <v>591</v>
      </c>
      <c r="E107" s="127" t="s">
        <v>543</v>
      </c>
      <c r="F107" s="128">
        <v>340</v>
      </c>
      <c r="G107" s="127"/>
      <c r="H107" s="127">
        <v>448</v>
      </c>
      <c r="I107" s="129">
        <v>448</v>
      </c>
      <c r="J107" s="130" t="s">
        <v>573</v>
      </c>
      <c r="K107" s="131">
        <f t="shared" si="60"/>
        <v>108</v>
      </c>
      <c r="L107" s="132">
        <f t="shared" si="61"/>
        <v>0.31764705882352939</v>
      </c>
      <c r="M107" s="127" t="s">
        <v>545</v>
      </c>
      <c r="N107" s="133">
        <v>43018</v>
      </c>
      <c r="O107" s="54"/>
      <c r="P107" s="54"/>
      <c r="Q107" s="191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4">
        <v>33</v>
      </c>
      <c r="B108" s="125">
        <v>42191</v>
      </c>
      <c r="C108" s="125"/>
      <c r="D108" s="126" t="s">
        <v>620</v>
      </c>
      <c r="E108" s="127" t="s">
        <v>543</v>
      </c>
      <c r="F108" s="128">
        <v>390</v>
      </c>
      <c r="G108" s="127"/>
      <c r="H108" s="127">
        <v>460</v>
      </c>
      <c r="I108" s="129">
        <v>460</v>
      </c>
      <c r="J108" s="130" t="s">
        <v>573</v>
      </c>
      <c r="K108" s="131">
        <f t="shared" ref="K108:K128" si="62">H108-F108</f>
        <v>70</v>
      </c>
      <c r="L108" s="132">
        <f t="shared" ref="L108:L128" si="63">K108/F108</f>
        <v>0.17948717948717949</v>
      </c>
      <c r="M108" s="127" t="s">
        <v>545</v>
      </c>
      <c r="N108" s="133">
        <v>42478</v>
      </c>
      <c r="O108" s="54"/>
      <c r="P108" s="54"/>
      <c r="Q108" s="191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34">
        <v>34</v>
      </c>
      <c r="B109" s="135">
        <v>42195</v>
      </c>
      <c r="C109" s="135"/>
      <c r="D109" s="136" t="s">
        <v>621</v>
      </c>
      <c r="E109" s="137" t="s">
        <v>543</v>
      </c>
      <c r="F109" s="138">
        <v>122.5</v>
      </c>
      <c r="G109" s="138"/>
      <c r="H109" s="139">
        <v>61</v>
      </c>
      <c r="I109" s="139">
        <v>172</v>
      </c>
      <c r="J109" s="140" t="s">
        <v>622</v>
      </c>
      <c r="K109" s="141">
        <f t="shared" si="62"/>
        <v>-61.5</v>
      </c>
      <c r="L109" s="142">
        <f t="shared" si="63"/>
        <v>-0.50204081632653064</v>
      </c>
      <c r="M109" s="138" t="s">
        <v>555</v>
      </c>
      <c r="N109" s="135">
        <v>43333</v>
      </c>
      <c r="O109" s="54"/>
      <c r="P109" s="54"/>
      <c r="Q109" s="191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4">
        <v>35</v>
      </c>
      <c r="B110" s="125">
        <v>42219</v>
      </c>
      <c r="C110" s="125"/>
      <c r="D110" s="126" t="s">
        <v>623</v>
      </c>
      <c r="E110" s="127" t="s">
        <v>543</v>
      </c>
      <c r="F110" s="128">
        <v>297.5</v>
      </c>
      <c r="G110" s="127"/>
      <c r="H110" s="127">
        <v>350</v>
      </c>
      <c r="I110" s="129">
        <v>360</v>
      </c>
      <c r="J110" s="130" t="s">
        <v>624</v>
      </c>
      <c r="K110" s="131">
        <f t="shared" si="62"/>
        <v>52.5</v>
      </c>
      <c r="L110" s="132">
        <f t="shared" si="63"/>
        <v>0.17647058823529413</v>
      </c>
      <c r="M110" s="127" t="s">
        <v>545</v>
      </c>
      <c r="N110" s="133">
        <v>42232</v>
      </c>
      <c r="O110" s="54"/>
      <c r="P110" s="54"/>
      <c r="Q110" s="191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4">
        <v>36</v>
      </c>
      <c r="B111" s="125">
        <v>42219</v>
      </c>
      <c r="C111" s="125"/>
      <c r="D111" s="126" t="s">
        <v>625</v>
      </c>
      <c r="E111" s="127" t="s">
        <v>543</v>
      </c>
      <c r="F111" s="128">
        <v>115.5</v>
      </c>
      <c r="G111" s="127"/>
      <c r="H111" s="127">
        <v>149</v>
      </c>
      <c r="I111" s="129">
        <v>140</v>
      </c>
      <c r="J111" s="130" t="s">
        <v>626</v>
      </c>
      <c r="K111" s="131">
        <f t="shared" si="62"/>
        <v>33.5</v>
      </c>
      <c r="L111" s="132">
        <f t="shared" si="63"/>
        <v>0.29004329004329005</v>
      </c>
      <c r="M111" s="127" t="s">
        <v>545</v>
      </c>
      <c r="N111" s="133">
        <v>42740</v>
      </c>
      <c r="O111" s="54"/>
      <c r="P111" s="54"/>
      <c r="Q111" s="191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4">
        <v>37</v>
      </c>
      <c r="B112" s="125">
        <v>42251</v>
      </c>
      <c r="C112" s="125"/>
      <c r="D112" s="126" t="s">
        <v>500</v>
      </c>
      <c r="E112" s="127" t="s">
        <v>543</v>
      </c>
      <c r="F112" s="128">
        <v>226</v>
      </c>
      <c r="G112" s="127"/>
      <c r="H112" s="127">
        <v>292</v>
      </c>
      <c r="I112" s="129">
        <v>292</v>
      </c>
      <c r="J112" s="130" t="s">
        <v>627</v>
      </c>
      <c r="K112" s="131">
        <f t="shared" si="62"/>
        <v>66</v>
      </c>
      <c r="L112" s="132">
        <f t="shared" si="63"/>
        <v>0.29203539823008851</v>
      </c>
      <c r="M112" s="127" t="s">
        <v>545</v>
      </c>
      <c r="N112" s="133">
        <v>42286</v>
      </c>
      <c r="O112" s="54"/>
      <c r="P112" s="54"/>
      <c r="Q112" s="191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4">
        <v>38</v>
      </c>
      <c r="B113" s="125">
        <v>42254</v>
      </c>
      <c r="C113" s="125"/>
      <c r="D113" s="126" t="s">
        <v>615</v>
      </c>
      <c r="E113" s="127" t="s">
        <v>543</v>
      </c>
      <c r="F113" s="128">
        <v>232.5</v>
      </c>
      <c r="G113" s="127"/>
      <c r="H113" s="127">
        <v>312.5</v>
      </c>
      <c r="I113" s="129">
        <v>310</v>
      </c>
      <c r="J113" s="130" t="s">
        <v>573</v>
      </c>
      <c r="K113" s="131">
        <f t="shared" si="62"/>
        <v>80</v>
      </c>
      <c r="L113" s="132">
        <f t="shared" si="63"/>
        <v>0.34408602150537637</v>
      </c>
      <c r="M113" s="127" t="s">
        <v>545</v>
      </c>
      <c r="N113" s="133">
        <v>42823</v>
      </c>
      <c r="O113" s="54"/>
      <c r="P113" s="54"/>
      <c r="Q113" s="191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4">
        <v>39</v>
      </c>
      <c r="B114" s="125">
        <v>42268</v>
      </c>
      <c r="C114" s="125"/>
      <c r="D114" s="126" t="s">
        <v>628</v>
      </c>
      <c r="E114" s="127" t="s">
        <v>543</v>
      </c>
      <c r="F114" s="128">
        <v>196.5</v>
      </c>
      <c r="G114" s="127"/>
      <c r="H114" s="127">
        <v>238</v>
      </c>
      <c r="I114" s="129">
        <v>238</v>
      </c>
      <c r="J114" s="130" t="s">
        <v>627</v>
      </c>
      <c r="K114" s="131">
        <f t="shared" si="62"/>
        <v>41.5</v>
      </c>
      <c r="L114" s="132">
        <f t="shared" si="63"/>
        <v>0.21119592875318066</v>
      </c>
      <c r="M114" s="127" t="s">
        <v>545</v>
      </c>
      <c r="N114" s="133">
        <v>42291</v>
      </c>
      <c r="O114" s="54"/>
      <c r="P114" s="54"/>
      <c r="Q114" s="191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4">
        <v>40</v>
      </c>
      <c r="B115" s="125">
        <v>42271</v>
      </c>
      <c r="C115" s="125"/>
      <c r="D115" s="126" t="s">
        <v>571</v>
      </c>
      <c r="E115" s="127" t="s">
        <v>543</v>
      </c>
      <c r="F115" s="128">
        <v>65</v>
      </c>
      <c r="G115" s="127"/>
      <c r="H115" s="127">
        <v>82</v>
      </c>
      <c r="I115" s="129">
        <v>82</v>
      </c>
      <c r="J115" s="130" t="s">
        <v>627</v>
      </c>
      <c r="K115" s="131">
        <f t="shared" si="62"/>
        <v>17</v>
      </c>
      <c r="L115" s="132">
        <f t="shared" si="63"/>
        <v>0.26153846153846155</v>
      </c>
      <c r="M115" s="127" t="s">
        <v>545</v>
      </c>
      <c r="N115" s="133">
        <v>42578</v>
      </c>
      <c r="O115" s="54"/>
      <c r="P115" s="54"/>
      <c r="Q115" s="191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4">
        <v>41</v>
      </c>
      <c r="B116" s="125">
        <v>42291</v>
      </c>
      <c r="C116" s="125"/>
      <c r="D116" s="126" t="s">
        <v>629</v>
      </c>
      <c r="E116" s="127" t="s">
        <v>543</v>
      </c>
      <c r="F116" s="128">
        <v>144</v>
      </c>
      <c r="G116" s="127"/>
      <c r="H116" s="127">
        <v>182.5</v>
      </c>
      <c r="I116" s="129">
        <v>181</v>
      </c>
      <c r="J116" s="130" t="s">
        <v>627</v>
      </c>
      <c r="K116" s="131">
        <f t="shared" si="62"/>
        <v>38.5</v>
      </c>
      <c r="L116" s="132">
        <f t="shared" si="63"/>
        <v>0.2673611111111111</v>
      </c>
      <c r="M116" s="127" t="s">
        <v>545</v>
      </c>
      <c r="N116" s="133">
        <v>42817</v>
      </c>
      <c r="O116" s="54"/>
      <c r="P116" s="54"/>
      <c r="Q116" s="191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24">
        <v>42</v>
      </c>
      <c r="B117" s="125">
        <v>42291</v>
      </c>
      <c r="C117" s="125"/>
      <c r="D117" s="126" t="s">
        <v>630</v>
      </c>
      <c r="E117" s="127" t="s">
        <v>543</v>
      </c>
      <c r="F117" s="128">
        <v>264</v>
      </c>
      <c r="G117" s="127"/>
      <c r="H117" s="127">
        <v>311</v>
      </c>
      <c r="I117" s="129">
        <v>311</v>
      </c>
      <c r="J117" s="130" t="s">
        <v>627</v>
      </c>
      <c r="K117" s="131">
        <f t="shared" si="62"/>
        <v>47</v>
      </c>
      <c r="L117" s="132">
        <f t="shared" si="63"/>
        <v>0.17803030303030304</v>
      </c>
      <c r="M117" s="127" t="s">
        <v>545</v>
      </c>
      <c r="N117" s="133">
        <v>42604</v>
      </c>
      <c r="O117" s="54"/>
      <c r="P117" s="54"/>
      <c r="Q117" s="191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4">
        <v>43</v>
      </c>
      <c r="B118" s="125">
        <v>42318</v>
      </c>
      <c r="C118" s="125"/>
      <c r="D118" s="126" t="s">
        <v>631</v>
      </c>
      <c r="E118" s="127" t="s">
        <v>554</v>
      </c>
      <c r="F118" s="128">
        <v>549.5</v>
      </c>
      <c r="G118" s="127"/>
      <c r="H118" s="127">
        <v>630</v>
      </c>
      <c r="I118" s="129">
        <v>630</v>
      </c>
      <c r="J118" s="130" t="s">
        <v>627</v>
      </c>
      <c r="K118" s="131">
        <f t="shared" si="62"/>
        <v>80.5</v>
      </c>
      <c r="L118" s="132">
        <f t="shared" si="63"/>
        <v>0.1464968152866242</v>
      </c>
      <c r="M118" s="127" t="s">
        <v>545</v>
      </c>
      <c r="N118" s="133">
        <v>42419</v>
      </c>
      <c r="O118" s="54"/>
      <c r="P118" s="54"/>
      <c r="Q118" s="191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4">
        <v>44</v>
      </c>
      <c r="B119" s="125">
        <v>42342</v>
      </c>
      <c r="C119" s="125"/>
      <c r="D119" s="126" t="s">
        <v>632</v>
      </c>
      <c r="E119" s="127" t="s">
        <v>543</v>
      </c>
      <c r="F119" s="128">
        <v>1027.5</v>
      </c>
      <c r="G119" s="127"/>
      <c r="H119" s="127">
        <v>1315</v>
      </c>
      <c r="I119" s="129">
        <v>1250</v>
      </c>
      <c r="J119" s="130" t="s">
        <v>627</v>
      </c>
      <c r="K119" s="131">
        <f t="shared" si="62"/>
        <v>287.5</v>
      </c>
      <c r="L119" s="132">
        <f t="shared" si="63"/>
        <v>0.27980535279805352</v>
      </c>
      <c r="M119" s="127" t="s">
        <v>545</v>
      </c>
      <c r="N119" s="133">
        <v>43244</v>
      </c>
      <c r="O119" s="54"/>
      <c r="P119" s="54"/>
      <c r="Q119" s="191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4">
        <v>45</v>
      </c>
      <c r="B120" s="125">
        <v>42367</v>
      </c>
      <c r="C120" s="125"/>
      <c r="D120" s="126" t="s">
        <v>633</v>
      </c>
      <c r="E120" s="127" t="s">
        <v>543</v>
      </c>
      <c r="F120" s="128">
        <v>465</v>
      </c>
      <c r="G120" s="127"/>
      <c r="H120" s="127">
        <v>540</v>
      </c>
      <c r="I120" s="129">
        <v>540</v>
      </c>
      <c r="J120" s="130" t="s">
        <v>627</v>
      </c>
      <c r="K120" s="131">
        <f t="shared" si="62"/>
        <v>75</v>
      </c>
      <c r="L120" s="132">
        <f t="shared" si="63"/>
        <v>0.16129032258064516</v>
      </c>
      <c r="M120" s="127" t="s">
        <v>545</v>
      </c>
      <c r="N120" s="133">
        <v>42530</v>
      </c>
      <c r="O120" s="54"/>
      <c r="P120" s="54"/>
      <c r="Q120" s="191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4">
        <v>46</v>
      </c>
      <c r="B121" s="125">
        <v>42380</v>
      </c>
      <c r="C121" s="125"/>
      <c r="D121" s="126" t="s">
        <v>386</v>
      </c>
      <c r="E121" s="127" t="s">
        <v>554</v>
      </c>
      <c r="F121" s="128">
        <v>81</v>
      </c>
      <c r="G121" s="127"/>
      <c r="H121" s="127">
        <v>110</v>
      </c>
      <c r="I121" s="129">
        <v>110</v>
      </c>
      <c r="J121" s="130" t="s">
        <v>627</v>
      </c>
      <c r="K121" s="131">
        <f t="shared" si="62"/>
        <v>29</v>
      </c>
      <c r="L121" s="132">
        <f t="shared" si="63"/>
        <v>0.35802469135802467</v>
      </c>
      <c r="M121" s="127" t="s">
        <v>545</v>
      </c>
      <c r="N121" s="133">
        <v>42745</v>
      </c>
      <c r="O121" s="54"/>
      <c r="P121" s="54"/>
      <c r="Q121" s="191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4">
        <v>47</v>
      </c>
      <c r="B122" s="125">
        <v>42382</v>
      </c>
      <c r="C122" s="125"/>
      <c r="D122" s="126" t="s">
        <v>634</v>
      </c>
      <c r="E122" s="127" t="s">
        <v>554</v>
      </c>
      <c r="F122" s="128">
        <v>417.5</v>
      </c>
      <c r="G122" s="127"/>
      <c r="H122" s="127">
        <v>547</v>
      </c>
      <c r="I122" s="129">
        <v>535</v>
      </c>
      <c r="J122" s="130" t="s">
        <v>627</v>
      </c>
      <c r="K122" s="131">
        <f t="shared" si="62"/>
        <v>129.5</v>
      </c>
      <c r="L122" s="132">
        <f t="shared" si="63"/>
        <v>0.31017964071856285</v>
      </c>
      <c r="M122" s="127" t="s">
        <v>545</v>
      </c>
      <c r="N122" s="133">
        <v>42578</v>
      </c>
      <c r="O122" s="54"/>
      <c r="P122" s="54"/>
      <c r="Q122" s="191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4">
        <v>48</v>
      </c>
      <c r="B123" s="125">
        <v>42408</v>
      </c>
      <c r="C123" s="125"/>
      <c r="D123" s="126" t="s">
        <v>635</v>
      </c>
      <c r="E123" s="127" t="s">
        <v>543</v>
      </c>
      <c r="F123" s="128">
        <v>650</v>
      </c>
      <c r="G123" s="127"/>
      <c r="H123" s="127">
        <v>800</v>
      </c>
      <c r="I123" s="129">
        <v>800</v>
      </c>
      <c r="J123" s="130" t="s">
        <v>627</v>
      </c>
      <c r="K123" s="131">
        <f t="shared" si="62"/>
        <v>150</v>
      </c>
      <c r="L123" s="132">
        <f t="shared" si="63"/>
        <v>0.23076923076923078</v>
      </c>
      <c r="M123" s="127" t="s">
        <v>545</v>
      </c>
      <c r="N123" s="133">
        <v>43154</v>
      </c>
      <c r="O123" s="54"/>
      <c r="P123" s="54"/>
      <c r="Q123" s="191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4">
        <v>49</v>
      </c>
      <c r="B124" s="125">
        <v>42433</v>
      </c>
      <c r="C124" s="125"/>
      <c r="D124" s="126" t="s">
        <v>231</v>
      </c>
      <c r="E124" s="127" t="s">
        <v>543</v>
      </c>
      <c r="F124" s="128">
        <v>437.5</v>
      </c>
      <c r="G124" s="127"/>
      <c r="H124" s="127">
        <v>504.5</v>
      </c>
      <c r="I124" s="129">
        <v>522</v>
      </c>
      <c r="J124" s="130" t="s">
        <v>636</v>
      </c>
      <c r="K124" s="131">
        <f t="shared" si="62"/>
        <v>67</v>
      </c>
      <c r="L124" s="132">
        <f t="shared" si="63"/>
        <v>0.15314285714285714</v>
      </c>
      <c r="M124" s="127" t="s">
        <v>545</v>
      </c>
      <c r="N124" s="133">
        <v>42480</v>
      </c>
      <c r="O124" s="54"/>
      <c r="P124" s="54"/>
      <c r="Q124" s="191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4">
        <v>50</v>
      </c>
      <c r="B125" s="125">
        <v>42438</v>
      </c>
      <c r="C125" s="125"/>
      <c r="D125" s="126" t="s">
        <v>637</v>
      </c>
      <c r="E125" s="127" t="s">
        <v>543</v>
      </c>
      <c r="F125" s="128">
        <v>189.5</v>
      </c>
      <c r="G125" s="127"/>
      <c r="H125" s="127">
        <v>218</v>
      </c>
      <c r="I125" s="129">
        <v>218</v>
      </c>
      <c r="J125" s="130" t="s">
        <v>627</v>
      </c>
      <c r="K125" s="131">
        <f t="shared" si="62"/>
        <v>28.5</v>
      </c>
      <c r="L125" s="132">
        <f t="shared" si="63"/>
        <v>0.15039577836411611</v>
      </c>
      <c r="M125" s="127" t="s">
        <v>545</v>
      </c>
      <c r="N125" s="133">
        <v>43034</v>
      </c>
      <c r="O125" s="54"/>
      <c r="P125" s="54"/>
      <c r="Q125" s="191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34">
        <v>51</v>
      </c>
      <c r="B126" s="135">
        <v>42471</v>
      </c>
      <c r="C126" s="135"/>
      <c r="D126" s="143" t="s">
        <v>638</v>
      </c>
      <c r="E126" s="138" t="s">
        <v>543</v>
      </c>
      <c r="F126" s="138">
        <v>36.5</v>
      </c>
      <c r="G126" s="139"/>
      <c r="H126" s="139">
        <v>15.85</v>
      </c>
      <c r="I126" s="139">
        <v>60</v>
      </c>
      <c r="J126" s="140" t="s">
        <v>639</v>
      </c>
      <c r="K126" s="141">
        <f t="shared" si="62"/>
        <v>-20.65</v>
      </c>
      <c r="L126" s="142">
        <f t="shared" si="63"/>
        <v>-0.5657534246575342</v>
      </c>
      <c r="M126" s="138" t="s">
        <v>555</v>
      </c>
      <c r="N126" s="146">
        <v>43627</v>
      </c>
      <c r="O126" s="54"/>
      <c r="P126" s="54"/>
      <c r="Q126" s="191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4">
        <v>52</v>
      </c>
      <c r="B127" s="125">
        <v>42472</v>
      </c>
      <c r="C127" s="125"/>
      <c r="D127" s="126" t="s">
        <v>640</v>
      </c>
      <c r="E127" s="127" t="s">
        <v>543</v>
      </c>
      <c r="F127" s="128">
        <v>93</v>
      </c>
      <c r="G127" s="127"/>
      <c r="H127" s="127">
        <v>149</v>
      </c>
      <c r="I127" s="129">
        <v>140</v>
      </c>
      <c r="J127" s="130" t="s">
        <v>641</v>
      </c>
      <c r="K127" s="131">
        <f t="shared" si="62"/>
        <v>56</v>
      </c>
      <c r="L127" s="132">
        <f t="shared" si="63"/>
        <v>0.60215053763440862</v>
      </c>
      <c r="M127" s="127" t="s">
        <v>545</v>
      </c>
      <c r="N127" s="133">
        <v>42740</v>
      </c>
      <c r="O127" s="54"/>
      <c r="P127" s="54"/>
      <c r="Q127" s="191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4">
        <v>53</v>
      </c>
      <c r="B128" s="125">
        <v>42472</v>
      </c>
      <c r="C128" s="125"/>
      <c r="D128" s="126" t="s">
        <v>642</v>
      </c>
      <c r="E128" s="127" t="s">
        <v>543</v>
      </c>
      <c r="F128" s="128">
        <v>130</v>
      </c>
      <c r="G128" s="127"/>
      <c r="H128" s="127">
        <v>150</v>
      </c>
      <c r="I128" s="129" t="s">
        <v>643</v>
      </c>
      <c r="J128" s="130" t="s">
        <v>627</v>
      </c>
      <c r="K128" s="131">
        <f t="shared" si="62"/>
        <v>20</v>
      </c>
      <c r="L128" s="132">
        <f t="shared" si="63"/>
        <v>0.15384615384615385</v>
      </c>
      <c r="M128" s="127" t="s">
        <v>545</v>
      </c>
      <c r="N128" s="133">
        <v>42564</v>
      </c>
      <c r="O128" s="54"/>
      <c r="P128" s="54"/>
      <c r="Q128" s="191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4">
        <v>54</v>
      </c>
      <c r="B129" s="125">
        <v>42473</v>
      </c>
      <c r="C129" s="125"/>
      <c r="D129" s="126" t="s">
        <v>644</v>
      </c>
      <c r="E129" s="127" t="s">
        <v>543</v>
      </c>
      <c r="F129" s="128">
        <v>196</v>
      </c>
      <c r="G129" s="127"/>
      <c r="H129" s="127">
        <v>299</v>
      </c>
      <c r="I129" s="129">
        <v>299</v>
      </c>
      <c r="J129" s="130" t="s">
        <v>627</v>
      </c>
      <c r="K129" s="131">
        <v>103</v>
      </c>
      <c r="L129" s="132">
        <v>0.52551020408163296</v>
      </c>
      <c r="M129" s="127" t="s">
        <v>545</v>
      </c>
      <c r="N129" s="133">
        <v>42620</v>
      </c>
      <c r="O129" s="54"/>
      <c r="P129" s="54"/>
      <c r="Q129" s="191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4">
        <v>55</v>
      </c>
      <c r="B130" s="125">
        <v>42473</v>
      </c>
      <c r="C130" s="125"/>
      <c r="D130" s="126" t="s">
        <v>645</v>
      </c>
      <c r="E130" s="127" t="s">
        <v>543</v>
      </c>
      <c r="F130" s="128">
        <v>88</v>
      </c>
      <c r="G130" s="127"/>
      <c r="H130" s="127">
        <v>103</v>
      </c>
      <c r="I130" s="129">
        <v>103</v>
      </c>
      <c r="J130" s="130" t="s">
        <v>627</v>
      </c>
      <c r="K130" s="131">
        <v>15</v>
      </c>
      <c r="L130" s="132">
        <v>0.170454545454545</v>
      </c>
      <c r="M130" s="127" t="s">
        <v>545</v>
      </c>
      <c r="N130" s="133">
        <v>42530</v>
      </c>
      <c r="O130" s="54"/>
      <c r="P130" s="54"/>
      <c r="Q130" s="191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4">
        <v>56</v>
      </c>
      <c r="B131" s="125">
        <v>42492</v>
      </c>
      <c r="C131" s="125"/>
      <c r="D131" s="126" t="s">
        <v>646</v>
      </c>
      <c r="E131" s="127" t="s">
        <v>543</v>
      </c>
      <c r="F131" s="128">
        <v>127.5</v>
      </c>
      <c r="G131" s="127"/>
      <c r="H131" s="127">
        <v>148</v>
      </c>
      <c r="I131" s="129" t="s">
        <v>647</v>
      </c>
      <c r="J131" s="130" t="s">
        <v>627</v>
      </c>
      <c r="K131" s="131">
        <f>H131-F131</f>
        <v>20.5</v>
      </c>
      <c r="L131" s="132">
        <f>K131/F131</f>
        <v>0.16078431372549021</v>
      </c>
      <c r="M131" s="127" t="s">
        <v>545</v>
      </c>
      <c r="N131" s="133">
        <v>42564</v>
      </c>
      <c r="O131" s="54"/>
      <c r="P131" s="54"/>
      <c r="Q131" s="191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4">
        <v>57</v>
      </c>
      <c r="B132" s="125">
        <v>42493</v>
      </c>
      <c r="C132" s="125"/>
      <c r="D132" s="126" t="s">
        <v>648</v>
      </c>
      <c r="E132" s="127" t="s">
        <v>543</v>
      </c>
      <c r="F132" s="128">
        <v>675</v>
      </c>
      <c r="G132" s="127"/>
      <c r="H132" s="127">
        <v>815</v>
      </c>
      <c r="I132" s="129" t="s">
        <v>649</v>
      </c>
      <c r="J132" s="130" t="s">
        <v>627</v>
      </c>
      <c r="K132" s="131">
        <f>H132-F132</f>
        <v>140</v>
      </c>
      <c r="L132" s="132">
        <f>K132/F132</f>
        <v>0.2074074074074074</v>
      </c>
      <c r="M132" s="127" t="s">
        <v>545</v>
      </c>
      <c r="N132" s="133">
        <v>43154</v>
      </c>
      <c r="O132" s="54"/>
      <c r="P132" s="54"/>
      <c r="Q132" s="191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34">
        <v>58</v>
      </c>
      <c r="B133" s="135">
        <v>42522</v>
      </c>
      <c r="C133" s="135"/>
      <c r="D133" s="136" t="s">
        <v>650</v>
      </c>
      <c r="E133" s="137" t="s">
        <v>543</v>
      </c>
      <c r="F133" s="138">
        <v>500</v>
      </c>
      <c r="G133" s="138"/>
      <c r="H133" s="139">
        <v>232.5</v>
      </c>
      <c r="I133" s="139" t="s">
        <v>651</v>
      </c>
      <c r="J133" s="140" t="s">
        <v>652</v>
      </c>
      <c r="K133" s="141">
        <f>H133-F133</f>
        <v>-267.5</v>
      </c>
      <c r="L133" s="142">
        <f>K133/F133</f>
        <v>-0.53500000000000003</v>
      </c>
      <c r="M133" s="138" t="s">
        <v>555</v>
      </c>
      <c r="N133" s="135">
        <v>43735</v>
      </c>
      <c r="O133" s="54"/>
      <c r="P133" s="54"/>
      <c r="Q133" s="191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4">
        <v>59</v>
      </c>
      <c r="B134" s="125">
        <v>42527</v>
      </c>
      <c r="C134" s="125"/>
      <c r="D134" s="126" t="s">
        <v>502</v>
      </c>
      <c r="E134" s="127" t="s">
        <v>543</v>
      </c>
      <c r="F134" s="128">
        <v>110</v>
      </c>
      <c r="G134" s="127"/>
      <c r="H134" s="127">
        <v>126.5</v>
      </c>
      <c r="I134" s="129">
        <v>125</v>
      </c>
      <c r="J134" s="130" t="s">
        <v>579</v>
      </c>
      <c r="K134" s="131">
        <f>H134-F134</f>
        <v>16.5</v>
      </c>
      <c r="L134" s="132">
        <f>K134/F134</f>
        <v>0.15</v>
      </c>
      <c r="M134" s="127" t="s">
        <v>545</v>
      </c>
      <c r="N134" s="133">
        <v>42552</v>
      </c>
      <c r="O134" s="54"/>
      <c r="P134" s="54"/>
      <c r="Q134" s="191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4">
        <v>60</v>
      </c>
      <c r="B135" s="125">
        <v>42538</v>
      </c>
      <c r="C135" s="125"/>
      <c r="D135" s="126" t="s">
        <v>653</v>
      </c>
      <c r="E135" s="127" t="s">
        <v>543</v>
      </c>
      <c r="F135" s="128">
        <v>44</v>
      </c>
      <c r="G135" s="127"/>
      <c r="H135" s="127">
        <v>69.5</v>
      </c>
      <c r="I135" s="129">
        <v>69.5</v>
      </c>
      <c r="J135" s="130" t="s">
        <v>654</v>
      </c>
      <c r="K135" s="131">
        <f>H135-F135</f>
        <v>25.5</v>
      </c>
      <c r="L135" s="132">
        <f>K135/F135</f>
        <v>0.57954545454545459</v>
      </c>
      <c r="M135" s="127" t="s">
        <v>545</v>
      </c>
      <c r="N135" s="133">
        <v>42977</v>
      </c>
      <c r="O135" s="54"/>
      <c r="P135" s="54"/>
      <c r="Q135" s="191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4">
        <v>61</v>
      </c>
      <c r="B136" s="125">
        <v>42549</v>
      </c>
      <c r="C136" s="125"/>
      <c r="D136" s="126" t="s">
        <v>655</v>
      </c>
      <c r="E136" s="127" t="s">
        <v>543</v>
      </c>
      <c r="F136" s="128">
        <v>262.5</v>
      </c>
      <c r="G136" s="127"/>
      <c r="H136" s="127">
        <v>340</v>
      </c>
      <c r="I136" s="129">
        <v>333</v>
      </c>
      <c r="J136" s="130" t="s">
        <v>656</v>
      </c>
      <c r="K136" s="131">
        <v>77.5</v>
      </c>
      <c r="L136" s="132">
        <v>0.29523809523809502</v>
      </c>
      <c r="M136" s="127" t="s">
        <v>545</v>
      </c>
      <c r="N136" s="133">
        <v>43017</v>
      </c>
      <c r="O136" s="54"/>
      <c r="P136" s="54"/>
      <c r="Q136" s="191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4">
        <v>62</v>
      </c>
      <c r="B137" s="125">
        <v>42549</v>
      </c>
      <c r="C137" s="125"/>
      <c r="D137" s="126" t="s">
        <v>657</v>
      </c>
      <c r="E137" s="127" t="s">
        <v>543</v>
      </c>
      <c r="F137" s="128">
        <v>840</v>
      </c>
      <c r="G137" s="127"/>
      <c r="H137" s="127">
        <v>1230</v>
      </c>
      <c r="I137" s="129">
        <v>1230</v>
      </c>
      <c r="J137" s="130" t="s">
        <v>627</v>
      </c>
      <c r="K137" s="131">
        <v>390</v>
      </c>
      <c r="L137" s="132">
        <v>0.46428571428571402</v>
      </c>
      <c r="M137" s="127" t="s">
        <v>545</v>
      </c>
      <c r="N137" s="133">
        <v>42649</v>
      </c>
      <c r="O137" s="54"/>
      <c r="P137" s="54"/>
      <c r="Q137" s="191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47">
        <v>63</v>
      </c>
      <c r="B138" s="148">
        <v>42556</v>
      </c>
      <c r="C138" s="148"/>
      <c r="D138" s="149" t="s">
        <v>658</v>
      </c>
      <c r="E138" s="150" t="s">
        <v>543</v>
      </c>
      <c r="F138" s="150">
        <v>395</v>
      </c>
      <c r="G138" s="151"/>
      <c r="H138" s="151">
        <f>(468.5+342.5)/2</f>
        <v>405.5</v>
      </c>
      <c r="I138" s="151">
        <v>510</v>
      </c>
      <c r="J138" s="152" t="s">
        <v>659</v>
      </c>
      <c r="K138" s="153">
        <f t="shared" ref="K138:K144" si="64">H138-F138</f>
        <v>10.5</v>
      </c>
      <c r="L138" s="154">
        <f t="shared" ref="L138:L144" si="65">K138/F138</f>
        <v>2.6582278481012658E-2</v>
      </c>
      <c r="M138" s="150" t="s">
        <v>562</v>
      </c>
      <c r="N138" s="148">
        <v>43606</v>
      </c>
      <c r="O138" s="54"/>
      <c r="P138" s="54"/>
      <c r="Q138" s="191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34">
        <v>64</v>
      </c>
      <c r="B139" s="135">
        <v>42584</v>
      </c>
      <c r="C139" s="135"/>
      <c r="D139" s="136" t="s">
        <v>660</v>
      </c>
      <c r="E139" s="137" t="s">
        <v>554</v>
      </c>
      <c r="F139" s="138">
        <f>169.5-12.8</f>
        <v>156.69999999999999</v>
      </c>
      <c r="G139" s="138"/>
      <c r="H139" s="139">
        <v>77</v>
      </c>
      <c r="I139" s="139" t="s">
        <v>661</v>
      </c>
      <c r="J139" s="140" t="s">
        <v>662</v>
      </c>
      <c r="K139" s="141">
        <f t="shared" si="64"/>
        <v>-79.699999999999989</v>
      </c>
      <c r="L139" s="142">
        <f t="shared" si="65"/>
        <v>-0.50861518825781749</v>
      </c>
      <c r="M139" s="138" t="s">
        <v>555</v>
      </c>
      <c r="N139" s="135">
        <v>43522</v>
      </c>
      <c r="O139" s="54"/>
      <c r="P139" s="54"/>
      <c r="Q139" s="191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34">
        <v>65</v>
      </c>
      <c r="B140" s="135">
        <v>42586</v>
      </c>
      <c r="C140" s="135"/>
      <c r="D140" s="136" t="s">
        <v>663</v>
      </c>
      <c r="E140" s="137" t="s">
        <v>543</v>
      </c>
      <c r="F140" s="138">
        <v>400</v>
      </c>
      <c r="G140" s="138"/>
      <c r="H140" s="139">
        <v>305</v>
      </c>
      <c r="I140" s="139">
        <v>475</v>
      </c>
      <c r="J140" s="140" t="s">
        <v>664</v>
      </c>
      <c r="K140" s="141">
        <f t="shared" si="64"/>
        <v>-95</v>
      </c>
      <c r="L140" s="142">
        <f t="shared" si="65"/>
        <v>-0.23749999999999999</v>
      </c>
      <c r="M140" s="138" t="s">
        <v>555</v>
      </c>
      <c r="N140" s="135">
        <v>43606</v>
      </c>
      <c r="O140" s="54"/>
      <c r="P140" s="54"/>
      <c r="Q140" s="191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4">
        <v>66</v>
      </c>
      <c r="B141" s="125">
        <v>42593</v>
      </c>
      <c r="C141" s="125"/>
      <c r="D141" s="126" t="s">
        <v>665</v>
      </c>
      <c r="E141" s="127" t="s">
        <v>543</v>
      </c>
      <c r="F141" s="128">
        <v>86.5</v>
      </c>
      <c r="G141" s="127"/>
      <c r="H141" s="127">
        <v>130</v>
      </c>
      <c r="I141" s="129">
        <v>130</v>
      </c>
      <c r="J141" s="130" t="s">
        <v>666</v>
      </c>
      <c r="K141" s="131">
        <f t="shared" si="64"/>
        <v>43.5</v>
      </c>
      <c r="L141" s="132">
        <f t="shared" si="65"/>
        <v>0.50289017341040465</v>
      </c>
      <c r="M141" s="127" t="s">
        <v>545</v>
      </c>
      <c r="N141" s="133">
        <v>43091</v>
      </c>
      <c r="O141" s="54"/>
      <c r="P141" s="54"/>
      <c r="Q141" s="191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34">
        <v>67</v>
      </c>
      <c r="B142" s="135">
        <v>42600</v>
      </c>
      <c r="C142" s="135"/>
      <c r="D142" s="136" t="s">
        <v>119</v>
      </c>
      <c r="E142" s="137" t="s">
        <v>543</v>
      </c>
      <c r="F142" s="138">
        <v>133.5</v>
      </c>
      <c r="G142" s="138"/>
      <c r="H142" s="139">
        <v>126.5</v>
      </c>
      <c r="I142" s="139">
        <v>178</v>
      </c>
      <c r="J142" s="140" t="s">
        <v>667</v>
      </c>
      <c r="K142" s="141">
        <f t="shared" si="64"/>
        <v>-7</v>
      </c>
      <c r="L142" s="142">
        <f t="shared" si="65"/>
        <v>-5.2434456928838954E-2</v>
      </c>
      <c r="M142" s="138" t="s">
        <v>555</v>
      </c>
      <c r="N142" s="135">
        <v>42615</v>
      </c>
      <c r="O142" s="54"/>
      <c r="P142" s="54"/>
      <c r="Q142" s="191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4">
        <v>68</v>
      </c>
      <c r="B143" s="125">
        <v>42613</v>
      </c>
      <c r="C143" s="125"/>
      <c r="D143" s="126" t="s">
        <v>668</v>
      </c>
      <c r="E143" s="127" t="s">
        <v>543</v>
      </c>
      <c r="F143" s="128">
        <v>560</v>
      </c>
      <c r="G143" s="127"/>
      <c r="H143" s="127">
        <v>725</v>
      </c>
      <c r="I143" s="129">
        <v>725</v>
      </c>
      <c r="J143" s="130" t="s">
        <v>573</v>
      </c>
      <c r="K143" s="131">
        <f t="shared" si="64"/>
        <v>165</v>
      </c>
      <c r="L143" s="132">
        <f t="shared" si="65"/>
        <v>0.29464285714285715</v>
      </c>
      <c r="M143" s="127" t="s">
        <v>545</v>
      </c>
      <c r="N143" s="133">
        <v>42456</v>
      </c>
      <c r="O143" s="54"/>
      <c r="P143" s="54"/>
      <c r="Q143" s="191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4">
        <v>69</v>
      </c>
      <c r="B144" s="125">
        <v>42614</v>
      </c>
      <c r="C144" s="125"/>
      <c r="D144" s="126" t="s">
        <v>669</v>
      </c>
      <c r="E144" s="127" t="s">
        <v>543</v>
      </c>
      <c r="F144" s="128">
        <v>160.5</v>
      </c>
      <c r="G144" s="127"/>
      <c r="H144" s="127">
        <v>210</v>
      </c>
      <c r="I144" s="129">
        <v>210</v>
      </c>
      <c r="J144" s="130" t="s">
        <v>573</v>
      </c>
      <c r="K144" s="131">
        <f t="shared" si="64"/>
        <v>49.5</v>
      </c>
      <c r="L144" s="132">
        <f t="shared" si="65"/>
        <v>0.30841121495327101</v>
      </c>
      <c r="M144" s="127" t="s">
        <v>545</v>
      </c>
      <c r="N144" s="133">
        <v>42871</v>
      </c>
      <c r="O144" s="54"/>
      <c r="P144" s="54"/>
      <c r="Q144" s="191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4">
        <v>70</v>
      </c>
      <c r="B145" s="125">
        <v>42646</v>
      </c>
      <c r="C145" s="125"/>
      <c r="D145" s="126" t="s">
        <v>395</v>
      </c>
      <c r="E145" s="127" t="s">
        <v>543</v>
      </c>
      <c r="F145" s="128">
        <v>430</v>
      </c>
      <c r="G145" s="127"/>
      <c r="H145" s="127">
        <v>596</v>
      </c>
      <c r="I145" s="129">
        <v>575</v>
      </c>
      <c r="J145" s="130" t="s">
        <v>670</v>
      </c>
      <c r="K145" s="131">
        <v>166</v>
      </c>
      <c r="L145" s="132">
        <v>0.38604651162790699</v>
      </c>
      <c r="M145" s="127" t="s">
        <v>545</v>
      </c>
      <c r="N145" s="133">
        <v>42769</v>
      </c>
      <c r="O145" s="54"/>
      <c r="P145" s="54"/>
      <c r="Q145" s="191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4">
        <v>71</v>
      </c>
      <c r="B146" s="125">
        <v>42657</v>
      </c>
      <c r="C146" s="125"/>
      <c r="D146" s="126" t="s">
        <v>671</v>
      </c>
      <c r="E146" s="127" t="s">
        <v>543</v>
      </c>
      <c r="F146" s="128">
        <v>280</v>
      </c>
      <c r="G146" s="127"/>
      <c r="H146" s="127">
        <v>345</v>
      </c>
      <c r="I146" s="129">
        <v>345</v>
      </c>
      <c r="J146" s="130" t="s">
        <v>573</v>
      </c>
      <c r="K146" s="131">
        <f t="shared" ref="K146:K151" si="66">H146-F146</f>
        <v>65</v>
      </c>
      <c r="L146" s="132">
        <f>K146/F146</f>
        <v>0.23214285714285715</v>
      </c>
      <c r="M146" s="127" t="s">
        <v>545</v>
      </c>
      <c r="N146" s="133">
        <v>42814</v>
      </c>
      <c r="O146" s="54"/>
      <c r="P146" s="54"/>
      <c r="Q146" s="191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24">
        <v>72</v>
      </c>
      <c r="B147" s="125">
        <v>42657</v>
      </c>
      <c r="C147" s="125"/>
      <c r="D147" s="126" t="s">
        <v>672</v>
      </c>
      <c r="E147" s="127" t="s">
        <v>543</v>
      </c>
      <c r="F147" s="128">
        <v>245</v>
      </c>
      <c r="G147" s="127"/>
      <c r="H147" s="127">
        <v>325.5</v>
      </c>
      <c r="I147" s="129">
        <v>330</v>
      </c>
      <c r="J147" s="130" t="s">
        <v>673</v>
      </c>
      <c r="K147" s="131">
        <f t="shared" si="66"/>
        <v>80.5</v>
      </c>
      <c r="L147" s="132">
        <f>K147/F147</f>
        <v>0.32857142857142857</v>
      </c>
      <c r="M147" s="127" t="s">
        <v>545</v>
      </c>
      <c r="N147" s="133">
        <v>42769</v>
      </c>
      <c r="O147" s="54"/>
      <c r="P147" s="54"/>
      <c r="Q147" s="191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4">
        <v>73</v>
      </c>
      <c r="B148" s="125">
        <v>42660</v>
      </c>
      <c r="C148" s="125"/>
      <c r="D148" s="126" t="s">
        <v>674</v>
      </c>
      <c r="E148" s="127" t="s">
        <v>543</v>
      </c>
      <c r="F148" s="128">
        <v>125</v>
      </c>
      <c r="G148" s="127"/>
      <c r="H148" s="127">
        <v>160</v>
      </c>
      <c r="I148" s="129">
        <v>160</v>
      </c>
      <c r="J148" s="130" t="s">
        <v>627</v>
      </c>
      <c r="K148" s="131">
        <f t="shared" si="66"/>
        <v>35</v>
      </c>
      <c r="L148" s="132">
        <v>0.28000000000000003</v>
      </c>
      <c r="M148" s="127" t="s">
        <v>545</v>
      </c>
      <c r="N148" s="133">
        <v>42803</v>
      </c>
      <c r="O148" s="54"/>
      <c r="P148" s="54"/>
      <c r="Q148" s="191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4">
        <v>74</v>
      </c>
      <c r="B149" s="125">
        <v>42660</v>
      </c>
      <c r="C149" s="125"/>
      <c r="D149" s="126" t="s">
        <v>675</v>
      </c>
      <c r="E149" s="127" t="s">
        <v>543</v>
      </c>
      <c r="F149" s="128">
        <v>114</v>
      </c>
      <c r="G149" s="127"/>
      <c r="H149" s="127">
        <v>145</v>
      </c>
      <c r="I149" s="129">
        <v>145</v>
      </c>
      <c r="J149" s="130" t="s">
        <v>627</v>
      </c>
      <c r="K149" s="131">
        <f t="shared" si="66"/>
        <v>31</v>
      </c>
      <c r="L149" s="132">
        <f>K149/F149</f>
        <v>0.27192982456140352</v>
      </c>
      <c r="M149" s="127" t="s">
        <v>545</v>
      </c>
      <c r="N149" s="133">
        <v>42859</v>
      </c>
      <c r="O149" s="54"/>
      <c r="P149" s="54"/>
      <c r="Q149" s="191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4">
        <v>75</v>
      </c>
      <c r="B150" s="125">
        <v>42660</v>
      </c>
      <c r="C150" s="125"/>
      <c r="D150" s="126" t="s">
        <v>676</v>
      </c>
      <c r="E150" s="127" t="s">
        <v>543</v>
      </c>
      <c r="F150" s="128">
        <v>212</v>
      </c>
      <c r="G150" s="127"/>
      <c r="H150" s="127">
        <v>280</v>
      </c>
      <c r="I150" s="129">
        <v>276</v>
      </c>
      <c r="J150" s="130" t="s">
        <v>677</v>
      </c>
      <c r="K150" s="131">
        <f t="shared" si="66"/>
        <v>68</v>
      </c>
      <c r="L150" s="132">
        <f>K150/F150</f>
        <v>0.32075471698113206</v>
      </c>
      <c r="M150" s="127" t="s">
        <v>545</v>
      </c>
      <c r="N150" s="133">
        <v>42858</v>
      </c>
      <c r="O150" s="54"/>
      <c r="P150" s="54"/>
      <c r="Q150" s="191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4">
        <v>76</v>
      </c>
      <c r="B151" s="125">
        <v>42678</v>
      </c>
      <c r="C151" s="125"/>
      <c r="D151" s="126" t="s">
        <v>438</v>
      </c>
      <c r="E151" s="127" t="s">
        <v>543</v>
      </c>
      <c r="F151" s="128">
        <v>155</v>
      </c>
      <c r="G151" s="127"/>
      <c r="H151" s="127">
        <v>210</v>
      </c>
      <c r="I151" s="129">
        <v>210</v>
      </c>
      <c r="J151" s="130" t="s">
        <v>678</v>
      </c>
      <c r="K151" s="131">
        <f t="shared" si="66"/>
        <v>55</v>
      </c>
      <c r="L151" s="132">
        <f>K151/F151</f>
        <v>0.35483870967741937</v>
      </c>
      <c r="M151" s="127" t="s">
        <v>545</v>
      </c>
      <c r="N151" s="133">
        <v>42944</v>
      </c>
      <c r="O151" s="54"/>
      <c r="P151" s="54"/>
      <c r="Q151" s="191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34">
        <v>77</v>
      </c>
      <c r="B152" s="135">
        <v>42710</v>
      </c>
      <c r="C152" s="135"/>
      <c r="D152" s="136" t="s">
        <v>679</v>
      </c>
      <c r="E152" s="137" t="s">
        <v>543</v>
      </c>
      <c r="F152" s="138">
        <v>150.5</v>
      </c>
      <c r="G152" s="138"/>
      <c r="H152" s="139">
        <v>72.5</v>
      </c>
      <c r="I152" s="139">
        <v>174</v>
      </c>
      <c r="J152" s="140" t="s">
        <v>680</v>
      </c>
      <c r="K152" s="141">
        <v>-78</v>
      </c>
      <c r="L152" s="142">
        <v>-0.51827242524916906</v>
      </c>
      <c r="M152" s="138" t="s">
        <v>555</v>
      </c>
      <c r="N152" s="135">
        <v>43333</v>
      </c>
      <c r="O152" s="54"/>
      <c r="P152" s="54"/>
      <c r="Q152" s="191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4">
        <v>78</v>
      </c>
      <c r="B153" s="125">
        <v>42712</v>
      </c>
      <c r="C153" s="125"/>
      <c r="D153" s="126" t="s">
        <v>681</v>
      </c>
      <c r="E153" s="127" t="s">
        <v>543</v>
      </c>
      <c r="F153" s="128">
        <v>380</v>
      </c>
      <c r="G153" s="127"/>
      <c r="H153" s="127">
        <v>478</v>
      </c>
      <c r="I153" s="129">
        <v>468</v>
      </c>
      <c r="J153" s="130" t="s">
        <v>627</v>
      </c>
      <c r="K153" s="131">
        <f>H153-F153</f>
        <v>98</v>
      </c>
      <c r="L153" s="132">
        <f>K153/F153</f>
        <v>0.25789473684210529</v>
      </c>
      <c r="M153" s="127" t="s">
        <v>545</v>
      </c>
      <c r="N153" s="133">
        <v>43025</v>
      </c>
      <c r="O153" s="54"/>
      <c r="P153" s="54"/>
      <c r="Q153" s="191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4">
        <v>79</v>
      </c>
      <c r="B154" s="125">
        <v>42734</v>
      </c>
      <c r="C154" s="125"/>
      <c r="D154" s="126" t="s">
        <v>118</v>
      </c>
      <c r="E154" s="127" t="s">
        <v>543</v>
      </c>
      <c r="F154" s="128">
        <v>305</v>
      </c>
      <c r="G154" s="127"/>
      <c r="H154" s="127">
        <v>375</v>
      </c>
      <c r="I154" s="129">
        <v>375</v>
      </c>
      <c r="J154" s="130" t="s">
        <v>627</v>
      </c>
      <c r="K154" s="131">
        <f>H154-F154</f>
        <v>70</v>
      </c>
      <c r="L154" s="132">
        <f>K154/F154</f>
        <v>0.22950819672131148</v>
      </c>
      <c r="M154" s="127" t="s">
        <v>545</v>
      </c>
      <c r="N154" s="133">
        <v>42768</v>
      </c>
      <c r="O154" s="54"/>
      <c r="P154" s="54"/>
      <c r="Q154" s="191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4">
        <v>80</v>
      </c>
      <c r="B155" s="125">
        <v>42739</v>
      </c>
      <c r="C155" s="125"/>
      <c r="D155" s="126" t="s">
        <v>102</v>
      </c>
      <c r="E155" s="127" t="s">
        <v>543</v>
      </c>
      <c r="F155" s="128">
        <v>99.5</v>
      </c>
      <c r="G155" s="127"/>
      <c r="H155" s="127">
        <v>158</v>
      </c>
      <c r="I155" s="129">
        <v>158</v>
      </c>
      <c r="J155" s="130" t="s">
        <v>627</v>
      </c>
      <c r="K155" s="131">
        <f>H155-F155</f>
        <v>58.5</v>
      </c>
      <c r="L155" s="132">
        <f>K155/F155</f>
        <v>0.5879396984924623</v>
      </c>
      <c r="M155" s="127" t="s">
        <v>545</v>
      </c>
      <c r="N155" s="133">
        <v>42898</v>
      </c>
      <c r="O155" s="54"/>
      <c r="P155" s="54"/>
      <c r="Q155" s="191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4">
        <v>81</v>
      </c>
      <c r="B156" s="125">
        <v>42739</v>
      </c>
      <c r="C156" s="125"/>
      <c r="D156" s="126" t="s">
        <v>102</v>
      </c>
      <c r="E156" s="127" t="s">
        <v>543</v>
      </c>
      <c r="F156" s="128">
        <v>99.5</v>
      </c>
      <c r="G156" s="127"/>
      <c r="H156" s="127">
        <v>158</v>
      </c>
      <c r="I156" s="129">
        <v>158</v>
      </c>
      <c r="J156" s="130" t="s">
        <v>627</v>
      </c>
      <c r="K156" s="131">
        <v>58.5</v>
      </c>
      <c r="L156" s="132">
        <v>0.58793969849246197</v>
      </c>
      <c r="M156" s="127" t="s">
        <v>545</v>
      </c>
      <c r="N156" s="133">
        <v>42898</v>
      </c>
      <c r="O156" s="54"/>
      <c r="P156" s="54"/>
      <c r="Q156" s="191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4">
        <v>82</v>
      </c>
      <c r="B157" s="125">
        <v>42786</v>
      </c>
      <c r="C157" s="125"/>
      <c r="D157" s="126" t="s">
        <v>204</v>
      </c>
      <c r="E157" s="127" t="s">
        <v>543</v>
      </c>
      <c r="F157" s="128">
        <v>140.5</v>
      </c>
      <c r="G157" s="127"/>
      <c r="H157" s="127">
        <v>220</v>
      </c>
      <c r="I157" s="129">
        <v>220</v>
      </c>
      <c r="J157" s="130" t="s">
        <v>627</v>
      </c>
      <c r="K157" s="131">
        <f>H157-F157</f>
        <v>79.5</v>
      </c>
      <c r="L157" s="132">
        <f>K157/F157</f>
        <v>0.5658362989323843</v>
      </c>
      <c r="M157" s="127" t="s">
        <v>545</v>
      </c>
      <c r="N157" s="133">
        <v>42864</v>
      </c>
      <c r="O157" s="54"/>
      <c r="P157" s="54"/>
      <c r="Q157" s="191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4">
        <v>83</v>
      </c>
      <c r="B158" s="125">
        <v>42786</v>
      </c>
      <c r="C158" s="125"/>
      <c r="D158" s="126" t="s">
        <v>682</v>
      </c>
      <c r="E158" s="127" t="s">
        <v>543</v>
      </c>
      <c r="F158" s="128">
        <v>202.5</v>
      </c>
      <c r="G158" s="127"/>
      <c r="H158" s="127">
        <v>234</v>
      </c>
      <c r="I158" s="129">
        <v>234</v>
      </c>
      <c r="J158" s="130" t="s">
        <v>627</v>
      </c>
      <c r="K158" s="131">
        <v>31.5</v>
      </c>
      <c r="L158" s="132">
        <v>0.155555555555556</v>
      </c>
      <c r="M158" s="127" t="s">
        <v>545</v>
      </c>
      <c r="N158" s="133">
        <v>42836</v>
      </c>
      <c r="O158" s="54"/>
      <c r="P158" s="54"/>
      <c r="Q158" s="191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4">
        <v>84</v>
      </c>
      <c r="B159" s="125">
        <v>42818</v>
      </c>
      <c r="C159" s="125"/>
      <c r="D159" s="126" t="s">
        <v>683</v>
      </c>
      <c r="E159" s="127" t="s">
        <v>543</v>
      </c>
      <c r="F159" s="128">
        <v>300.5</v>
      </c>
      <c r="G159" s="127"/>
      <c r="H159" s="127">
        <v>417.5</v>
      </c>
      <c r="I159" s="129">
        <v>420</v>
      </c>
      <c r="J159" s="130" t="s">
        <v>684</v>
      </c>
      <c r="K159" s="131">
        <f>H159-F159</f>
        <v>117</v>
      </c>
      <c r="L159" s="132">
        <f>K159/F159</f>
        <v>0.38935108153078202</v>
      </c>
      <c r="M159" s="127" t="s">
        <v>545</v>
      </c>
      <c r="N159" s="133">
        <v>43070</v>
      </c>
      <c r="O159" s="54"/>
      <c r="P159" s="54"/>
      <c r="Q159" s="191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4">
        <v>85</v>
      </c>
      <c r="B160" s="125">
        <v>42818</v>
      </c>
      <c r="C160" s="125"/>
      <c r="D160" s="126" t="s">
        <v>657</v>
      </c>
      <c r="E160" s="127" t="s">
        <v>543</v>
      </c>
      <c r="F160" s="128">
        <v>850</v>
      </c>
      <c r="G160" s="127"/>
      <c r="H160" s="127">
        <v>1042.5</v>
      </c>
      <c r="I160" s="129">
        <v>1023</v>
      </c>
      <c r="J160" s="130" t="s">
        <v>685</v>
      </c>
      <c r="K160" s="131">
        <v>192.5</v>
      </c>
      <c r="L160" s="132">
        <v>0.22647058823529401</v>
      </c>
      <c r="M160" s="127" t="s">
        <v>545</v>
      </c>
      <c r="N160" s="133">
        <v>42830</v>
      </c>
      <c r="O160" s="54"/>
      <c r="P160" s="54"/>
      <c r="Q160" s="191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4">
        <v>86</v>
      </c>
      <c r="B161" s="125">
        <v>42830</v>
      </c>
      <c r="C161" s="125"/>
      <c r="D161" s="126" t="s">
        <v>464</v>
      </c>
      <c r="E161" s="127" t="s">
        <v>543</v>
      </c>
      <c r="F161" s="128">
        <v>785</v>
      </c>
      <c r="G161" s="127"/>
      <c r="H161" s="127">
        <v>930</v>
      </c>
      <c r="I161" s="129">
        <v>920</v>
      </c>
      <c r="J161" s="130" t="s">
        <v>686</v>
      </c>
      <c r="K161" s="131">
        <f>H161-F161</f>
        <v>145</v>
      </c>
      <c r="L161" s="132">
        <f>K161/F161</f>
        <v>0.18471337579617833</v>
      </c>
      <c r="M161" s="127" t="s">
        <v>545</v>
      </c>
      <c r="N161" s="133">
        <v>42976</v>
      </c>
      <c r="O161" s="54"/>
      <c r="P161" s="54"/>
      <c r="Q161" s="191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34">
        <v>87</v>
      </c>
      <c r="B162" s="135">
        <v>42831</v>
      </c>
      <c r="C162" s="135"/>
      <c r="D162" s="136" t="s">
        <v>687</v>
      </c>
      <c r="E162" s="137" t="s">
        <v>543</v>
      </c>
      <c r="F162" s="138">
        <v>40</v>
      </c>
      <c r="G162" s="138"/>
      <c r="H162" s="139">
        <v>13.1</v>
      </c>
      <c r="I162" s="139">
        <v>60</v>
      </c>
      <c r="J162" s="140" t="s">
        <v>688</v>
      </c>
      <c r="K162" s="141">
        <v>-26.9</v>
      </c>
      <c r="L162" s="142">
        <v>-0.67249999999999999</v>
      </c>
      <c r="M162" s="138" t="s">
        <v>555</v>
      </c>
      <c r="N162" s="135">
        <v>43138</v>
      </c>
      <c r="O162" s="54"/>
      <c r="P162" s="54"/>
      <c r="Q162" s="191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4">
        <v>88</v>
      </c>
      <c r="B163" s="125">
        <v>42837</v>
      </c>
      <c r="C163" s="125"/>
      <c r="D163" s="126" t="s">
        <v>100</v>
      </c>
      <c r="E163" s="127" t="s">
        <v>543</v>
      </c>
      <c r="F163" s="128">
        <v>289.5</v>
      </c>
      <c r="G163" s="127"/>
      <c r="H163" s="127">
        <v>354</v>
      </c>
      <c r="I163" s="129">
        <v>360</v>
      </c>
      <c r="J163" s="130" t="s">
        <v>689</v>
      </c>
      <c r="K163" s="131">
        <f t="shared" ref="K163:K171" si="67">H163-F163</f>
        <v>64.5</v>
      </c>
      <c r="L163" s="132">
        <f t="shared" ref="L163:L171" si="68">K163/F163</f>
        <v>0.22279792746113988</v>
      </c>
      <c r="M163" s="127" t="s">
        <v>545</v>
      </c>
      <c r="N163" s="133">
        <v>43040</v>
      </c>
      <c r="O163" s="54"/>
      <c r="P163" s="54"/>
      <c r="Q163" s="191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4">
        <v>89</v>
      </c>
      <c r="B164" s="125">
        <v>42845</v>
      </c>
      <c r="C164" s="125"/>
      <c r="D164" s="126" t="s">
        <v>412</v>
      </c>
      <c r="E164" s="127" t="s">
        <v>543</v>
      </c>
      <c r="F164" s="128">
        <v>700</v>
      </c>
      <c r="G164" s="127"/>
      <c r="H164" s="127">
        <v>840</v>
      </c>
      <c r="I164" s="129">
        <v>840</v>
      </c>
      <c r="J164" s="130" t="s">
        <v>690</v>
      </c>
      <c r="K164" s="131">
        <f t="shared" si="67"/>
        <v>140</v>
      </c>
      <c r="L164" s="132">
        <f t="shared" si="68"/>
        <v>0.2</v>
      </c>
      <c r="M164" s="127" t="s">
        <v>545</v>
      </c>
      <c r="N164" s="133">
        <v>42893</v>
      </c>
      <c r="O164" s="54"/>
      <c r="P164" s="54"/>
      <c r="Q164" s="191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4">
        <v>90</v>
      </c>
      <c r="B165" s="125">
        <v>42887</v>
      </c>
      <c r="C165" s="125"/>
      <c r="D165" s="126" t="s">
        <v>691</v>
      </c>
      <c r="E165" s="127" t="s">
        <v>543</v>
      </c>
      <c r="F165" s="128">
        <v>130</v>
      </c>
      <c r="G165" s="127"/>
      <c r="H165" s="127">
        <v>144.25</v>
      </c>
      <c r="I165" s="129">
        <v>170</v>
      </c>
      <c r="J165" s="130" t="s">
        <v>692</v>
      </c>
      <c r="K165" s="131">
        <f t="shared" si="67"/>
        <v>14.25</v>
      </c>
      <c r="L165" s="132">
        <f t="shared" si="68"/>
        <v>0.10961538461538461</v>
      </c>
      <c r="M165" s="127" t="s">
        <v>545</v>
      </c>
      <c r="N165" s="133">
        <v>43675</v>
      </c>
      <c r="O165" s="54"/>
      <c r="P165" s="54"/>
      <c r="Q165" s="191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4">
        <v>91</v>
      </c>
      <c r="B166" s="125">
        <v>42901</v>
      </c>
      <c r="C166" s="125"/>
      <c r="D166" s="126" t="s">
        <v>693</v>
      </c>
      <c r="E166" s="127" t="s">
        <v>543</v>
      </c>
      <c r="F166" s="128">
        <v>214.5</v>
      </c>
      <c r="G166" s="127"/>
      <c r="H166" s="127">
        <v>262</v>
      </c>
      <c r="I166" s="129">
        <v>262</v>
      </c>
      <c r="J166" s="130" t="s">
        <v>564</v>
      </c>
      <c r="K166" s="131">
        <f t="shared" si="67"/>
        <v>47.5</v>
      </c>
      <c r="L166" s="132">
        <f t="shared" si="68"/>
        <v>0.22144522144522144</v>
      </c>
      <c r="M166" s="127" t="s">
        <v>545</v>
      </c>
      <c r="N166" s="133">
        <v>42977</v>
      </c>
      <c r="O166" s="54"/>
      <c r="P166" s="54"/>
      <c r="Q166" s="191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55">
        <v>92</v>
      </c>
      <c r="B167" s="156">
        <v>42933</v>
      </c>
      <c r="C167" s="156"/>
      <c r="D167" s="157" t="s">
        <v>694</v>
      </c>
      <c r="E167" s="158" t="s">
        <v>543</v>
      </c>
      <c r="F167" s="159">
        <v>370</v>
      </c>
      <c r="G167" s="158"/>
      <c r="H167" s="158">
        <v>447.5</v>
      </c>
      <c r="I167" s="160">
        <v>450</v>
      </c>
      <c r="J167" s="161" t="s">
        <v>627</v>
      </c>
      <c r="K167" s="131">
        <f t="shared" si="67"/>
        <v>77.5</v>
      </c>
      <c r="L167" s="162">
        <f t="shared" si="68"/>
        <v>0.20945945945945946</v>
      </c>
      <c r="M167" s="158" t="s">
        <v>545</v>
      </c>
      <c r="N167" s="163">
        <v>43035</v>
      </c>
      <c r="O167" s="54"/>
      <c r="P167" s="54"/>
      <c r="Q167" s="191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55">
        <v>93</v>
      </c>
      <c r="B168" s="156">
        <v>42943</v>
      </c>
      <c r="C168" s="156"/>
      <c r="D168" s="157" t="s">
        <v>202</v>
      </c>
      <c r="E168" s="158" t="s">
        <v>543</v>
      </c>
      <c r="F168" s="159">
        <v>657.5</v>
      </c>
      <c r="G168" s="158"/>
      <c r="H168" s="158">
        <v>825</v>
      </c>
      <c r="I168" s="160">
        <v>820</v>
      </c>
      <c r="J168" s="161" t="s">
        <v>627</v>
      </c>
      <c r="K168" s="131">
        <f t="shared" si="67"/>
        <v>167.5</v>
      </c>
      <c r="L168" s="162">
        <f t="shared" si="68"/>
        <v>0.25475285171102663</v>
      </c>
      <c r="M168" s="158" t="s">
        <v>545</v>
      </c>
      <c r="N168" s="163">
        <v>43090</v>
      </c>
      <c r="O168" s="54"/>
      <c r="P168" s="54"/>
      <c r="Q168" s="191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4">
        <v>94</v>
      </c>
      <c r="B169" s="125">
        <v>42964</v>
      </c>
      <c r="C169" s="125"/>
      <c r="D169" s="126" t="s">
        <v>373</v>
      </c>
      <c r="E169" s="127" t="s">
        <v>543</v>
      </c>
      <c r="F169" s="128">
        <v>605</v>
      </c>
      <c r="G169" s="127"/>
      <c r="H169" s="127">
        <v>750</v>
      </c>
      <c r="I169" s="129">
        <v>750</v>
      </c>
      <c r="J169" s="130" t="s">
        <v>686</v>
      </c>
      <c r="K169" s="131">
        <f t="shared" si="67"/>
        <v>145</v>
      </c>
      <c r="L169" s="132">
        <f t="shared" si="68"/>
        <v>0.23966942148760331</v>
      </c>
      <c r="M169" s="127" t="s">
        <v>545</v>
      </c>
      <c r="N169" s="133">
        <v>43027</v>
      </c>
      <c r="O169" s="54"/>
      <c r="P169" s="54"/>
      <c r="Q169" s="191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4">
        <v>95</v>
      </c>
      <c r="B170" s="135">
        <v>42979</v>
      </c>
      <c r="C170" s="135"/>
      <c r="D170" s="143" t="s">
        <v>695</v>
      </c>
      <c r="E170" s="138" t="s">
        <v>543</v>
      </c>
      <c r="F170" s="138">
        <v>255</v>
      </c>
      <c r="G170" s="139"/>
      <c r="H170" s="139">
        <v>217.25</v>
      </c>
      <c r="I170" s="139">
        <v>320</v>
      </c>
      <c r="J170" s="140" t="s">
        <v>696</v>
      </c>
      <c r="K170" s="141">
        <f t="shared" si="67"/>
        <v>-37.75</v>
      </c>
      <c r="L170" s="144">
        <f t="shared" si="68"/>
        <v>-0.14803921568627451</v>
      </c>
      <c r="M170" s="138" t="s">
        <v>555</v>
      </c>
      <c r="N170" s="135">
        <v>43661</v>
      </c>
      <c r="O170" s="54"/>
      <c r="P170" s="54"/>
      <c r="Q170" s="191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4">
        <v>96</v>
      </c>
      <c r="B171" s="125">
        <v>42997</v>
      </c>
      <c r="C171" s="125"/>
      <c r="D171" s="126" t="s">
        <v>697</v>
      </c>
      <c r="E171" s="127" t="s">
        <v>543</v>
      </c>
      <c r="F171" s="128">
        <v>215</v>
      </c>
      <c r="G171" s="127"/>
      <c r="H171" s="127">
        <v>258</v>
      </c>
      <c r="I171" s="129">
        <v>258</v>
      </c>
      <c r="J171" s="130" t="s">
        <v>627</v>
      </c>
      <c r="K171" s="131">
        <f t="shared" si="67"/>
        <v>43</v>
      </c>
      <c r="L171" s="132">
        <f t="shared" si="68"/>
        <v>0.2</v>
      </c>
      <c r="M171" s="127" t="s">
        <v>545</v>
      </c>
      <c r="N171" s="133">
        <v>43040</v>
      </c>
      <c r="O171" s="54"/>
      <c r="P171" s="54"/>
      <c r="Q171" s="191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4">
        <v>97</v>
      </c>
      <c r="B172" s="125">
        <v>42997</v>
      </c>
      <c r="C172" s="125"/>
      <c r="D172" s="126" t="s">
        <v>697</v>
      </c>
      <c r="E172" s="127" t="s">
        <v>543</v>
      </c>
      <c r="F172" s="128">
        <v>215</v>
      </c>
      <c r="G172" s="127"/>
      <c r="H172" s="127">
        <v>258</v>
      </c>
      <c r="I172" s="129">
        <v>258</v>
      </c>
      <c r="J172" s="161" t="s">
        <v>627</v>
      </c>
      <c r="K172" s="131">
        <v>43</v>
      </c>
      <c r="L172" s="132">
        <v>0.2</v>
      </c>
      <c r="M172" s="127" t="s">
        <v>545</v>
      </c>
      <c r="N172" s="133">
        <v>43040</v>
      </c>
      <c r="O172" s="54"/>
      <c r="P172" s="54"/>
      <c r="Q172" s="191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55">
        <v>98</v>
      </c>
      <c r="B173" s="156">
        <v>42998</v>
      </c>
      <c r="C173" s="156"/>
      <c r="D173" s="157" t="s">
        <v>698</v>
      </c>
      <c r="E173" s="158" t="s">
        <v>543</v>
      </c>
      <c r="F173" s="128">
        <v>75</v>
      </c>
      <c r="G173" s="158"/>
      <c r="H173" s="158">
        <v>90</v>
      </c>
      <c r="I173" s="160">
        <v>90</v>
      </c>
      <c r="J173" s="130" t="s">
        <v>699</v>
      </c>
      <c r="K173" s="131">
        <f t="shared" ref="K173:K178" si="69">H173-F173</f>
        <v>15</v>
      </c>
      <c r="L173" s="132">
        <f t="shared" ref="L173:L178" si="70">K173/F173</f>
        <v>0.2</v>
      </c>
      <c r="M173" s="127" t="s">
        <v>545</v>
      </c>
      <c r="N173" s="133">
        <v>43019</v>
      </c>
      <c r="O173" s="54"/>
      <c r="P173" s="54"/>
      <c r="Q173" s="191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55">
        <v>99</v>
      </c>
      <c r="B174" s="156">
        <v>43011</v>
      </c>
      <c r="C174" s="156"/>
      <c r="D174" s="157" t="s">
        <v>700</v>
      </c>
      <c r="E174" s="158" t="s">
        <v>543</v>
      </c>
      <c r="F174" s="159">
        <v>315</v>
      </c>
      <c r="G174" s="158"/>
      <c r="H174" s="158">
        <v>392</v>
      </c>
      <c r="I174" s="160">
        <v>384</v>
      </c>
      <c r="J174" s="161" t="s">
        <v>701</v>
      </c>
      <c r="K174" s="131">
        <f t="shared" si="69"/>
        <v>77</v>
      </c>
      <c r="L174" s="162">
        <f t="shared" si="70"/>
        <v>0.24444444444444444</v>
      </c>
      <c r="M174" s="158" t="s">
        <v>545</v>
      </c>
      <c r="N174" s="163">
        <v>43017</v>
      </c>
      <c r="O174" s="54"/>
      <c r="P174" s="54"/>
      <c r="Q174" s="191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55">
        <v>100</v>
      </c>
      <c r="B175" s="156">
        <v>43013</v>
      </c>
      <c r="C175" s="156"/>
      <c r="D175" s="157" t="s">
        <v>442</v>
      </c>
      <c r="E175" s="158" t="s">
        <v>543</v>
      </c>
      <c r="F175" s="159">
        <v>145</v>
      </c>
      <c r="G175" s="158"/>
      <c r="H175" s="158">
        <v>179</v>
      </c>
      <c r="I175" s="160">
        <v>180</v>
      </c>
      <c r="J175" s="161" t="s">
        <v>702</v>
      </c>
      <c r="K175" s="131">
        <f t="shared" si="69"/>
        <v>34</v>
      </c>
      <c r="L175" s="162">
        <f t="shared" si="70"/>
        <v>0.23448275862068965</v>
      </c>
      <c r="M175" s="158" t="s">
        <v>545</v>
      </c>
      <c r="N175" s="163">
        <v>43025</v>
      </c>
      <c r="O175" s="54"/>
      <c r="P175" s="54"/>
      <c r="Q175" s="191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55">
        <v>101</v>
      </c>
      <c r="B176" s="156">
        <v>43014</v>
      </c>
      <c r="C176" s="156"/>
      <c r="D176" s="157" t="s">
        <v>348</v>
      </c>
      <c r="E176" s="158" t="s">
        <v>543</v>
      </c>
      <c r="F176" s="159">
        <v>256</v>
      </c>
      <c r="G176" s="158"/>
      <c r="H176" s="158">
        <v>323</v>
      </c>
      <c r="I176" s="160">
        <v>320</v>
      </c>
      <c r="J176" s="161" t="s">
        <v>627</v>
      </c>
      <c r="K176" s="131">
        <f t="shared" si="69"/>
        <v>67</v>
      </c>
      <c r="L176" s="162">
        <f t="shared" si="70"/>
        <v>0.26171875</v>
      </c>
      <c r="M176" s="158" t="s">
        <v>545</v>
      </c>
      <c r="N176" s="163">
        <v>43067</v>
      </c>
      <c r="O176" s="54"/>
      <c r="P176" s="54"/>
      <c r="Q176" s="191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55">
        <v>102</v>
      </c>
      <c r="B177" s="156">
        <v>43017</v>
      </c>
      <c r="C177" s="156"/>
      <c r="D177" s="157" t="s">
        <v>362</v>
      </c>
      <c r="E177" s="158" t="s">
        <v>543</v>
      </c>
      <c r="F177" s="159">
        <v>137.5</v>
      </c>
      <c r="G177" s="158"/>
      <c r="H177" s="158">
        <v>184</v>
      </c>
      <c r="I177" s="160">
        <v>183</v>
      </c>
      <c r="J177" s="161" t="s">
        <v>703</v>
      </c>
      <c r="K177" s="131">
        <f t="shared" si="69"/>
        <v>46.5</v>
      </c>
      <c r="L177" s="162">
        <f t="shared" si="70"/>
        <v>0.33818181818181819</v>
      </c>
      <c r="M177" s="158" t="s">
        <v>545</v>
      </c>
      <c r="N177" s="163">
        <v>43108</v>
      </c>
      <c r="O177" s="54"/>
      <c r="P177" s="54"/>
      <c r="Q177" s="191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55">
        <v>103</v>
      </c>
      <c r="B178" s="156">
        <v>43018</v>
      </c>
      <c r="C178" s="156"/>
      <c r="D178" s="157" t="s">
        <v>704</v>
      </c>
      <c r="E178" s="158" t="s">
        <v>543</v>
      </c>
      <c r="F178" s="159">
        <v>125.5</v>
      </c>
      <c r="G178" s="158"/>
      <c r="H178" s="158">
        <v>158</v>
      </c>
      <c r="I178" s="160">
        <v>155</v>
      </c>
      <c r="J178" s="161" t="s">
        <v>705</v>
      </c>
      <c r="K178" s="131">
        <f t="shared" si="69"/>
        <v>32.5</v>
      </c>
      <c r="L178" s="162">
        <f t="shared" si="70"/>
        <v>0.25896414342629481</v>
      </c>
      <c r="M178" s="158" t="s">
        <v>545</v>
      </c>
      <c r="N178" s="163">
        <v>43067</v>
      </c>
      <c r="O178" s="54"/>
      <c r="P178" s="54"/>
      <c r="Q178" s="191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55">
        <v>104</v>
      </c>
      <c r="B179" s="156">
        <v>43018</v>
      </c>
      <c r="C179" s="156"/>
      <c r="D179" s="157" t="s">
        <v>706</v>
      </c>
      <c r="E179" s="158" t="s">
        <v>543</v>
      </c>
      <c r="F179" s="159">
        <v>895</v>
      </c>
      <c r="G179" s="158"/>
      <c r="H179" s="158">
        <v>1122.5</v>
      </c>
      <c r="I179" s="160">
        <v>1078</v>
      </c>
      <c r="J179" s="161" t="s">
        <v>707</v>
      </c>
      <c r="K179" s="131">
        <v>227.5</v>
      </c>
      <c r="L179" s="162">
        <v>0.25418994413407803</v>
      </c>
      <c r="M179" s="158" t="s">
        <v>545</v>
      </c>
      <c r="N179" s="163">
        <v>43117</v>
      </c>
      <c r="O179" s="54"/>
      <c r="P179" s="54"/>
      <c r="Q179" s="191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55">
        <v>105</v>
      </c>
      <c r="B180" s="156">
        <v>43020</v>
      </c>
      <c r="C180" s="156"/>
      <c r="D180" s="157" t="s">
        <v>357</v>
      </c>
      <c r="E180" s="158" t="s">
        <v>543</v>
      </c>
      <c r="F180" s="159">
        <v>525</v>
      </c>
      <c r="G180" s="158"/>
      <c r="H180" s="158">
        <v>629</v>
      </c>
      <c r="I180" s="160">
        <v>629</v>
      </c>
      <c r="J180" s="161" t="s">
        <v>627</v>
      </c>
      <c r="K180" s="131">
        <v>104</v>
      </c>
      <c r="L180" s="162">
        <v>0.19809523809523799</v>
      </c>
      <c r="M180" s="158" t="s">
        <v>545</v>
      </c>
      <c r="N180" s="163">
        <v>43119</v>
      </c>
      <c r="O180" s="54"/>
      <c r="P180" s="54"/>
      <c r="Q180" s="191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55">
        <v>106</v>
      </c>
      <c r="B181" s="156">
        <v>43046</v>
      </c>
      <c r="C181" s="156"/>
      <c r="D181" s="157" t="s">
        <v>390</v>
      </c>
      <c r="E181" s="158" t="s">
        <v>543</v>
      </c>
      <c r="F181" s="159">
        <v>740</v>
      </c>
      <c r="G181" s="158"/>
      <c r="H181" s="158">
        <v>892.5</v>
      </c>
      <c r="I181" s="160">
        <v>900</v>
      </c>
      <c r="J181" s="161" t="s">
        <v>708</v>
      </c>
      <c r="K181" s="131">
        <f>H181-F181</f>
        <v>152.5</v>
      </c>
      <c r="L181" s="162">
        <f>K181/F181</f>
        <v>0.20608108108108109</v>
      </c>
      <c r="M181" s="158" t="s">
        <v>545</v>
      </c>
      <c r="N181" s="163">
        <v>43052</v>
      </c>
      <c r="O181" s="54"/>
      <c r="P181" s="54"/>
      <c r="Q181" s="191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4">
        <v>107</v>
      </c>
      <c r="B182" s="125">
        <v>43073</v>
      </c>
      <c r="C182" s="125"/>
      <c r="D182" s="126" t="s">
        <v>709</v>
      </c>
      <c r="E182" s="127" t="s">
        <v>543</v>
      </c>
      <c r="F182" s="128">
        <v>118.5</v>
      </c>
      <c r="G182" s="127"/>
      <c r="H182" s="127">
        <v>143.5</v>
      </c>
      <c r="I182" s="129">
        <v>145</v>
      </c>
      <c r="J182" s="130" t="s">
        <v>710</v>
      </c>
      <c r="K182" s="131">
        <f>H182-F182</f>
        <v>25</v>
      </c>
      <c r="L182" s="132">
        <f>K182/F182</f>
        <v>0.2109704641350211</v>
      </c>
      <c r="M182" s="127" t="s">
        <v>545</v>
      </c>
      <c r="N182" s="133">
        <v>43097</v>
      </c>
      <c r="O182" s="54"/>
      <c r="P182" s="54"/>
      <c r="Q182" s="191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34">
        <v>108</v>
      </c>
      <c r="B183" s="135">
        <v>43090</v>
      </c>
      <c r="C183" s="135"/>
      <c r="D183" s="136" t="s">
        <v>417</v>
      </c>
      <c r="E183" s="137" t="s">
        <v>543</v>
      </c>
      <c r="F183" s="138">
        <v>715</v>
      </c>
      <c r="G183" s="138"/>
      <c r="H183" s="139">
        <v>500</v>
      </c>
      <c r="I183" s="139">
        <v>872</v>
      </c>
      <c r="J183" s="140" t="s">
        <v>711</v>
      </c>
      <c r="K183" s="141">
        <f>H183-F183</f>
        <v>-215</v>
      </c>
      <c r="L183" s="142">
        <f>K183/F183</f>
        <v>-0.30069930069930068</v>
      </c>
      <c r="M183" s="138" t="s">
        <v>555</v>
      </c>
      <c r="N183" s="135">
        <v>43670</v>
      </c>
      <c r="O183" s="54"/>
      <c r="P183" s="54"/>
      <c r="Q183" s="191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4">
        <v>109</v>
      </c>
      <c r="B184" s="125">
        <v>43098</v>
      </c>
      <c r="C184" s="125"/>
      <c r="D184" s="126" t="s">
        <v>700</v>
      </c>
      <c r="E184" s="127" t="s">
        <v>543</v>
      </c>
      <c r="F184" s="128">
        <v>435</v>
      </c>
      <c r="G184" s="127"/>
      <c r="H184" s="127">
        <v>542.5</v>
      </c>
      <c r="I184" s="129">
        <v>539</v>
      </c>
      <c r="J184" s="130" t="s">
        <v>627</v>
      </c>
      <c r="K184" s="131">
        <v>107.5</v>
      </c>
      <c r="L184" s="132">
        <v>0.247126436781609</v>
      </c>
      <c r="M184" s="127" t="s">
        <v>545</v>
      </c>
      <c r="N184" s="133">
        <v>43206</v>
      </c>
      <c r="O184" s="54"/>
      <c r="P184" s="54"/>
      <c r="Q184" s="191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4">
        <v>110</v>
      </c>
      <c r="B185" s="125">
        <v>43098</v>
      </c>
      <c r="C185" s="125"/>
      <c r="D185" s="126" t="s">
        <v>516</v>
      </c>
      <c r="E185" s="127" t="s">
        <v>543</v>
      </c>
      <c r="F185" s="128">
        <v>885</v>
      </c>
      <c r="G185" s="127"/>
      <c r="H185" s="127">
        <v>1090</v>
      </c>
      <c r="I185" s="129">
        <v>1084</v>
      </c>
      <c r="J185" s="130" t="s">
        <v>627</v>
      </c>
      <c r="K185" s="131">
        <v>205</v>
      </c>
      <c r="L185" s="132">
        <v>0.23163841807909599</v>
      </c>
      <c r="M185" s="127" t="s">
        <v>545</v>
      </c>
      <c r="N185" s="133">
        <v>43213</v>
      </c>
      <c r="O185" s="54"/>
      <c r="P185" s="54"/>
      <c r="Q185" s="191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4">
        <v>111</v>
      </c>
      <c r="B186" s="165">
        <v>43192</v>
      </c>
      <c r="C186" s="165"/>
      <c r="D186" s="143" t="s">
        <v>712</v>
      </c>
      <c r="E186" s="138" t="s">
        <v>543</v>
      </c>
      <c r="F186" s="166">
        <v>478.5</v>
      </c>
      <c r="G186" s="138"/>
      <c r="H186" s="138">
        <v>442</v>
      </c>
      <c r="I186" s="139">
        <v>613</v>
      </c>
      <c r="J186" s="140" t="s">
        <v>713</v>
      </c>
      <c r="K186" s="141">
        <f>H186-F186</f>
        <v>-36.5</v>
      </c>
      <c r="L186" s="142">
        <f>K186/F186</f>
        <v>-7.6280041797283177E-2</v>
      </c>
      <c r="M186" s="138" t="s">
        <v>555</v>
      </c>
      <c r="N186" s="135">
        <v>43762</v>
      </c>
      <c r="O186" s="54"/>
      <c r="P186" s="54"/>
      <c r="Q186" s="191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4">
        <v>112</v>
      </c>
      <c r="B187" s="135">
        <v>43194</v>
      </c>
      <c r="C187" s="135"/>
      <c r="D187" s="136" t="s">
        <v>714</v>
      </c>
      <c r="E187" s="137" t="s">
        <v>543</v>
      </c>
      <c r="F187" s="138">
        <f>141.5-7.3</f>
        <v>134.19999999999999</v>
      </c>
      <c r="G187" s="138"/>
      <c r="H187" s="139">
        <v>77</v>
      </c>
      <c r="I187" s="139">
        <v>180</v>
      </c>
      <c r="J187" s="140" t="s">
        <v>715</v>
      </c>
      <c r="K187" s="141">
        <f>H187-F187</f>
        <v>-57.199999999999989</v>
      </c>
      <c r="L187" s="142">
        <f>K187/F187</f>
        <v>-0.42622950819672129</v>
      </c>
      <c r="M187" s="138" t="s">
        <v>555</v>
      </c>
      <c r="N187" s="135">
        <v>43522</v>
      </c>
      <c r="O187" s="54"/>
      <c r="P187" s="54"/>
      <c r="Q187" s="191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4">
        <v>113</v>
      </c>
      <c r="B188" s="135">
        <v>43209</v>
      </c>
      <c r="C188" s="135"/>
      <c r="D188" s="136" t="s">
        <v>716</v>
      </c>
      <c r="E188" s="137" t="s">
        <v>543</v>
      </c>
      <c r="F188" s="138">
        <v>430</v>
      </c>
      <c r="G188" s="138"/>
      <c r="H188" s="139">
        <v>220</v>
      </c>
      <c r="I188" s="139">
        <v>537</v>
      </c>
      <c r="J188" s="140" t="s">
        <v>717</v>
      </c>
      <c r="K188" s="141">
        <f>H188-F188</f>
        <v>-210</v>
      </c>
      <c r="L188" s="142">
        <f>K188/F188</f>
        <v>-0.48837209302325579</v>
      </c>
      <c r="M188" s="138" t="s">
        <v>555</v>
      </c>
      <c r="N188" s="135">
        <v>43252</v>
      </c>
      <c r="O188" s="54"/>
      <c r="P188" s="54"/>
      <c r="Q188" s="191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55">
        <v>114</v>
      </c>
      <c r="B189" s="156">
        <v>43220</v>
      </c>
      <c r="C189" s="156"/>
      <c r="D189" s="157" t="s">
        <v>718</v>
      </c>
      <c r="E189" s="158" t="s">
        <v>543</v>
      </c>
      <c r="F189" s="158">
        <v>153.5</v>
      </c>
      <c r="G189" s="158"/>
      <c r="H189" s="158">
        <v>196</v>
      </c>
      <c r="I189" s="160">
        <v>196</v>
      </c>
      <c r="J189" s="130" t="s">
        <v>719</v>
      </c>
      <c r="K189" s="131">
        <f>H189-F189</f>
        <v>42.5</v>
      </c>
      <c r="L189" s="132">
        <f>K189/F189</f>
        <v>0.27687296416938112</v>
      </c>
      <c r="M189" s="127" t="s">
        <v>545</v>
      </c>
      <c r="N189" s="133">
        <v>43605</v>
      </c>
      <c r="O189" s="54"/>
      <c r="P189" s="54"/>
      <c r="Q189" s="191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4">
        <v>115</v>
      </c>
      <c r="B190" s="135">
        <v>43306</v>
      </c>
      <c r="C190" s="135"/>
      <c r="D190" s="136" t="s">
        <v>687</v>
      </c>
      <c r="E190" s="137" t="s">
        <v>543</v>
      </c>
      <c r="F190" s="138">
        <v>27.5</v>
      </c>
      <c r="G190" s="138"/>
      <c r="H190" s="139">
        <v>13.1</v>
      </c>
      <c r="I190" s="139">
        <v>60</v>
      </c>
      <c r="J190" s="140" t="s">
        <v>720</v>
      </c>
      <c r="K190" s="141">
        <v>-14.4</v>
      </c>
      <c r="L190" s="142">
        <v>-0.52363636363636401</v>
      </c>
      <c r="M190" s="138" t="s">
        <v>555</v>
      </c>
      <c r="N190" s="135">
        <v>43138</v>
      </c>
      <c r="O190" s="54"/>
      <c r="P190" s="54"/>
      <c r="Q190" s="191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64">
        <v>116</v>
      </c>
      <c r="B191" s="165">
        <v>43318</v>
      </c>
      <c r="C191" s="165"/>
      <c r="D191" s="143" t="s">
        <v>721</v>
      </c>
      <c r="E191" s="138" t="s">
        <v>543</v>
      </c>
      <c r="F191" s="138">
        <v>148.5</v>
      </c>
      <c r="G191" s="138"/>
      <c r="H191" s="138">
        <v>102</v>
      </c>
      <c r="I191" s="139">
        <v>182</v>
      </c>
      <c r="J191" s="140" t="s">
        <v>722</v>
      </c>
      <c r="K191" s="141">
        <f>H191-F191</f>
        <v>-46.5</v>
      </c>
      <c r="L191" s="142">
        <f>K191/F191</f>
        <v>-0.31313131313131315</v>
      </c>
      <c r="M191" s="138" t="s">
        <v>555</v>
      </c>
      <c r="N191" s="135">
        <v>43661</v>
      </c>
      <c r="O191" s="54"/>
      <c r="P191" s="54"/>
      <c r="Q191" s="191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4">
        <v>117</v>
      </c>
      <c r="B192" s="125">
        <v>43335</v>
      </c>
      <c r="C192" s="125"/>
      <c r="D192" s="126" t="s">
        <v>723</v>
      </c>
      <c r="E192" s="127" t="s">
        <v>543</v>
      </c>
      <c r="F192" s="158">
        <v>285</v>
      </c>
      <c r="G192" s="127"/>
      <c r="H192" s="127">
        <v>355</v>
      </c>
      <c r="I192" s="129">
        <v>364</v>
      </c>
      <c r="J192" s="130" t="s">
        <v>724</v>
      </c>
      <c r="K192" s="131">
        <v>70</v>
      </c>
      <c r="L192" s="132">
        <v>0.24561403508771901</v>
      </c>
      <c r="M192" s="127" t="s">
        <v>545</v>
      </c>
      <c r="N192" s="133">
        <v>43455</v>
      </c>
      <c r="O192" s="54"/>
      <c r="P192" s="54"/>
      <c r="Q192" s="191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4">
        <v>118</v>
      </c>
      <c r="B193" s="125">
        <v>43341</v>
      </c>
      <c r="C193" s="125"/>
      <c r="D193" s="126" t="s">
        <v>382</v>
      </c>
      <c r="E193" s="127" t="s">
        <v>543</v>
      </c>
      <c r="F193" s="158">
        <v>525</v>
      </c>
      <c r="G193" s="127"/>
      <c r="H193" s="127">
        <v>585</v>
      </c>
      <c r="I193" s="129">
        <v>635</v>
      </c>
      <c r="J193" s="130" t="s">
        <v>725</v>
      </c>
      <c r="K193" s="131">
        <f t="shared" ref="K193:K224" si="71">H193-F193</f>
        <v>60</v>
      </c>
      <c r="L193" s="132">
        <f t="shared" ref="L193:L224" si="72">K193/F193</f>
        <v>0.11428571428571428</v>
      </c>
      <c r="M193" s="127" t="s">
        <v>545</v>
      </c>
      <c r="N193" s="133">
        <v>43662</v>
      </c>
      <c r="O193" s="54"/>
      <c r="P193" s="54"/>
      <c r="Q193" s="191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4">
        <v>119</v>
      </c>
      <c r="B194" s="125">
        <v>43395</v>
      </c>
      <c r="C194" s="125"/>
      <c r="D194" s="126" t="s">
        <v>373</v>
      </c>
      <c r="E194" s="127" t="s">
        <v>543</v>
      </c>
      <c r="F194" s="158">
        <v>475</v>
      </c>
      <c r="G194" s="127"/>
      <c r="H194" s="127">
        <v>574</v>
      </c>
      <c r="I194" s="129">
        <v>570</v>
      </c>
      <c r="J194" s="130" t="s">
        <v>627</v>
      </c>
      <c r="K194" s="131">
        <f t="shared" si="71"/>
        <v>99</v>
      </c>
      <c r="L194" s="132">
        <f t="shared" si="72"/>
        <v>0.20842105263157895</v>
      </c>
      <c r="M194" s="127" t="s">
        <v>545</v>
      </c>
      <c r="N194" s="133">
        <v>43403</v>
      </c>
      <c r="O194" s="54"/>
      <c r="P194" s="54"/>
      <c r="Q194" s="191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55">
        <v>120</v>
      </c>
      <c r="B195" s="156">
        <v>43397</v>
      </c>
      <c r="C195" s="156"/>
      <c r="D195" s="157" t="s">
        <v>726</v>
      </c>
      <c r="E195" s="158" t="s">
        <v>543</v>
      </c>
      <c r="F195" s="158">
        <v>707.5</v>
      </c>
      <c r="G195" s="158"/>
      <c r="H195" s="158">
        <v>872</v>
      </c>
      <c r="I195" s="160">
        <v>872</v>
      </c>
      <c r="J195" s="161" t="s">
        <v>627</v>
      </c>
      <c r="K195" s="131">
        <f t="shared" si="71"/>
        <v>164.5</v>
      </c>
      <c r="L195" s="162">
        <f t="shared" si="72"/>
        <v>0.23250883392226149</v>
      </c>
      <c r="M195" s="158" t="s">
        <v>545</v>
      </c>
      <c r="N195" s="163">
        <v>43482</v>
      </c>
      <c r="O195" s="54"/>
      <c r="P195" s="54"/>
      <c r="Q195" s="191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55">
        <v>121</v>
      </c>
      <c r="B196" s="156">
        <v>43398</v>
      </c>
      <c r="C196" s="156"/>
      <c r="D196" s="157" t="s">
        <v>727</v>
      </c>
      <c r="E196" s="158" t="s">
        <v>543</v>
      </c>
      <c r="F196" s="158">
        <v>162</v>
      </c>
      <c r="G196" s="158"/>
      <c r="H196" s="158">
        <v>204</v>
      </c>
      <c r="I196" s="160">
        <v>209</v>
      </c>
      <c r="J196" s="161" t="s">
        <v>728</v>
      </c>
      <c r="K196" s="131">
        <f t="shared" si="71"/>
        <v>42</v>
      </c>
      <c r="L196" s="162">
        <f t="shared" si="72"/>
        <v>0.25925925925925924</v>
      </c>
      <c r="M196" s="158" t="s">
        <v>545</v>
      </c>
      <c r="N196" s="163">
        <v>43539</v>
      </c>
      <c r="O196" s="54"/>
      <c r="P196" s="54"/>
      <c r="Q196" s="191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55">
        <v>122</v>
      </c>
      <c r="B197" s="156">
        <v>43399</v>
      </c>
      <c r="C197" s="156"/>
      <c r="D197" s="157" t="s">
        <v>458</v>
      </c>
      <c r="E197" s="158" t="s">
        <v>543</v>
      </c>
      <c r="F197" s="158">
        <v>240</v>
      </c>
      <c r="G197" s="158"/>
      <c r="H197" s="158">
        <v>297</v>
      </c>
      <c r="I197" s="160">
        <v>297</v>
      </c>
      <c r="J197" s="161" t="s">
        <v>627</v>
      </c>
      <c r="K197" s="167">
        <f t="shared" si="71"/>
        <v>57</v>
      </c>
      <c r="L197" s="162">
        <f t="shared" si="72"/>
        <v>0.23749999999999999</v>
      </c>
      <c r="M197" s="158" t="s">
        <v>545</v>
      </c>
      <c r="N197" s="163">
        <v>43417</v>
      </c>
      <c r="O197" s="54"/>
      <c r="P197" s="54"/>
      <c r="Q197" s="191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4">
        <v>123</v>
      </c>
      <c r="B198" s="125">
        <v>43439</v>
      </c>
      <c r="C198" s="125"/>
      <c r="D198" s="126" t="s">
        <v>729</v>
      </c>
      <c r="E198" s="127" t="s">
        <v>543</v>
      </c>
      <c r="F198" s="127">
        <v>202.5</v>
      </c>
      <c r="G198" s="127"/>
      <c r="H198" s="127">
        <v>255</v>
      </c>
      <c r="I198" s="129">
        <v>252</v>
      </c>
      <c r="J198" s="130" t="s">
        <v>627</v>
      </c>
      <c r="K198" s="131">
        <f t="shared" si="71"/>
        <v>52.5</v>
      </c>
      <c r="L198" s="132">
        <f t="shared" si="72"/>
        <v>0.25925925925925924</v>
      </c>
      <c r="M198" s="127" t="s">
        <v>545</v>
      </c>
      <c r="N198" s="133">
        <v>43542</v>
      </c>
      <c r="O198" s="54"/>
      <c r="P198" s="54"/>
      <c r="Q198" s="191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55">
        <v>124</v>
      </c>
      <c r="B199" s="156">
        <v>43465</v>
      </c>
      <c r="C199" s="125"/>
      <c r="D199" s="157" t="s">
        <v>155</v>
      </c>
      <c r="E199" s="158" t="s">
        <v>543</v>
      </c>
      <c r="F199" s="158">
        <v>710</v>
      </c>
      <c r="G199" s="158"/>
      <c r="H199" s="158">
        <v>866</v>
      </c>
      <c r="I199" s="160">
        <v>866</v>
      </c>
      <c r="J199" s="161" t="s">
        <v>627</v>
      </c>
      <c r="K199" s="131">
        <f t="shared" si="71"/>
        <v>156</v>
      </c>
      <c r="L199" s="132">
        <f t="shared" si="72"/>
        <v>0.21971830985915494</v>
      </c>
      <c r="M199" s="127" t="s">
        <v>545</v>
      </c>
      <c r="N199" s="133">
        <v>43553</v>
      </c>
      <c r="O199" s="54"/>
      <c r="P199" s="54"/>
      <c r="Q199" s="191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55">
        <v>125</v>
      </c>
      <c r="B200" s="156">
        <v>43522</v>
      </c>
      <c r="C200" s="156"/>
      <c r="D200" s="157" t="s">
        <v>169</v>
      </c>
      <c r="E200" s="158" t="s">
        <v>543</v>
      </c>
      <c r="F200" s="158">
        <v>337.25</v>
      </c>
      <c r="G200" s="158"/>
      <c r="H200" s="158">
        <v>398.5</v>
      </c>
      <c r="I200" s="160">
        <v>411</v>
      </c>
      <c r="J200" s="130" t="s">
        <v>730</v>
      </c>
      <c r="K200" s="131">
        <f t="shared" si="71"/>
        <v>61.25</v>
      </c>
      <c r="L200" s="132">
        <f t="shared" si="72"/>
        <v>0.1816160118606375</v>
      </c>
      <c r="M200" s="127" t="s">
        <v>545</v>
      </c>
      <c r="N200" s="133">
        <v>43760</v>
      </c>
      <c r="O200" s="54"/>
      <c r="P200" s="54"/>
      <c r="Q200" s="191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68">
        <v>126</v>
      </c>
      <c r="B201" s="169">
        <v>43559</v>
      </c>
      <c r="C201" s="169"/>
      <c r="D201" s="170" t="s">
        <v>731</v>
      </c>
      <c r="E201" s="171" t="s">
        <v>543</v>
      </c>
      <c r="F201" s="171">
        <v>130</v>
      </c>
      <c r="G201" s="171"/>
      <c r="H201" s="171">
        <v>65</v>
      </c>
      <c r="I201" s="172">
        <v>158</v>
      </c>
      <c r="J201" s="140" t="s">
        <v>732</v>
      </c>
      <c r="K201" s="141">
        <f t="shared" si="71"/>
        <v>-65</v>
      </c>
      <c r="L201" s="142">
        <f t="shared" si="72"/>
        <v>-0.5</v>
      </c>
      <c r="M201" s="138" t="s">
        <v>555</v>
      </c>
      <c r="N201" s="135">
        <v>43726</v>
      </c>
      <c r="O201" s="54"/>
      <c r="P201" s="54"/>
      <c r="Q201" s="191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55">
        <v>127</v>
      </c>
      <c r="B202" s="156">
        <v>43017</v>
      </c>
      <c r="C202" s="156"/>
      <c r="D202" s="157" t="s">
        <v>204</v>
      </c>
      <c r="E202" s="158" t="s">
        <v>543</v>
      </c>
      <c r="F202" s="158">
        <v>141.5</v>
      </c>
      <c r="G202" s="158"/>
      <c r="H202" s="158">
        <v>183.5</v>
      </c>
      <c r="I202" s="160">
        <v>210</v>
      </c>
      <c r="J202" s="130" t="s">
        <v>728</v>
      </c>
      <c r="K202" s="131">
        <f t="shared" si="71"/>
        <v>42</v>
      </c>
      <c r="L202" s="132">
        <f t="shared" si="72"/>
        <v>0.29681978798586572</v>
      </c>
      <c r="M202" s="127" t="s">
        <v>545</v>
      </c>
      <c r="N202" s="133">
        <v>43042</v>
      </c>
      <c r="O202" s="54"/>
      <c r="P202" s="54"/>
      <c r="Q202" s="191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8">
        <v>128</v>
      </c>
      <c r="B203" s="169">
        <v>43074</v>
      </c>
      <c r="C203" s="169"/>
      <c r="D203" s="170" t="s">
        <v>733</v>
      </c>
      <c r="E203" s="171" t="s">
        <v>543</v>
      </c>
      <c r="F203" s="166">
        <v>172</v>
      </c>
      <c r="G203" s="171"/>
      <c r="H203" s="171">
        <v>155.25</v>
      </c>
      <c r="I203" s="172">
        <v>230</v>
      </c>
      <c r="J203" s="140" t="s">
        <v>734</v>
      </c>
      <c r="K203" s="141">
        <f t="shared" si="71"/>
        <v>-16.75</v>
      </c>
      <c r="L203" s="142">
        <f t="shared" si="72"/>
        <v>-9.7383720930232565E-2</v>
      </c>
      <c r="M203" s="138" t="s">
        <v>555</v>
      </c>
      <c r="N203" s="135">
        <v>43787</v>
      </c>
      <c r="O203" s="54"/>
      <c r="P203" s="54"/>
      <c r="Q203" s="191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55">
        <v>129</v>
      </c>
      <c r="B204" s="156">
        <v>43398</v>
      </c>
      <c r="C204" s="156"/>
      <c r="D204" s="157" t="s">
        <v>117</v>
      </c>
      <c r="E204" s="158" t="s">
        <v>543</v>
      </c>
      <c r="F204" s="158">
        <v>698.5</v>
      </c>
      <c r="G204" s="158"/>
      <c r="H204" s="158">
        <v>890</v>
      </c>
      <c r="I204" s="160">
        <v>890</v>
      </c>
      <c r="J204" s="130" t="s">
        <v>735</v>
      </c>
      <c r="K204" s="131">
        <f t="shared" si="71"/>
        <v>191.5</v>
      </c>
      <c r="L204" s="132">
        <f t="shared" si="72"/>
        <v>0.27415891195418757</v>
      </c>
      <c r="M204" s="127" t="s">
        <v>545</v>
      </c>
      <c r="N204" s="133">
        <v>44328</v>
      </c>
      <c r="O204" s="54"/>
      <c r="P204" s="54"/>
      <c r="Q204" s="191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55">
        <v>130</v>
      </c>
      <c r="B205" s="156">
        <v>42877</v>
      </c>
      <c r="C205" s="156"/>
      <c r="D205" s="157" t="s">
        <v>736</v>
      </c>
      <c r="E205" s="158" t="s">
        <v>543</v>
      </c>
      <c r="F205" s="158">
        <v>127.6</v>
      </c>
      <c r="G205" s="158"/>
      <c r="H205" s="158">
        <v>138</v>
      </c>
      <c r="I205" s="160">
        <v>190</v>
      </c>
      <c r="J205" s="130" t="s">
        <v>737</v>
      </c>
      <c r="K205" s="131">
        <f t="shared" si="71"/>
        <v>10.400000000000006</v>
      </c>
      <c r="L205" s="132">
        <f t="shared" si="72"/>
        <v>8.1504702194357417E-2</v>
      </c>
      <c r="M205" s="127" t="s">
        <v>545</v>
      </c>
      <c r="N205" s="133">
        <v>43774</v>
      </c>
      <c r="O205" s="54"/>
      <c r="P205" s="54"/>
      <c r="Q205" s="191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55">
        <v>131</v>
      </c>
      <c r="B206" s="156">
        <v>43158</v>
      </c>
      <c r="C206" s="156"/>
      <c r="D206" s="157" t="s">
        <v>738</v>
      </c>
      <c r="E206" s="158" t="s">
        <v>543</v>
      </c>
      <c r="F206" s="158">
        <v>317</v>
      </c>
      <c r="G206" s="158"/>
      <c r="H206" s="158">
        <v>382.5</v>
      </c>
      <c r="I206" s="160">
        <v>398</v>
      </c>
      <c r="J206" s="130" t="s">
        <v>739</v>
      </c>
      <c r="K206" s="131">
        <f t="shared" si="71"/>
        <v>65.5</v>
      </c>
      <c r="L206" s="132">
        <f t="shared" si="72"/>
        <v>0.20662460567823343</v>
      </c>
      <c r="M206" s="127" t="s">
        <v>545</v>
      </c>
      <c r="N206" s="133">
        <v>44238</v>
      </c>
      <c r="O206" s="54"/>
      <c r="P206" s="54"/>
      <c r="Q206" s="191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8">
        <v>132</v>
      </c>
      <c r="B207" s="169">
        <v>43164</v>
      </c>
      <c r="C207" s="169"/>
      <c r="D207" s="170" t="s">
        <v>161</v>
      </c>
      <c r="E207" s="171" t="s">
        <v>543</v>
      </c>
      <c r="F207" s="166">
        <f>510-14.4</f>
        <v>495.6</v>
      </c>
      <c r="G207" s="171"/>
      <c r="H207" s="171">
        <v>350</v>
      </c>
      <c r="I207" s="172">
        <v>672</v>
      </c>
      <c r="J207" s="140" t="s">
        <v>740</v>
      </c>
      <c r="K207" s="141">
        <f t="shared" si="71"/>
        <v>-145.60000000000002</v>
      </c>
      <c r="L207" s="142">
        <f t="shared" si="72"/>
        <v>-0.29378531073446329</v>
      </c>
      <c r="M207" s="138" t="s">
        <v>555</v>
      </c>
      <c r="N207" s="135">
        <v>43887</v>
      </c>
      <c r="O207" s="54"/>
      <c r="P207" s="54"/>
      <c r="Q207" s="191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8">
        <v>133</v>
      </c>
      <c r="B208" s="169">
        <v>43237</v>
      </c>
      <c r="C208" s="169"/>
      <c r="D208" s="170" t="s">
        <v>741</v>
      </c>
      <c r="E208" s="171" t="s">
        <v>543</v>
      </c>
      <c r="F208" s="166">
        <v>230.3</v>
      </c>
      <c r="G208" s="171"/>
      <c r="H208" s="171">
        <v>102.5</v>
      </c>
      <c r="I208" s="172">
        <v>348</v>
      </c>
      <c r="J208" s="140" t="s">
        <v>742</v>
      </c>
      <c r="K208" s="141">
        <f t="shared" si="71"/>
        <v>-127.80000000000001</v>
      </c>
      <c r="L208" s="142">
        <f t="shared" si="72"/>
        <v>-0.55492835432045162</v>
      </c>
      <c r="M208" s="138" t="s">
        <v>555</v>
      </c>
      <c r="N208" s="135">
        <v>43896</v>
      </c>
      <c r="O208" s="54"/>
      <c r="P208" s="54"/>
      <c r="Q208" s="191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55">
        <v>134</v>
      </c>
      <c r="B209" s="156">
        <v>43258</v>
      </c>
      <c r="C209" s="156"/>
      <c r="D209" s="157" t="s">
        <v>421</v>
      </c>
      <c r="E209" s="158" t="s">
        <v>543</v>
      </c>
      <c r="F209" s="158">
        <f>342.5-5.1</f>
        <v>337.4</v>
      </c>
      <c r="G209" s="158"/>
      <c r="H209" s="158">
        <v>412.5</v>
      </c>
      <c r="I209" s="160">
        <v>439</v>
      </c>
      <c r="J209" s="130" t="s">
        <v>743</v>
      </c>
      <c r="K209" s="131">
        <f t="shared" si="71"/>
        <v>75.100000000000023</v>
      </c>
      <c r="L209" s="132">
        <f t="shared" si="72"/>
        <v>0.22258446947243635</v>
      </c>
      <c r="M209" s="127" t="s">
        <v>545</v>
      </c>
      <c r="N209" s="133">
        <v>44230</v>
      </c>
      <c r="O209" s="54"/>
      <c r="P209" s="54"/>
      <c r="Q209" s="191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49">
        <v>135</v>
      </c>
      <c r="B210" s="148">
        <v>43285</v>
      </c>
      <c r="C210" s="148"/>
      <c r="D210" s="149" t="s">
        <v>56</v>
      </c>
      <c r="E210" s="150" t="s">
        <v>543</v>
      </c>
      <c r="F210" s="150">
        <f>127.5-5.53</f>
        <v>121.97</v>
      </c>
      <c r="G210" s="151"/>
      <c r="H210" s="151">
        <v>122.5</v>
      </c>
      <c r="I210" s="151">
        <v>170</v>
      </c>
      <c r="J210" s="152" t="s">
        <v>744</v>
      </c>
      <c r="K210" s="153">
        <f t="shared" si="71"/>
        <v>0.53000000000000114</v>
      </c>
      <c r="L210" s="154">
        <f t="shared" si="72"/>
        <v>4.3453308190538747E-3</v>
      </c>
      <c r="M210" s="150" t="s">
        <v>562</v>
      </c>
      <c r="N210" s="148">
        <v>44431</v>
      </c>
      <c r="O210" s="54"/>
      <c r="P210" s="54"/>
      <c r="Q210" s="191"/>
      <c r="R210" s="37" t="s">
        <v>839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68">
        <v>136</v>
      </c>
      <c r="B211" s="169">
        <v>43294</v>
      </c>
      <c r="C211" s="169"/>
      <c r="D211" s="170" t="s">
        <v>745</v>
      </c>
      <c r="E211" s="171" t="s">
        <v>543</v>
      </c>
      <c r="F211" s="166">
        <v>46.5</v>
      </c>
      <c r="G211" s="171"/>
      <c r="H211" s="171">
        <v>17</v>
      </c>
      <c r="I211" s="172">
        <v>59</v>
      </c>
      <c r="J211" s="140" t="s">
        <v>746</v>
      </c>
      <c r="K211" s="141">
        <f t="shared" si="71"/>
        <v>-29.5</v>
      </c>
      <c r="L211" s="142">
        <f t="shared" si="72"/>
        <v>-0.63440860215053763</v>
      </c>
      <c r="M211" s="138" t="s">
        <v>555</v>
      </c>
      <c r="N211" s="135">
        <v>43887</v>
      </c>
      <c r="O211" s="54"/>
      <c r="P211" s="54"/>
      <c r="Q211" s="191"/>
      <c r="R211" s="37" t="s">
        <v>839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55">
        <v>137</v>
      </c>
      <c r="B212" s="156">
        <v>43396</v>
      </c>
      <c r="C212" s="156"/>
      <c r="D212" s="157" t="s">
        <v>405</v>
      </c>
      <c r="E212" s="158" t="s">
        <v>543</v>
      </c>
      <c r="F212" s="158">
        <v>156.5</v>
      </c>
      <c r="G212" s="158"/>
      <c r="H212" s="158">
        <v>207.5</v>
      </c>
      <c r="I212" s="160">
        <v>191</v>
      </c>
      <c r="J212" s="130" t="s">
        <v>627</v>
      </c>
      <c r="K212" s="131">
        <f t="shared" si="71"/>
        <v>51</v>
      </c>
      <c r="L212" s="132">
        <f t="shared" si="72"/>
        <v>0.32587859424920129</v>
      </c>
      <c r="M212" s="127" t="s">
        <v>545</v>
      </c>
      <c r="N212" s="133">
        <v>44369</v>
      </c>
      <c r="O212" s="54"/>
      <c r="P212" s="54"/>
      <c r="Q212" s="191"/>
      <c r="R212" s="37" t="s">
        <v>839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55">
        <v>138</v>
      </c>
      <c r="B213" s="156">
        <v>43439</v>
      </c>
      <c r="C213" s="156"/>
      <c r="D213" s="157" t="s">
        <v>336</v>
      </c>
      <c r="E213" s="158" t="s">
        <v>543</v>
      </c>
      <c r="F213" s="158">
        <v>259.5</v>
      </c>
      <c r="G213" s="158"/>
      <c r="H213" s="158">
        <v>320</v>
      </c>
      <c r="I213" s="160">
        <v>320</v>
      </c>
      <c r="J213" s="130" t="s">
        <v>627</v>
      </c>
      <c r="K213" s="131">
        <f t="shared" si="71"/>
        <v>60.5</v>
      </c>
      <c r="L213" s="132">
        <f t="shared" si="72"/>
        <v>0.23314065510597304</v>
      </c>
      <c r="M213" s="127" t="s">
        <v>545</v>
      </c>
      <c r="N213" s="133">
        <v>44323</v>
      </c>
      <c r="O213" s="54"/>
      <c r="P213" s="54"/>
      <c r="Q213" s="191"/>
      <c r="R213" s="37" t="s">
        <v>838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8">
        <v>139</v>
      </c>
      <c r="B214" s="169">
        <v>43439</v>
      </c>
      <c r="C214" s="169"/>
      <c r="D214" s="170" t="s">
        <v>747</v>
      </c>
      <c r="E214" s="171" t="s">
        <v>543</v>
      </c>
      <c r="F214" s="171">
        <v>715</v>
      </c>
      <c r="G214" s="171"/>
      <c r="H214" s="171">
        <v>445</v>
      </c>
      <c r="I214" s="172">
        <v>840</v>
      </c>
      <c r="J214" s="140" t="s">
        <v>748</v>
      </c>
      <c r="K214" s="141">
        <f t="shared" si="71"/>
        <v>-270</v>
      </c>
      <c r="L214" s="142">
        <f t="shared" si="72"/>
        <v>-0.3776223776223776</v>
      </c>
      <c r="M214" s="138" t="s">
        <v>555</v>
      </c>
      <c r="N214" s="135">
        <v>43800</v>
      </c>
      <c r="O214" s="54"/>
      <c r="P214" s="54"/>
      <c r="Q214" s="191"/>
      <c r="R214" s="37" t="s">
        <v>838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55">
        <v>140</v>
      </c>
      <c r="B215" s="156">
        <v>43469</v>
      </c>
      <c r="C215" s="156"/>
      <c r="D215" s="157" t="s">
        <v>175</v>
      </c>
      <c r="E215" s="158" t="s">
        <v>543</v>
      </c>
      <c r="F215" s="158">
        <v>875</v>
      </c>
      <c r="G215" s="158"/>
      <c r="H215" s="158">
        <v>1165</v>
      </c>
      <c r="I215" s="160">
        <v>1185</v>
      </c>
      <c r="J215" s="130" t="s">
        <v>749</v>
      </c>
      <c r="K215" s="131">
        <f t="shared" si="71"/>
        <v>290</v>
      </c>
      <c r="L215" s="132">
        <f t="shared" si="72"/>
        <v>0.33142857142857141</v>
      </c>
      <c r="M215" s="127" t="s">
        <v>545</v>
      </c>
      <c r="N215" s="133">
        <v>43847</v>
      </c>
      <c r="O215" s="54"/>
      <c r="P215" s="54"/>
      <c r="Q215" s="191"/>
      <c r="R215" s="37" t="s">
        <v>838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55">
        <v>141</v>
      </c>
      <c r="B216" s="156">
        <v>43559</v>
      </c>
      <c r="C216" s="156"/>
      <c r="D216" s="157" t="s">
        <v>354</v>
      </c>
      <c r="E216" s="158" t="s">
        <v>543</v>
      </c>
      <c r="F216" s="158">
        <f>387-14.63</f>
        <v>372.37</v>
      </c>
      <c r="G216" s="158"/>
      <c r="H216" s="158">
        <v>490</v>
      </c>
      <c r="I216" s="160">
        <v>490</v>
      </c>
      <c r="J216" s="130" t="s">
        <v>627</v>
      </c>
      <c r="K216" s="131">
        <f t="shared" si="71"/>
        <v>117.63</v>
      </c>
      <c r="L216" s="132">
        <f t="shared" si="72"/>
        <v>0.31589548030185027</v>
      </c>
      <c r="M216" s="127" t="s">
        <v>545</v>
      </c>
      <c r="N216" s="133">
        <v>43850</v>
      </c>
      <c r="O216" s="54"/>
      <c r="P216" s="54"/>
      <c r="Q216" s="191"/>
      <c r="R216" s="37" t="s">
        <v>839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8">
        <v>142</v>
      </c>
      <c r="B217" s="169">
        <v>43578</v>
      </c>
      <c r="C217" s="169"/>
      <c r="D217" s="170" t="s">
        <v>750</v>
      </c>
      <c r="E217" s="171" t="s">
        <v>554</v>
      </c>
      <c r="F217" s="171">
        <v>220</v>
      </c>
      <c r="G217" s="171"/>
      <c r="H217" s="171">
        <v>127.5</v>
      </c>
      <c r="I217" s="172">
        <v>284</v>
      </c>
      <c r="J217" s="140" t="s">
        <v>751</v>
      </c>
      <c r="K217" s="141">
        <f t="shared" si="71"/>
        <v>-92.5</v>
      </c>
      <c r="L217" s="142">
        <f t="shared" si="72"/>
        <v>-0.42045454545454547</v>
      </c>
      <c r="M217" s="138" t="s">
        <v>555</v>
      </c>
      <c r="N217" s="135">
        <v>43896</v>
      </c>
      <c r="O217" s="54"/>
      <c r="P217" s="54"/>
      <c r="Q217" s="191"/>
      <c r="R217" s="37" t="s">
        <v>838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5">
        <v>143</v>
      </c>
      <c r="B218" s="156">
        <v>43622</v>
      </c>
      <c r="C218" s="156"/>
      <c r="D218" s="157" t="s">
        <v>459</v>
      </c>
      <c r="E218" s="158" t="s">
        <v>554</v>
      </c>
      <c r="F218" s="158">
        <v>332.8</v>
      </c>
      <c r="G218" s="158"/>
      <c r="H218" s="158">
        <v>405</v>
      </c>
      <c r="I218" s="160">
        <v>419</v>
      </c>
      <c r="J218" s="130" t="s">
        <v>752</v>
      </c>
      <c r="K218" s="131">
        <f t="shared" si="71"/>
        <v>72.199999999999989</v>
      </c>
      <c r="L218" s="132">
        <f t="shared" si="72"/>
        <v>0.21694711538461534</v>
      </c>
      <c r="M218" s="127" t="s">
        <v>545</v>
      </c>
      <c r="N218" s="133">
        <v>43860</v>
      </c>
      <c r="O218" s="54"/>
      <c r="P218" s="54"/>
      <c r="Q218" s="191"/>
      <c r="R218" s="37" t="s">
        <v>838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49">
        <v>144</v>
      </c>
      <c r="B219" s="148">
        <v>43641</v>
      </c>
      <c r="C219" s="148"/>
      <c r="D219" s="149" t="s">
        <v>167</v>
      </c>
      <c r="E219" s="150" t="s">
        <v>543</v>
      </c>
      <c r="F219" s="150">
        <v>386</v>
      </c>
      <c r="G219" s="151"/>
      <c r="H219" s="151">
        <v>395</v>
      </c>
      <c r="I219" s="151">
        <v>452</v>
      </c>
      <c r="J219" s="152" t="s">
        <v>753</v>
      </c>
      <c r="K219" s="153">
        <f t="shared" si="71"/>
        <v>9</v>
      </c>
      <c r="L219" s="154">
        <f t="shared" si="72"/>
        <v>2.3316062176165803E-2</v>
      </c>
      <c r="M219" s="150" t="s">
        <v>562</v>
      </c>
      <c r="N219" s="148">
        <v>43868</v>
      </c>
      <c r="O219" s="54"/>
      <c r="P219" s="54"/>
      <c r="Q219" s="191"/>
      <c r="R219" s="37" t="s">
        <v>839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49">
        <v>145</v>
      </c>
      <c r="B220" s="148">
        <v>43707</v>
      </c>
      <c r="C220" s="148"/>
      <c r="D220" s="149" t="s">
        <v>142</v>
      </c>
      <c r="E220" s="150" t="s">
        <v>543</v>
      </c>
      <c r="F220" s="150">
        <v>137.5</v>
      </c>
      <c r="G220" s="151"/>
      <c r="H220" s="151">
        <v>138.5</v>
      </c>
      <c r="I220" s="151">
        <v>190</v>
      </c>
      <c r="J220" s="152" t="s">
        <v>754</v>
      </c>
      <c r="K220" s="153">
        <f t="shared" si="71"/>
        <v>1</v>
      </c>
      <c r="L220" s="154">
        <f t="shared" si="72"/>
        <v>7.2727272727272727E-3</v>
      </c>
      <c r="M220" s="150" t="s">
        <v>562</v>
      </c>
      <c r="N220" s="148">
        <v>44432</v>
      </c>
      <c r="O220" s="54"/>
      <c r="P220" s="54"/>
      <c r="Q220" s="191"/>
      <c r="R220" s="37" t="s">
        <v>839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55">
        <v>146</v>
      </c>
      <c r="B221" s="156">
        <v>43731</v>
      </c>
      <c r="C221" s="156"/>
      <c r="D221" s="157" t="s">
        <v>414</v>
      </c>
      <c r="E221" s="158" t="s">
        <v>543</v>
      </c>
      <c r="F221" s="158">
        <v>235</v>
      </c>
      <c r="G221" s="158"/>
      <c r="H221" s="158">
        <v>295</v>
      </c>
      <c r="I221" s="160">
        <v>296</v>
      </c>
      <c r="J221" s="130" t="s">
        <v>755</v>
      </c>
      <c r="K221" s="131">
        <f t="shared" si="71"/>
        <v>60</v>
      </c>
      <c r="L221" s="132">
        <f t="shared" si="72"/>
        <v>0.25531914893617019</v>
      </c>
      <c r="M221" s="127" t="s">
        <v>545</v>
      </c>
      <c r="N221" s="133">
        <v>43844</v>
      </c>
      <c r="O221" s="54"/>
      <c r="P221" s="54"/>
      <c r="Q221" s="191"/>
      <c r="R221" s="37" t="s">
        <v>838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55">
        <v>147</v>
      </c>
      <c r="B222" s="156">
        <v>43752</v>
      </c>
      <c r="C222" s="156"/>
      <c r="D222" s="157" t="s">
        <v>756</v>
      </c>
      <c r="E222" s="158" t="s">
        <v>543</v>
      </c>
      <c r="F222" s="158">
        <v>277.5</v>
      </c>
      <c r="G222" s="158"/>
      <c r="H222" s="158">
        <v>333</v>
      </c>
      <c r="I222" s="160">
        <v>333</v>
      </c>
      <c r="J222" s="130" t="s">
        <v>757</v>
      </c>
      <c r="K222" s="131">
        <f t="shared" si="71"/>
        <v>55.5</v>
      </c>
      <c r="L222" s="132">
        <f t="shared" si="72"/>
        <v>0.2</v>
      </c>
      <c r="M222" s="127" t="s">
        <v>545</v>
      </c>
      <c r="N222" s="133">
        <v>43846</v>
      </c>
      <c r="O222" s="54"/>
      <c r="P222" s="54"/>
      <c r="Q222" s="191"/>
      <c r="R222" s="37" t="s">
        <v>839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55">
        <v>148</v>
      </c>
      <c r="B223" s="156">
        <v>43752</v>
      </c>
      <c r="C223" s="156"/>
      <c r="D223" s="157" t="s">
        <v>758</v>
      </c>
      <c r="E223" s="158" t="s">
        <v>543</v>
      </c>
      <c r="F223" s="158">
        <v>930</v>
      </c>
      <c r="G223" s="158"/>
      <c r="H223" s="158">
        <v>1165</v>
      </c>
      <c r="I223" s="160">
        <v>1200</v>
      </c>
      <c r="J223" s="130" t="s">
        <v>759</v>
      </c>
      <c r="K223" s="131">
        <f t="shared" si="71"/>
        <v>235</v>
      </c>
      <c r="L223" s="132">
        <f t="shared" si="72"/>
        <v>0.25268817204301075</v>
      </c>
      <c r="M223" s="127" t="s">
        <v>545</v>
      </c>
      <c r="N223" s="133">
        <v>43847</v>
      </c>
      <c r="O223" s="54"/>
      <c r="P223" s="54"/>
      <c r="Q223" s="191"/>
      <c r="R223" s="37" t="s">
        <v>839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55">
        <v>149</v>
      </c>
      <c r="B224" s="156">
        <v>43753</v>
      </c>
      <c r="C224" s="156"/>
      <c r="D224" s="157" t="s">
        <v>760</v>
      </c>
      <c r="E224" s="158" t="s">
        <v>543</v>
      </c>
      <c r="F224" s="128">
        <v>111</v>
      </c>
      <c r="G224" s="158"/>
      <c r="H224" s="158">
        <v>141</v>
      </c>
      <c r="I224" s="160">
        <v>141</v>
      </c>
      <c r="J224" s="130" t="s">
        <v>761</v>
      </c>
      <c r="K224" s="131">
        <f t="shared" si="71"/>
        <v>30</v>
      </c>
      <c r="L224" s="132">
        <f t="shared" si="72"/>
        <v>0.27027027027027029</v>
      </c>
      <c r="M224" s="127" t="s">
        <v>545</v>
      </c>
      <c r="N224" s="133">
        <v>44328</v>
      </c>
      <c r="O224" s="54"/>
      <c r="P224" s="54"/>
      <c r="Q224" s="191"/>
      <c r="R224" s="37" t="s">
        <v>839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55">
        <v>150</v>
      </c>
      <c r="B225" s="156">
        <v>43753</v>
      </c>
      <c r="C225" s="156"/>
      <c r="D225" s="157" t="s">
        <v>762</v>
      </c>
      <c r="E225" s="158" t="s">
        <v>543</v>
      </c>
      <c r="F225" s="128">
        <v>296</v>
      </c>
      <c r="G225" s="158"/>
      <c r="H225" s="158">
        <v>370</v>
      </c>
      <c r="I225" s="160">
        <v>370</v>
      </c>
      <c r="J225" s="130" t="s">
        <v>627</v>
      </c>
      <c r="K225" s="131">
        <f t="shared" ref="K225:K250" si="73">H225-F225</f>
        <v>74</v>
      </c>
      <c r="L225" s="132">
        <f t="shared" ref="L225:L250" si="74">K225/F225</f>
        <v>0.25</v>
      </c>
      <c r="M225" s="127" t="s">
        <v>545</v>
      </c>
      <c r="N225" s="133">
        <v>43853</v>
      </c>
      <c r="O225" s="54"/>
      <c r="P225" s="54"/>
      <c r="Q225" s="191"/>
      <c r="R225" s="37" t="s">
        <v>839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55">
        <v>151</v>
      </c>
      <c r="B226" s="156">
        <v>43754</v>
      </c>
      <c r="C226" s="156"/>
      <c r="D226" s="157" t="s">
        <v>763</v>
      </c>
      <c r="E226" s="158" t="s">
        <v>543</v>
      </c>
      <c r="F226" s="128">
        <v>300</v>
      </c>
      <c r="G226" s="158"/>
      <c r="H226" s="158">
        <v>382.5</v>
      </c>
      <c r="I226" s="160">
        <v>344</v>
      </c>
      <c r="J226" s="130" t="s">
        <v>764</v>
      </c>
      <c r="K226" s="131">
        <f t="shared" si="73"/>
        <v>82.5</v>
      </c>
      <c r="L226" s="132">
        <f t="shared" si="74"/>
        <v>0.27500000000000002</v>
      </c>
      <c r="M226" s="127" t="s">
        <v>545</v>
      </c>
      <c r="N226" s="133">
        <v>44238</v>
      </c>
      <c r="O226" s="54"/>
      <c r="P226" s="54"/>
      <c r="Q226" s="191"/>
      <c r="R226" s="37" t="s">
        <v>839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5">
        <v>152</v>
      </c>
      <c r="B227" s="156">
        <v>43832</v>
      </c>
      <c r="C227" s="156"/>
      <c r="D227" s="157" t="s">
        <v>765</v>
      </c>
      <c r="E227" s="158" t="s">
        <v>543</v>
      </c>
      <c r="F227" s="128">
        <v>495</v>
      </c>
      <c r="G227" s="158"/>
      <c r="H227" s="158">
        <v>595</v>
      </c>
      <c r="I227" s="160">
        <v>590</v>
      </c>
      <c r="J227" s="130" t="s">
        <v>565</v>
      </c>
      <c r="K227" s="131">
        <f t="shared" si="73"/>
        <v>100</v>
      </c>
      <c r="L227" s="132">
        <f t="shared" si="74"/>
        <v>0.20202020202020202</v>
      </c>
      <c r="M227" s="127" t="s">
        <v>545</v>
      </c>
      <c r="N227" s="133">
        <v>44589</v>
      </c>
      <c r="O227" s="54"/>
      <c r="P227" s="54"/>
      <c r="Q227" s="191"/>
      <c r="R227" s="37" t="s">
        <v>839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5">
        <v>153</v>
      </c>
      <c r="B228" s="156">
        <v>43966</v>
      </c>
      <c r="C228" s="156"/>
      <c r="D228" s="157" t="s">
        <v>74</v>
      </c>
      <c r="E228" s="158" t="s">
        <v>543</v>
      </c>
      <c r="F228" s="128">
        <v>67.5</v>
      </c>
      <c r="G228" s="158"/>
      <c r="H228" s="158">
        <v>86</v>
      </c>
      <c r="I228" s="160">
        <v>86</v>
      </c>
      <c r="J228" s="130" t="s">
        <v>766</v>
      </c>
      <c r="K228" s="131">
        <f t="shared" si="73"/>
        <v>18.5</v>
      </c>
      <c r="L228" s="132">
        <f t="shared" si="74"/>
        <v>0.27407407407407408</v>
      </c>
      <c r="M228" s="127" t="s">
        <v>545</v>
      </c>
      <c r="N228" s="133">
        <v>44008</v>
      </c>
      <c r="O228" s="54"/>
      <c r="P228" s="54"/>
      <c r="Q228" s="191"/>
      <c r="R228" s="37" t="s">
        <v>839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55">
        <v>154</v>
      </c>
      <c r="B229" s="156">
        <v>44035</v>
      </c>
      <c r="C229" s="156"/>
      <c r="D229" s="157" t="s">
        <v>458</v>
      </c>
      <c r="E229" s="158" t="s">
        <v>543</v>
      </c>
      <c r="F229" s="128">
        <v>231</v>
      </c>
      <c r="G229" s="158"/>
      <c r="H229" s="158">
        <v>281</v>
      </c>
      <c r="I229" s="160">
        <v>281</v>
      </c>
      <c r="J229" s="130" t="s">
        <v>627</v>
      </c>
      <c r="K229" s="131">
        <f t="shared" si="73"/>
        <v>50</v>
      </c>
      <c r="L229" s="132">
        <f t="shared" si="74"/>
        <v>0.21645021645021645</v>
      </c>
      <c r="M229" s="127" t="s">
        <v>545</v>
      </c>
      <c r="N229" s="133">
        <v>44358</v>
      </c>
      <c r="O229" s="54"/>
      <c r="P229" s="54"/>
      <c r="Q229" s="191"/>
      <c r="R229" s="37" t="s">
        <v>839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55">
        <v>155</v>
      </c>
      <c r="B230" s="156">
        <v>44092</v>
      </c>
      <c r="C230" s="156"/>
      <c r="D230" s="157" t="s">
        <v>140</v>
      </c>
      <c r="E230" s="158" t="s">
        <v>543</v>
      </c>
      <c r="F230" s="158">
        <v>206</v>
      </c>
      <c r="G230" s="158"/>
      <c r="H230" s="158">
        <v>248</v>
      </c>
      <c r="I230" s="160">
        <v>248</v>
      </c>
      <c r="J230" s="130" t="s">
        <v>627</v>
      </c>
      <c r="K230" s="131">
        <f t="shared" si="73"/>
        <v>42</v>
      </c>
      <c r="L230" s="132">
        <f t="shared" si="74"/>
        <v>0.20388349514563106</v>
      </c>
      <c r="M230" s="127" t="s">
        <v>545</v>
      </c>
      <c r="N230" s="133">
        <v>44214</v>
      </c>
      <c r="O230" s="54"/>
      <c r="P230" s="54"/>
      <c r="Q230" s="191"/>
      <c r="R230" s="37" t="s">
        <v>838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55">
        <v>156</v>
      </c>
      <c r="B231" s="156">
        <v>44140</v>
      </c>
      <c r="C231" s="156"/>
      <c r="D231" s="157" t="s">
        <v>140</v>
      </c>
      <c r="E231" s="158" t="s">
        <v>543</v>
      </c>
      <c r="F231" s="158">
        <v>182.5</v>
      </c>
      <c r="G231" s="158"/>
      <c r="H231" s="158">
        <v>248</v>
      </c>
      <c r="I231" s="160">
        <v>248</v>
      </c>
      <c r="J231" s="130" t="s">
        <v>627</v>
      </c>
      <c r="K231" s="131">
        <f t="shared" si="73"/>
        <v>65.5</v>
      </c>
      <c r="L231" s="132">
        <f t="shared" si="74"/>
        <v>0.35890410958904112</v>
      </c>
      <c r="M231" s="127" t="s">
        <v>545</v>
      </c>
      <c r="N231" s="133">
        <v>44214</v>
      </c>
      <c r="O231" s="54"/>
      <c r="P231" s="54"/>
      <c r="Q231" s="191"/>
      <c r="R231" s="37" t="s">
        <v>838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55">
        <v>157</v>
      </c>
      <c r="B232" s="156">
        <v>44140</v>
      </c>
      <c r="C232" s="156"/>
      <c r="D232" s="157" t="s">
        <v>336</v>
      </c>
      <c r="E232" s="158" t="s">
        <v>543</v>
      </c>
      <c r="F232" s="158">
        <v>247.5</v>
      </c>
      <c r="G232" s="158"/>
      <c r="H232" s="158">
        <v>320</v>
      </c>
      <c r="I232" s="160">
        <v>320</v>
      </c>
      <c r="J232" s="130" t="s">
        <v>627</v>
      </c>
      <c r="K232" s="131">
        <f t="shared" si="73"/>
        <v>72.5</v>
      </c>
      <c r="L232" s="132">
        <f t="shared" si="74"/>
        <v>0.29292929292929293</v>
      </c>
      <c r="M232" s="127" t="s">
        <v>545</v>
      </c>
      <c r="N232" s="133">
        <v>44323</v>
      </c>
      <c r="O232" s="54"/>
      <c r="P232" s="54"/>
      <c r="Q232" s="191"/>
      <c r="R232" s="37" t="s">
        <v>839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55">
        <v>158</v>
      </c>
      <c r="B233" s="156">
        <v>44140</v>
      </c>
      <c r="C233" s="156"/>
      <c r="D233" s="157" t="s">
        <v>198</v>
      </c>
      <c r="E233" s="158" t="s">
        <v>543</v>
      </c>
      <c r="F233" s="128">
        <v>925</v>
      </c>
      <c r="G233" s="158"/>
      <c r="H233" s="158">
        <v>1095</v>
      </c>
      <c r="I233" s="160">
        <v>1093</v>
      </c>
      <c r="J233" s="130" t="s">
        <v>767</v>
      </c>
      <c r="K233" s="131">
        <f t="shared" si="73"/>
        <v>170</v>
      </c>
      <c r="L233" s="132">
        <f t="shared" si="74"/>
        <v>0.18378378378378379</v>
      </c>
      <c r="M233" s="127" t="s">
        <v>545</v>
      </c>
      <c r="N233" s="133">
        <v>44201</v>
      </c>
      <c r="O233" s="54"/>
      <c r="P233" s="54"/>
      <c r="Q233" s="191"/>
      <c r="R233" s="37" t="s">
        <v>838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55">
        <v>159</v>
      </c>
      <c r="B234" s="156">
        <v>44140</v>
      </c>
      <c r="C234" s="156"/>
      <c r="D234" s="157" t="s">
        <v>354</v>
      </c>
      <c r="E234" s="158" t="s">
        <v>543</v>
      </c>
      <c r="F234" s="128">
        <v>332.5</v>
      </c>
      <c r="G234" s="158"/>
      <c r="H234" s="158">
        <v>393</v>
      </c>
      <c r="I234" s="160">
        <v>406</v>
      </c>
      <c r="J234" s="130" t="s">
        <v>768</v>
      </c>
      <c r="K234" s="131">
        <f t="shared" si="73"/>
        <v>60.5</v>
      </c>
      <c r="L234" s="132">
        <f t="shared" si="74"/>
        <v>0.18195488721804512</v>
      </c>
      <c r="M234" s="127" t="s">
        <v>545</v>
      </c>
      <c r="N234" s="133">
        <v>44256</v>
      </c>
      <c r="O234" s="54"/>
      <c r="P234" s="54"/>
      <c r="Q234" s="191"/>
      <c r="R234" s="37" t="s">
        <v>839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55">
        <v>160</v>
      </c>
      <c r="B235" s="156">
        <v>44141</v>
      </c>
      <c r="C235" s="156"/>
      <c r="D235" s="157" t="s">
        <v>458</v>
      </c>
      <c r="E235" s="158" t="s">
        <v>543</v>
      </c>
      <c r="F235" s="128">
        <v>231</v>
      </c>
      <c r="G235" s="158"/>
      <c r="H235" s="158">
        <v>281</v>
      </c>
      <c r="I235" s="160">
        <v>281</v>
      </c>
      <c r="J235" s="130" t="s">
        <v>627</v>
      </c>
      <c r="K235" s="131">
        <f t="shared" si="73"/>
        <v>50</v>
      </c>
      <c r="L235" s="132">
        <f t="shared" si="74"/>
        <v>0.21645021645021645</v>
      </c>
      <c r="M235" s="127" t="s">
        <v>545</v>
      </c>
      <c r="N235" s="133">
        <v>44358</v>
      </c>
      <c r="O235" s="54"/>
      <c r="P235" s="54"/>
      <c r="Q235" s="191"/>
      <c r="R235" s="37" t="s">
        <v>838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55">
        <v>161</v>
      </c>
      <c r="B236" s="156">
        <v>44187</v>
      </c>
      <c r="C236" s="156"/>
      <c r="D236" s="157" t="s">
        <v>769</v>
      </c>
      <c r="E236" s="158" t="s">
        <v>543</v>
      </c>
      <c r="F236" s="128">
        <v>190</v>
      </c>
      <c r="G236" s="158"/>
      <c r="H236" s="158">
        <v>239</v>
      </c>
      <c r="I236" s="160">
        <v>239</v>
      </c>
      <c r="J236" s="130" t="s">
        <v>770</v>
      </c>
      <c r="K236" s="131">
        <f t="shared" si="73"/>
        <v>49</v>
      </c>
      <c r="L236" s="132">
        <f t="shared" si="74"/>
        <v>0.25789473684210529</v>
      </c>
      <c r="M236" s="127" t="s">
        <v>545</v>
      </c>
      <c r="N236" s="133">
        <v>44844</v>
      </c>
      <c r="O236" s="54"/>
      <c r="P236" s="54"/>
      <c r="Q236" s="191"/>
      <c r="R236" s="37" t="s">
        <v>838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55">
        <v>162</v>
      </c>
      <c r="B237" s="156">
        <v>44258</v>
      </c>
      <c r="C237" s="156"/>
      <c r="D237" s="157" t="s">
        <v>765</v>
      </c>
      <c r="E237" s="158" t="s">
        <v>543</v>
      </c>
      <c r="F237" s="128">
        <v>495</v>
      </c>
      <c r="G237" s="158"/>
      <c r="H237" s="158">
        <v>595</v>
      </c>
      <c r="I237" s="160">
        <v>590</v>
      </c>
      <c r="J237" s="130" t="s">
        <v>565</v>
      </c>
      <c r="K237" s="131">
        <f t="shared" si="73"/>
        <v>100</v>
      </c>
      <c r="L237" s="132">
        <f t="shared" si="74"/>
        <v>0.20202020202020202</v>
      </c>
      <c r="M237" s="127" t="s">
        <v>545</v>
      </c>
      <c r="N237" s="133">
        <v>44589</v>
      </c>
      <c r="O237" s="54"/>
      <c r="P237" s="54"/>
      <c r="Q237" s="191"/>
      <c r="R237" s="37" t="s">
        <v>838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55">
        <v>163</v>
      </c>
      <c r="B238" s="156">
        <v>44274</v>
      </c>
      <c r="C238" s="156"/>
      <c r="D238" s="157" t="s">
        <v>354</v>
      </c>
      <c r="E238" s="158" t="s">
        <v>543</v>
      </c>
      <c r="F238" s="128">
        <v>355</v>
      </c>
      <c r="G238" s="158"/>
      <c r="H238" s="158">
        <v>422.5</v>
      </c>
      <c r="I238" s="160">
        <v>420</v>
      </c>
      <c r="J238" s="130" t="s">
        <v>771</v>
      </c>
      <c r="K238" s="131">
        <f t="shared" si="73"/>
        <v>67.5</v>
      </c>
      <c r="L238" s="132">
        <f t="shared" si="74"/>
        <v>0.19014084507042253</v>
      </c>
      <c r="M238" s="127" t="s">
        <v>545</v>
      </c>
      <c r="N238" s="133">
        <v>44361</v>
      </c>
      <c r="O238" s="54"/>
      <c r="P238" s="54"/>
      <c r="R238" s="37" t="s">
        <v>838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55">
        <v>164</v>
      </c>
      <c r="B239" s="156">
        <v>44295</v>
      </c>
      <c r="C239" s="156"/>
      <c r="D239" s="157" t="s">
        <v>318</v>
      </c>
      <c r="E239" s="158" t="s">
        <v>543</v>
      </c>
      <c r="F239" s="128">
        <v>555</v>
      </c>
      <c r="G239" s="158"/>
      <c r="H239" s="158">
        <v>663</v>
      </c>
      <c r="I239" s="160">
        <v>663</v>
      </c>
      <c r="J239" s="130" t="s">
        <v>772</v>
      </c>
      <c r="K239" s="131">
        <f t="shared" si="73"/>
        <v>108</v>
      </c>
      <c r="L239" s="132">
        <f t="shared" si="74"/>
        <v>0.19459459459459461</v>
      </c>
      <c r="M239" s="127" t="s">
        <v>545</v>
      </c>
      <c r="N239" s="133">
        <v>44321</v>
      </c>
      <c r="O239" s="54"/>
      <c r="P239" s="54"/>
      <c r="Q239" s="191"/>
      <c r="R239" s="37" t="s">
        <v>838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55">
        <v>165</v>
      </c>
      <c r="B240" s="156">
        <v>44308</v>
      </c>
      <c r="C240" s="156"/>
      <c r="D240" s="157" t="s">
        <v>736</v>
      </c>
      <c r="E240" s="158" t="s">
        <v>543</v>
      </c>
      <c r="F240" s="128">
        <v>126.5</v>
      </c>
      <c r="G240" s="158"/>
      <c r="H240" s="158">
        <v>155</v>
      </c>
      <c r="I240" s="160">
        <v>155</v>
      </c>
      <c r="J240" s="130" t="s">
        <v>627</v>
      </c>
      <c r="K240" s="131">
        <f t="shared" si="73"/>
        <v>28.5</v>
      </c>
      <c r="L240" s="132">
        <f t="shared" si="74"/>
        <v>0.22529644268774704</v>
      </c>
      <c r="M240" s="127" t="s">
        <v>545</v>
      </c>
      <c r="N240" s="133">
        <v>44362</v>
      </c>
      <c r="O240" s="54"/>
      <c r="P240" s="54"/>
      <c r="R240" s="37" t="s">
        <v>838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34">
        <v>166</v>
      </c>
      <c r="B241" s="165">
        <v>44368</v>
      </c>
      <c r="C241" s="165"/>
      <c r="D241" s="136" t="s">
        <v>773</v>
      </c>
      <c r="E241" s="138" t="s">
        <v>543</v>
      </c>
      <c r="F241" s="166">
        <v>287.5</v>
      </c>
      <c r="G241" s="138"/>
      <c r="H241" s="138">
        <v>245</v>
      </c>
      <c r="I241" s="139">
        <v>344</v>
      </c>
      <c r="J241" s="140" t="s">
        <v>774</v>
      </c>
      <c r="K241" s="141">
        <f t="shared" si="73"/>
        <v>-42.5</v>
      </c>
      <c r="L241" s="142">
        <f t="shared" si="74"/>
        <v>-0.14782608695652175</v>
      </c>
      <c r="M241" s="138" t="s">
        <v>555</v>
      </c>
      <c r="N241" s="135">
        <v>44508</v>
      </c>
      <c r="O241" s="54"/>
      <c r="P241" s="54"/>
      <c r="R241" s="37" t="s">
        <v>838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55">
        <v>167</v>
      </c>
      <c r="B242" s="156">
        <v>44368</v>
      </c>
      <c r="C242" s="156"/>
      <c r="D242" s="157" t="s">
        <v>458</v>
      </c>
      <c r="E242" s="158" t="s">
        <v>543</v>
      </c>
      <c r="F242" s="128">
        <v>241</v>
      </c>
      <c r="G242" s="158"/>
      <c r="H242" s="158">
        <v>298</v>
      </c>
      <c r="I242" s="160">
        <v>320</v>
      </c>
      <c r="J242" s="130" t="s">
        <v>627</v>
      </c>
      <c r="K242" s="131">
        <f t="shared" si="73"/>
        <v>57</v>
      </c>
      <c r="L242" s="132">
        <f t="shared" si="74"/>
        <v>0.23651452282157676</v>
      </c>
      <c r="M242" s="127" t="s">
        <v>545</v>
      </c>
      <c r="N242" s="133">
        <v>44802</v>
      </c>
      <c r="O242" s="54"/>
      <c r="P242" s="54"/>
      <c r="R242" s="37" t="s">
        <v>838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55">
        <v>168</v>
      </c>
      <c r="B243" s="156">
        <v>44406</v>
      </c>
      <c r="C243" s="156"/>
      <c r="D243" s="157" t="s">
        <v>736</v>
      </c>
      <c r="E243" s="158" t="s">
        <v>543</v>
      </c>
      <c r="F243" s="128">
        <v>162.5</v>
      </c>
      <c r="G243" s="158"/>
      <c r="H243" s="158">
        <v>200</v>
      </c>
      <c r="I243" s="160">
        <v>200</v>
      </c>
      <c r="J243" s="130" t="s">
        <v>627</v>
      </c>
      <c r="K243" s="131">
        <f t="shared" si="73"/>
        <v>37.5</v>
      </c>
      <c r="L243" s="132">
        <f t="shared" si="74"/>
        <v>0.23076923076923078</v>
      </c>
      <c r="M243" s="127" t="s">
        <v>545</v>
      </c>
      <c r="N243" s="133">
        <v>44802</v>
      </c>
      <c r="O243" s="54"/>
      <c r="P243" s="54"/>
      <c r="R243" s="37" t="s">
        <v>838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55">
        <v>169</v>
      </c>
      <c r="B244" s="156">
        <v>44462</v>
      </c>
      <c r="C244" s="156"/>
      <c r="D244" s="157" t="s">
        <v>422</v>
      </c>
      <c r="E244" s="158" t="s">
        <v>543</v>
      </c>
      <c r="F244" s="128">
        <v>1235</v>
      </c>
      <c r="G244" s="158"/>
      <c r="H244" s="158">
        <v>1505</v>
      </c>
      <c r="I244" s="160">
        <v>1500</v>
      </c>
      <c r="J244" s="130" t="s">
        <v>627</v>
      </c>
      <c r="K244" s="131">
        <f t="shared" si="73"/>
        <v>270</v>
      </c>
      <c r="L244" s="132">
        <f t="shared" si="74"/>
        <v>0.21862348178137653</v>
      </c>
      <c r="M244" s="127" t="s">
        <v>545</v>
      </c>
      <c r="N244" s="133">
        <v>44564</v>
      </c>
      <c r="O244" s="54"/>
      <c r="P244" s="54"/>
      <c r="R244" s="37" t="s">
        <v>838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55">
        <v>170</v>
      </c>
      <c r="B245" s="156">
        <v>44480</v>
      </c>
      <c r="C245" s="156"/>
      <c r="D245" s="157" t="s">
        <v>775</v>
      </c>
      <c r="E245" s="158" t="s">
        <v>543</v>
      </c>
      <c r="F245" s="128">
        <v>58.75</v>
      </c>
      <c r="G245" s="158"/>
      <c r="H245" s="158">
        <v>64.25</v>
      </c>
      <c r="I245" s="160"/>
      <c r="J245" s="130" t="s">
        <v>627</v>
      </c>
      <c r="K245" s="131">
        <f t="shared" si="73"/>
        <v>5.5</v>
      </c>
      <c r="L245" s="132">
        <f t="shared" si="74"/>
        <v>9.3617021276595741E-2</v>
      </c>
      <c r="M245" s="127" t="s">
        <v>545</v>
      </c>
      <c r="N245" s="133">
        <v>45322</v>
      </c>
      <c r="O245" s="54"/>
      <c r="P245" s="54"/>
      <c r="R245" s="37" t="s">
        <v>838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4">
        <v>171</v>
      </c>
      <c r="B246" s="125">
        <v>44481</v>
      </c>
      <c r="C246" s="125"/>
      <c r="D246" s="126" t="s">
        <v>272</v>
      </c>
      <c r="E246" s="127" t="s">
        <v>543</v>
      </c>
      <c r="F246" s="128">
        <v>315</v>
      </c>
      <c r="G246" s="127"/>
      <c r="H246" s="127">
        <v>335</v>
      </c>
      <c r="I246" s="129">
        <v>380</v>
      </c>
      <c r="J246" s="130" t="s">
        <v>813</v>
      </c>
      <c r="K246" s="131">
        <f t="shared" si="73"/>
        <v>20</v>
      </c>
      <c r="L246" s="132">
        <f t="shared" si="74"/>
        <v>6.3492063492063489E-2</v>
      </c>
      <c r="M246" s="127" t="s">
        <v>545</v>
      </c>
      <c r="N246" s="133">
        <v>45297</v>
      </c>
      <c r="O246" s="54"/>
      <c r="P246" s="54"/>
      <c r="R246" s="37" t="s">
        <v>838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24">
        <v>172</v>
      </c>
      <c r="B247" s="125">
        <v>44481</v>
      </c>
      <c r="C247" s="125"/>
      <c r="D247" s="126" t="s">
        <v>776</v>
      </c>
      <c r="E247" s="127" t="s">
        <v>543</v>
      </c>
      <c r="F247" s="128">
        <v>45.5</v>
      </c>
      <c r="G247" s="127"/>
      <c r="H247" s="127">
        <v>56.5</v>
      </c>
      <c r="I247" s="129">
        <v>56</v>
      </c>
      <c r="J247" s="130" t="s">
        <v>627</v>
      </c>
      <c r="K247" s="131">
        <f t="shared" si="73"/>
        <v>11</v>
      </c>
      <c r="L247" s="132">
        <f t="shared" si="74"/>
        <v>0.24175824175824176</v>
      </c>
      <c r="M247" s="127" t="s">
        <v>545</v>
      </c>
      <c r="N247" s="133">
        <v>44881</v>
      </c>
      <c r="O247" s="54"/>
      <c r="P247" s="54"/>
      <c r="R247" s="37" t="s">
        <v>838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24">
        <v>173</v>
      </c>
      <c r="B248" s="125">
        <v>44551</v>
      </c>
      <c r="C248" s="125"/>
      <c r="D248" s="126" t="s">
        <v>128</v>
      </c>
      <c r="E248" s="127" t="s">
        <v>543</v>
      </c>
      <c r="F248" s="128">
        <v>2300</v>
      </c>
      <c r="G248" s="127"/>
      <c r="H248" s="127">
        <f>(2820+2200)/2</f>
        <v>2510</v>
      </c>
      <c r="I248" s="129">
        <v>3000</v>
      </c>
      <c r="J248" s="130" t="s">
        <v>777</v>
      </c>
      <c r="K248" s="131">
        <f t="shared" si="73"/>
        <v>210</v>
      </c>
      <c r="L248" s="132">
        <f t="shared" si="74"/>
        <v>9.1304347826086957E-2</v>
      </c>
      <c r="M248" s="127" t="s">
        <v>545</v>
      </c>
      <c r="N248" s="133">
        <v>44649</v>
      </c>
      <c r="O248" s="54"/>
      <c r="P248" s="54"/>
      <c r="R248" s="37" t="s">
        <v>838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24">
        <v>174</v>
      </c>
      <c r="B249" s="125">
        <v>44606</v>
      </c>
      <c r="C249" s="125"/>
      <c r="D249" s="126" t="s">
        <v>412</v>
      </c>
      <c r="E249" s="127" t="s">
        <v>543</v>
      </c>
      <c r="F249" s="128">
        <v>635</v>
      </c>
      <c r="G249" s="127"/>
      <c r="H249" s="127">
        <v>700</v>
      </c>
      <c r="I249" s="129">
        <v>764</v>
      </c>
      <c r="J249" s="130" t="s">
        <v>802</v>
      </c>
      <c r="K249" s="131">
        <f t="shared" si="73"/>
        <v>65</v>
      </c>
      <c r="L249" s="132">
        <f t="shared" si="74"/>
        <v>0.10236220472440945</v>
      </c>
      <c r="M249" s="127" t="s">
        <v>545</v>
      </c>
      <c r="N249" s="133">
        <v>45159</v>
      </c>
      <c r="O249" s="54"/>
      <c r="P249" s="54"/>
      <c r="R249" s="37" t="s">
        <v>838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24">
        <v>175</v>
      </c>
      <c r="B250" s="125">
        <v>44613</v>
      </c>
      <c r="C250" s="125"/>
      <c r="D250" s="126" t="s">
        <v>422</v>
      </c>
      <c r="E250" s="127" t="s">
        <v>543</v>
      </c>
      <c r="F250" s="128">
        <v>1255</v>
      </c>
      <c r="G250" s="127"/>
      <c r="H250" s="127">
        <v>1515</v>
      </c>
      <c r="I250" s="129">
        <v>1510</v>
      </c>
      <c r="J250" s="130" t="s">
        <v>627</v>
      </c>
      <c r="K250" s="131">
        <f t="shared" si="73"/>
        <v>260</v>
      </c>
      <c r="L250" s="132">
        <f t="shared" si="74"/>
        <v>0.20717131474103587</v>
      </c>
      <c r="M250" s="127" t="s">
        <v>545</v>
      </c>
      <c r="N250" s="133">
        <v>44834</v>
      </c>
      <c r="O250" s="54"/>
      <c r="P250" s="54"/>
      <c r="R250" s="37" t="s">
        <v>838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250">
        <v>176</v>
      </c>
      <c r="B251" s="241">
        <v>44670</v>
      </c>
      <c r="C251" s="241"/>
      <c r="D251" s="242" t="s">
        <v>509</v>
      </c>
      <c r="E251" s="243" t="s">
        <v>543</v>
      </c>
      <c r="F251" s="244">
        <v>445</v>
      </c>
      <c r="G251" s="244"/>
      <c r="H251" s="244">
        <v>460</v>
      </c>
      <c r="I251" s="244">
        <v>553</v>
      </c>
      <c r="J251" s="245" t="s">
        <v>833</v>
      </c>
      <c r="K251" s="246">
        <f t="shared" ref="K251" si="75">H251-F251</f>
        <v>15</v>
      </c>
      <c r="L251" s="247">
        <f t="shared" ref="L251" si="76">K251/F251</f>
        <v>3.3707865168539325E-2</v>
      </c>
      <c r="M251" s="248" t="s">
        <v>562</v>
      </c>
      <c r="N251" s="249">
        <v>45397</v>
      </c>
      <c r="O251" s="54"/>
      <c r="P251" s="54"/>
      <c r="R251" s="37" t="s">
        <v>838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55">
        <v>177</v>
      </c>
      <c r="B252" s="156">
        <v>44746</v>
      </c>
      <c r="C252" s="156"/>
      <c r="D252" s="157" t="s">
        <v>778</v>
      </c>
      <c r="E252" s="158" t="s">
        <v>543</v>
      </c>
      <c r="F252" s="158">
        <v>207.5</v>
      </c>
      <c r="G252" s="158"/>
      <c r="H252" s="158">
        <v>254</v>
      </c>
      <c r="I252" s="160">
        <v>254</v>
      </c>
      <c r="J252" s="130" t="s">
        <v>627</v>
      </c>
      <c r="K252" s="131">
        <f t="shared" ref="K252:K262" si="77">H252-F252</f>
        <v>46.5</v>
      </c>
      <c r="L252" s="132">
        <f t="shared" ref="L252:L262" si="78">K252/F252</f>
        <v>0.22409638554216868</v>
      </c>
      <c r="M252" s="127" t="s">
        <v>545</v>
      </c>
      <c r="N252" s="133">
        <v>44792</v>
      </c>
      <c r="O252" s="54"/>
      <c r="P252" s="54"/>
      <c r="R252" s="37" t="s">
        <v>838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55">
        <v>178</v>
      </c>
      <c r="B253" s="156">
        <v>44775</v>
      </c>
      <c r="C253" s="156"/>
      <c r="D253" s="157" t="s">
        <v>460</v>
      </c>
      <c r="E253" s="158" t="s">
        <v>543</v>
      </c>
      <c r="F253" s="158">
        <v>31.25</v>
      </c>
      <c r="G253" s="158"/>
      <c r="H253" s="158">
        <v>38.75</v>
      </c>
      <c r="I253" s="160">
        <v>38</v>
      </c>
      <c r="J253" s="130" t="s">
        <v>627</v>
      </c>
      <c r="K253" s="131">
        <f t="shared" si="77"/>
        <v>7.5</v>
      </c>
      <c r="L253" s="132">
        <f t="shared" si="78"/>
        <v>0.24</v>
      </c>
      <c r="M253" s="127" t="s">
        <v>545</v>
      </c>
      <c r="N253" s="133">
        <v>44844</v>
      </c>
      <c r="O253" s="54"/>
      <c r="P253" s="54"/>
      <c r="R253" s="37" t="s">
        <v>838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55">
        <v>179</v>
      </c>
      <c r="B254" s="156">
        <v>44841</v>
      </c>
      <c r="C254" s="156"/>
      <c r="D254" s="157" t="s">
        <v>779</v>
      </c>
      <c r="E254" s="158" t="s">
        <v>543</v>
      </c>
      <c r="F254" s="128">
        <v>665</v>
      </c>
      <c r="G254" s="158"/>
      <c r="H254" s="158">
        <v>807.5</v>
      </c>
      <c r="I254" s="160">
        <v>840</v>
      </c>
      <c r="J254" s="130" t="s">
        <v>777</v>
      </c>
      <c r="K254" s="131">
        <f t="shared" si="77"/>
        <v>142.5</v>
      </c>
      <c r="L254" s="132">
        <f t="shared" si="78"/>
        <v>0.21428571428571427</v>
      </c>
      <c r="M254" s="127" t="s">
        <v>545</v>
      </c>
      <c r="N254" s="133">
        <v>45097</v>
      </c>
      <c r="O254" s="54"/>
      <c r="P254" s="54"/>
      <c r="R254" s="37" t="s">
        <v>838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55">
        <v>180</v>
      </c>
      <c r="B255" s="156">
        <v>44844</v>
      </c>
      <c r="C255" s="156"/>
      <c r="D255" s="157" t="s">
        <v>414</v>
      </c>
      <c r="E255" s="158" t="s">
        <v>543</v>
      </c>
      <c r="F255" s="128">
        <v>227.5</v>
      </c>
      <c r="G255" s="158"/>
      <c r="H255" s="158">
        <v>270</v>
      </c>
      <c r="I255" s="160">
        <v>291</v>
      </c>
      <c r="J255" s="130" t="s">
        <v>804</v>
      </c>
      <c r="K255" s="131">
        <f t="shared" si="77"/>
        <v>42.5</v>
      </c>
      <c r="L255" s="132">
        <f t="shared" si="78"/>
        <v>0.18681318681318682</v>
      </c>
      <c r="M255" s="127" t="s">
        <v>545</v>
      </c>
      <c r="N255" s="133">
        <v>45160</v>
      </c>
      <c r="O255" s="54"/>
      <c r="P255" s="54"/>
      <c r="R255" s="37" t="s">
        <v>838</v>
      </c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55">
        <v>181</v>
      </c>
      <c r="B256" s="156">
        <v>44845</v>
      </c>
      <c r="C256" s="156"/>
      <c r="D256" s="157" t="s">
        <v>412</v>
      </c>
      <c r="E256" s="158" t="s">
        <v>543</v>
      </c>
      <c r="F256" s="128">
        <v>555</v>
      </c>
      <c r="G256" s="158"/>
      <c r="H256" s="158">
        <v>700</v>
      </c>
      <c r="I256" s="160">
        <v>765</v>
      </c>
      <c r="J256" s="130" t="s">
        <v>803</v>
      </c>
      <c r="K256" s="131">
        <f t="shared" si="77"/>
        <v>145</v>
      </c>
      <c r="L256" s="132">
        <f t="shared" si="78"/>
        <v>0.26126126126126126</v>
      </c>
      <c r="M256" s="127" t="s">
        <v>545</v>
      </c>
      <c r="N256" s="133">
        <v>45159</v>
      </c>
      <c r="O256" s="54"/>
      <c r="P256" s="54"/>
      <c r="R256" s="37" t="s">
        <v>838</v>
      </c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55">
        <v>182</v>
      </c>
      <c r="B257" s="156">
        <v>44981</v>
      </c>
      <c r="C257" s="156"/>
      <c r="D257" s="157" t="s">
        <v>427</v>
      </c>
      <c r="E257" s="158" t="s">
        <v>543</v>
      </c>
      <c r="F257" s="128">
        <v>1675</v>
      </c>
      <c r="G257" s="158"/>
      <c r="H257" s="158">
        <v>2080</v>
      </c>
      <c r="I257" s="160">
        <v>2080</v>
      </c>
      <c r="J257" s="130" t="s">
        <v>627</v>
      </c>
      <c r="K257" s="131">
        <f t="shared" si="77"/>
        <v>405</v>
      </c>
      <c r="L257" s="132">
        <f t="shared" si="78"/>
        <v>0.2417910447761194</v>
      </c>
      <c r="M257" s="127" t="s">
        <v>545</v>
      </c>
      <c r="N257" s="133">
        <v>45119</v>
      </c>
      <c r="O257" s="54"/>
      <c r="P257" s="54"/>
      <c r="R257" s="37" t="s">
        <v>838</v>
      </c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55">
        <v>183</v>
      </c>
      <c r="B258" s="156">
        <v>44986</v>
      </c>
      <c r="C258" s="156"/>
      <c r="D258" s="157" t="s">
        <v>460</v>
      </c>
      <c r="E258" s="158" t="s">
        <v>543</v>
      </c>
      <c r="F258" s="128">
        <v>57.5</v>
      </c>
      <c r="G258" s="158"/>
      <c r="H258" s="158">
        <v>120</v>
      </c>
      <c r="I258" s="160">
        <v>120</v>
      </c>
      <c r="J258" s="130" t="s">
        <v>627</v>
      </c>
      <c r="K258" s="131">
        <f t="shared" si="77"/>
        <v>62.5</v>
      </c>
      <c r="L258" s="132">
        <f t="shared" si="78"/>
        <v>1.0869565217391304</v>
      </c>
      <c r="M258" s="127" t="s">
        <v>545</v>
      </c>
      <c r="N258" s="133">
        <v>45049</v>
      </c>
      <c r="O258" s="54"/>
      <c r="P258" s="54"/>
      <c r="R258" s="37" t="s">
        <v>838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155">
        <v>184</v>
      </c>
      <c r="B259" s="156">
        <v>45008</v>
      </c>
      <c r="C259" s="156"/>
      <c r="D259" s="157" t="s">
        <v>474</v>
      </c>
      <c r="E259" s="158" t="s">
        <v>543</v>
      </c>
      <c r="F259" s="128">
        <v>2765</v>
      </c>
      <c r="G259" s="158"/>
      <c r="H259" s="158">
        <v>3547.5</v>
      </c>
      <c r="I259" s="160">
        <v>3523</v>
      </c>
      <c r="J259" s="130" t="s">
        <v>627</v>
      </c>
      <c r="K259" s="131">
        <f t="shared" si="77"/>
        <v>782.5</v>
      </c>
      <c r="L259" s="132">
        <f t="shared" si="78"/>
        <v>0.28300180831826399</v>
      </c>
      <c r="M259" s="127" t="s">
        <v>545</v>
      </c>
      <c r="N259" s="133">
        <v>45177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55">
        <v>185</v>
      </c>
      <c r="B260" s="156">
        <v>45027</v>
      </c>
      <c r="C260" s="156"/>
      <c r="D260" s="157" t="s">
        <v>780</v>
      </c>
      <c r="E260" s="158" t="s">
        <v>543</v>
      </c>
      <c r="F260" s="158">
        <v>460</v>
      </c>
      <c r="G260" s="158"/>
      <c r="H260" s="158">
        <v>825</v>
      </c>
      <c r="I260" s="160">
        <v>810</v>
      </c>
      <c r="J260" s="130" t="s">
        <v>627</v>
      </c>
      <c r="K260" s="131">
        <f t="shared" si="77"/>
        <v>365</v>
      </c>
      <c r="L260" s="132">
        <f t="shared" si="78"/>
        <v>0.79347826086956519</v>
      </c>
      <c r="M260" s="127" t="s">
        <v>545</v>
      </c>
      <c r="N260" s="133">
        <v>45155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55">
        <v>186</v>
      </c>
      <c r="B261" s="156">
        <v>45050</v>
      </c>
      <c r="C261" s="156"/>
      <c r="D261" s="157" t="s">
        <v>41</v>
      </c>
      <c r="E261" s="158" t="s">
        <v>543</v>
      </c>
      <c r="F261" s="158">
        <v>3630</v>
      </c>
      <c r="G261" s="158"/>
      <c r="H261" s="158">
        <v>5150</v>
      </c>
      <c r="I261" s="160">
        <v>5040</v>
      </c>
      <c r="J261" s="130" t="s">
        <v>627</v>
      </c>
      <c r="K261" s="131">
        <f t="shared" si="77"/>
        <v>1520</v>
      </c>
      <c r="L261" s="132">
        <f t="shared" si="78"/>
        <v>0.41873278236914602</v>
      </c>
      <c r="M261" s="127" t="s">
        <v>545</v>
      </c>
      <c r="N261" s="133">
        <v>45344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8" ht="12.75" customHeight="1">
      <c r="A262" s="155">
        <v>187</v>
      </c>
      <c r="B262" s="156">
        <v>45075</v>
      </c>
      <c r="C262" s="156"/>
      <c r="D262" s="157" t="s">
        <v>781</v>
      </c>
      <c r="E262" s="158" t="s">
        <v>543</v>
      </c>
      <c r="F262" s="128">
        <v>585</v>
      </c>
      <c r="G262" s="158"/>
      <c r="H262" s="158">
        <v>732</v>
      </c>
      <c r="I262" s="160">
        <v>732</v>
      </c>
      <c r="J262" s="130" t="s">
        <v>627</v>
      </c>
      <c r="K262" s="131">
        <f t="shared" si="77"/>
        <v>147</v>
      </c>
      <c r="L262" s="132">
        <f t="shared" si="78"/>
        <v>0.25128205128205128</v>
      </c>
      <c r="M262" s="127" t="s">
        <v>545</v>
      </c>
      <c r="N262" s="133">
        <v>45152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  <c r="AF262" s="37"/>
      <c r="AG262" s="54"/>
      <c r="AI262" s="37"/>
      <c r="AK262" s="37"/>
      <c r="AL262" s="54"/>
    </row>
    <row r="263" spans="1:38" ht="12.75" customHeight="1">
      <c r="A263" s="155">
        <v>188</v>
      </c>
      <c r="B263" s="156">
        <v>45078</v>
      </c>
      <c r="C263" s="156"/>
      <c r="D263" s="157" t="s">
        <v>499</v>
      </c>
      <c r="E263" s="158" t="s">
        <v>543</v>
      </c>
      <c r="F263" s="128">
        <v>3310</v>
      </c>
      <c r="G263" s="158"/>
      <c r="H263" s="158">
        <v>4300</v>
      </c>
      <c r="I263" s="160">
        <v>4300</v>
      </c>
      <c r="J263" s="130" t="s">
        <v>627</v>
      </c>
      <c r="K263" s="131">
        <f t="shared" ref="K263" si="79">H263-F263</f>
        <v>990</v>
      </c>
      <c r="L263" s="132">
        <f t="shared" ref="L263" si="80">K263/F263</f>
        <v>0.29909365558912387</v>
      </c>
      <c r="M263" s="127" t="s">
        <v>545</v>
      </c>
      <c r="N263" s="133">
        <v>45436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  <c r="AF263" s="37"/>
      <c r="AG263" s="54"/>
      <c r="AI263" s="37"/>
      <c r="AK263" s="37"/>
      <c r="AL263" s="54"/>
    </row>
    <row r="264" spans="1:38" ht="12.75" customHeight="1">
      <c r="A264" s="155">
        <v>189</v>
      </c>
      <c r="B264" s="156">
        <v>45103</v>
      </c>
      <c r="C264" s="156"/>
      <c r="D264" s="157" t="s">
        <v>799</v>
      </c>
      <c r="E264" s="158" t="s">
        <v>543</v>
      </c>
      <c r="F264" s="128">
        <v>282.5</v>
      </c>
      <c r="G264" s="158"/>
      <c r="H264" s="158">
        <v>383</v>
      </c>
      <c r="I264" s="160">
        <v>383</v>
      </c>
      <c r="J264" s="130" t="s">
        <v>627</v>
      </c>
      <c r="K264" s="131">
        <f t="shared" ref="K264:K274" si="81">H264-F264</f>
        <v>100.5</v>
      </c>
      <c r="L264" s="132">
        <f t="shared" ref="L264:L274" si="82">K264/F264</f>
        <v>0.35575221238938054</v>
      </c>
      <c r="M264" s="127" t="s">
        <v>545</v>
      </c>
      <c r="N264" s="133">
        <v>45265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  <c r="AF264" s="37"/>
      <c r="AG264" s="54"/>
      <c r="AI264" s="37"/>
      <c r="AK264" s="37"/>
      <c r="AL264" s="54"/>
    </row>
    <row r="265" spans="1:38" ht="12.75" customHeight="1">
      <c r="A265" s="155">
        <v>190</v>
      </c>
      <c r="B265" s="156">
        <v>45120</v>
      </c>
      <c r="C265" s="156"/>
      <c r="D265" s="157" t="s">
        <v>498</v>
      </c>
      <c r="E265" s="158" t="s">
        <v>543</v>
      </c>
      <c r="F265" s="128">
        <v>2312.5</v>
      </c>
      <c r="G265" s="158"/>
      <c r="H265" s="158">
        <v>2935</v>
      </c>
      <c r="I265" s="160">
        <v>2935</v>
      </c>
      <c r="J265" s="130" t="s">
        <v>627</v>
      </c>
      <c r="K265" s="131">
        <f t="shared" si="81"/>
        <v>622.5</v>
      </c>
      <c r="L265" s="132">
        <f t="shared" si="82"/>
        <v>0.26918918918918922</v>
      </c>
      <c r="M265" s="127" t="s">
        <v>545</v>
      </c>
      <c r="N265" s="133">
        <v>45177</v>
      </c>
      <c r="O265" s="54"/>
      <c r="P265" s="54"/>
      <c r="R265" s="37"/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  <c r="AF265" s="37"/>
      <c r="AG265" s="54"/>
      <c r="AI265" s="37"/>
      <c r="AK265" s="37"/>
      <c r="AL265" s="54"/>
    </row>
    <row r="266" spans="1:38" ht="12.75" customHeight="1">
      <c r="A266" s="155">
        <v>191</v>
      </c>
      <c r="B266" s="156">
        <v>45125</v>
      </c>
      <c r="C266" s="156"/>
      <c r="D266" s="157" t="s">
        <v>198</v>
      </c>
      <c r="E266" s="158" t="s">
        <v>543</v>
      </c>
      <c r="F266" s="128">
        <v>3980</v>
      </c>
      <c r="G266" s="158"/>
      <c r="H266" s="158">
        <v>4895</v>
      </c>
      <c r="I266" s="160">
        <v>4895</v>
      </c>
      <c r="J266" s="130" t="s">
        <v>627</v>
      </c>
      <c r="K266" s="131">
        <f t="shared" si="81"/>
        <v>915</v>
      </c>
      <c r="L266" s="132">
        <f t="shared" si="82"/>
        <v>0.22989949748743718</v>
      </c>
      <c r="M266" s="127" t="s">
        <v>545</v>
      </c>
      <c r="N266" s="133">
        <v>45155</v>
      </c>
      <c r="O266" s="54"/>
      <c r="P266" s="54"/>
      <c r="R266" s="37"/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  <c r="AG266" s="54"/>
      <c r="AI266" s="37"/>
      <c r="AL266" s="54"/>
    </row>
    <row r="267" spans="1:38" ht="12.75" customHeight="1">
      <c r="A267" s="155">
        <v>192</v>
      </c>
      <c r="B267" s="156">
        <v>45145</v>
      </c>
      <c r="C267" s="156"/>
      <c r="D267" s="157" t="s">
        <v>801</v>
      </c>
      <c r="E267" s="158" t="s">
        <v>543</v>
      </c>
      <c r="F267" s="128">
        <v>565</v>
      </c>
      <c r="G267" s="158"/>
      <c r="H267" s="158">
        <v>725</v>
      </c>
      <c r="I267" s="160">
        <v>725</v>
      </c>
      <c r="J267" s="130" t="s">
        <v>627</v>
      </c>
      <c r="K267" s="131">
        <f t="shared" si="81"/>
        <v>160</v>
      </c>
      <c r="L267" s="132">
        <f t="shared" si="82"/>
        <v>0.2831858407079646</v>
      </c>
      <c r="M267" s="127" t="s">
        <v>545</v>
      </c>
      <c r="N267" s="133">
        <v>45169</v>
      </c>
      <c r="O267" s="54"/>
      <c r="P267" s="54"/>
      <c r="R267" s="37"/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  <c r="AG267" s="54"/>
      <c r="AI267" s="37"/>
      <c r="AL267" s="54"/>
    </row>
    <row r="268" spans="1:38" ht="12.75" customHeight="1">
      <c r="A268" s="224">
        <v>193</v>
      </c>
      <c r="B268" s="225">
        <v>45167</v>
      </c>
      <c r="C268" s="225"/>
      <c r="D268" s="226" t="s">
        <v>805</v>
      </c>
      <c r="E268" s="227" t="s">
        <v>543</v>
      </c>
      <c r="F268" s="128">
        <v>700</v>
      </c>
      <c r="G268" s="227"/>
      <c r="H268" s="227">
        <v>950</v>
      </c>
      <c r="I268" s="228">
        <v>950</v>
      </c>
      <c r="J268" s="229" t="s">
        <v>627</v>
      </c>
      <c r="K268" s="131">
        <f t="shared" si="81"/>
        <v>250</v>
      </c>
      <c r="L268" s="132">
        <f t="shared" si="82"/>
        <v>0.35714285714285715</v>
      </c>
      <c r="M268" s="127" t="s">
        <v>545</v>
      </c>
      <c r="N268" s="133">
        <v>45261</v>
      </c>
      <c r="O268" s="54"/>
      <c r="P268" s="54"/>
      <c r="R268" s="37"/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  <c r="AG268" s="54"/>
      <c r="AI268" s="37"/>
      <c r="AL268" s="54"/>
    </row>
    <row r="269" spans="1:38" ht="12.75" customHeight="1">
      <c r="A269" s="224">
        <v>194</v>
      </c>
      <c r="B269" s="225">
        <v>45184</v>
      </c>
      <c r="C269" s="225"/>
      <c r="D269" s="226" t="s">
        <v>501</v>
      </c>
      <c r="E269" s="227" t="s">
        <v>543</v>
      </c>
      <c r="F269" s="128">
        <v>372.5</v>
      </c>
      <c r="G269" s="227"/>
      <c r="H269" s="227">
        <v>480</v>
      </c>
      <c r="I269" s="228">
        <v>480</v>
      </c>
      <c r="J269" s="229" t="s">
        <v>627</v>
      </c>
      <c r="K269" s="131">
        <f t="shared" si="81"/>
        <v>107.5</v>
      </c>
      <c r="L269" s="132">
        <f t="shared" si="82"/>
        <v>0.28859060402684567</v>
      </c>
      <c r="M269" s="127" t="s">
        <v>545</v>
      </c>
      <c r="N269" s="133">
        <v>45523</v>
      </c>
      <c r="O269" s="54"/>
      <c r="P269" s="54"/>
      <c r="R269" s="37" t="s">
        <v>840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  <c r="AG269" s="54"/>
      <c r="AI269" s="37"/>
      <c r="AL269" s="54"/>
    </row>
    <row r="270" spans="1:38" ht="12.75" customHeight="1">
      <c r="A270" s="224">
        <v>195</v>
      </c>
      <c r="B270" s="225">
        <v>45203</v>
      </c>
      <c r="C270" s="225"/>
      <c r="D270" s="226" t="s">
        <v>171</v>
      </c>
      <c r="E270" s="227" t="s">
        <v>543</v>
      </c>
      <c r="F270" s="128">
        <v>992.5</v>
      </c>
      <c r="G270" s="227"/>
      <c r="H270" s="227">
        <v>1198</v>
      </c>
      <c r="I270" s="228">
        <v>1198</v>
      </c>
      <c r="J270" s="229" t="s">
        <v>627</v>
      </c>
      <c r="K270" s="131">
        <f t="shared" si="81"/>
        <v>205.5</v>
      </c>
      <c r="L270" s="132">
        <f t="shared" si="82"/>
        <v>0.2070528967254408</v>
      </c>
      <c r="M270" s="127" t="s">
        <v>545</v>
      </c>
      <c r="N270" s="133">
        <v>45392</v>
      </c>
      <c r="O270" s="54"/>
      <c r="P270" s="54"/>
      <c r="R270" s="37" t="s">
        <v>840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G270" s="54"/>
      <c r="AI270" s="37"/>
      <c r="AL270" s="54"/>
    </row>
    <row r="271" spans="1:38" ht="12.75" customHeight="1">
      <c r="A271" s="224">
        <v>196</v>
      </c>
      <c r="B271" s="225">
        <v>45216</v>
      </c>
      <c r="C271" s="225"/>
      <c r="D271" s="226" t="s">
        <v>104</v>
      </c>
      <c r="E271" s="227" t="s">
        <v>543</v>
      </c>
      <c r="F271" s="128">
        <v>5425</v>
      </c>
      <c r="G271" s="227"/>
      <c r="H271" s="227">
        <v>6880</v>
      </c>
      <c r="I271" s="228">
        <v>6870</v>
      </c>
      <c r="J271" s="229" t="s">
        <v>627</v>
      </c>
      <c r="K271" s="131">
        <f t="shared" si="81"/>
        <v>1455</v>
      </c>
      <c r="L271" s="132">
        <f t="shared" si="82"/>
        <v>0.26820276497695855</v>
      </c>
      <c r="M271" s="127" t="s">
        <v>545</v>
      </c>
      <c r="N271" s="133">
        <v>45342</v>
      </c>
      <c r="O271" s="54"/>
      <c r="P271" s="54"/>
      <c r="R271" s="37" t="s">
        <v>840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G271" s="54"/>
      <c r="AI271" s="37"/>
      <c r="AL271" s="54"/>
    </row>
    <row r="272" spans="1:38" ht="12.75" customHeight="1">
      <c r="A272" s="224">
        <v>197</v>
      </c>
      <c r="B272" s="225">
        <v>45216</v>
      </c>
      <c r="C272" s="225"/>
      <c r="D272" s="226" t="s">
        <v>806</v>
      </c>
      <c r="E272" s="227" t="s">
        <v>543</v>
      </c>
      <c r="F272" s="128">
        <v>1090</v>
      </c>
      <c r="G272" s="227"/>
      <c r="H272" s="227">
        <v>1415</v>
      </c>
      <c r="I272" s="228">
        <v>1415</v>
      </c>
      <c r="J272" s="229" t="s">
        <v>627</v>
      </c>
      <c r="K272" s="131">
        <f t="shared" si="81"/>
        <v>325</v>
      </c>
      <c r="L272" s="132">
        <f t="shared" si="82"/>
        <v>0.29816513761467889</v>
      </c>
      <c r="M272" s="127" t="s">
        <v>545</v>
      </c>
      <c r="N272" s="133">
        <v>45282</v>
      </c>
      <c r="O272" s="54"/>
      <c r="P272" s="54"/>
      <c r="R272" s="37" t="s">
        <v>840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G272" s="54"/>
      <c r="AI272" s="37"/>
      <c r="AL272" s="54"/>
    </row>
    <row r="273" spans="1:38" ht="12.75" customHeight="1">
      <c r="A273" s="224">
        <v>198</v>
      </c>
      <c r="B273" s="225">
        <v>45236</v>
      </c>
      <c r="C273" s="225"/>
      <c r="D273" s="226" t="s">
        <v>809</v>
      </c>
      <c r="E273" s="227" t="s">
        <v>543</v>
      </c>
      <c r="F273" s="128">
        <v>1270</v>
      </c>
      <c r="G273" s="227"/>
      <c r="H273" s="227">
        <v>1613</v>
      </c>
      <c r="I273" s="228">
        <v>1613</v>
      </c>
      <c r="J273" s="229" t="s">
        <v>627</v>
      </c>
      <c r="K273" s="131">
        <f t="shared" si="81"/>
        <v>343</v>
      </c>
      <c r="L273" s="132">
        <f t="shared" si="82"/>
        <v>0.27007874015748029</v>
      </c>
      <c r="M273" s="127" t="s">
        <v>545</v>
      </c>
      <c r="N273" s="133">
        <v>45246</v>
      </c>
      <c r="O273" s="54"/>
      <c r="P273" s="54"/>
      <c r="R273" s="37" t="s">
        <v>840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G273" s="54"/>
      <c r="AI273" s="37"/>
      <c r="AL273" s="54"/>
    </row>
    <row r="274" spans="1:38" ht="12.75" customHeight="1">
      <c r="A274" s="224">
        <v>199</v>
      </c>
      <c r="B274" s="225">
        <v>45251</v>
      </c>
      <c r="C274" s="225"/>
      <c r="D274" s="226" t="s">
        <v>810</v>
      </c>
      <c r="E274" s="227" t="s">
        <v>543</v>
      </c>
      <c r="F274" s="128">
        <v>807.5</v>
      </c>
      <c r="G274" s="227"/>
      <c r="H274" s="227">
        <v>1490</v>
      </c>
      <c r="I274" s="228">
        <v>1490</v>
      </c>
      <c r="J274" s="229" t="s">
        <v>627</v>
      </c>
      <c r="K274" s="131">
        <f t="shared" si="81"/>
        <v>682.5</v>
      </c>
      <c r="L274" s="132">
        <f t="shared" si="82"/>
        <v>0.84520123839009287</v>
      </c>
      <c r="M274" s="127" t="s">
        <v>545</v>
      </c>
      <c r="N274" s="133">
        <v>45479</v>
      </c>
      <c r="O274" s="54"/>
      <c r="P274" s="54"/>
      <c r="R274" s="37" t="s">
        <v>840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73">
        <v>200</v>
      </c>
      <c r="B275" s="174">
        <v>45254</v>
      </c>
      <c r="C275" s="53"/>
      <c r="D275" s="53" t="s">
        <v>809</v>
      </c>
      <c r="E275" s="175" t="s">
        <v>543</v>
      </c>
      <c r="F275" s="51" t="s">
        <v>811</v>
      </c>
      <c r="G275" s="51"/>
      <c r="H275" s="51"/>
      <c r="I275" s="51">
        <v>1806</v>
      </c>
      <c r="J275" s="51" t="s">
        <v>544</v>
      </c>
      <c r="K275" s="51"/>
      <c r="L275" s="51"/>
      <c r="M275" s="51"/>
      <c r="N275" s="51"/>
      <c r="O275" s="54"/>
      <c r="P275" s="54"/>
      <c r="R275" s="37" t="s">
        <v>840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24">
        <v>201</v>
      </c>
      <c r="B276" s="225">
        <v>45265</v>
      </c>
      <c r="C276" s="225"/>
      <c r="D276" s="226" t="s">
        <v>502</v>
      </c>
      <c r="E276" s="227" t="s">
        <v>543</v>
      </c>
      <c r="F276" s="128">
        <v>435</v>
      </c>
      <c r="G276" s="227"/>
      <c r="H276" s="227">
        <v>558</v>
      </c>
      <c r="I276" s="228">
        <v>558</v>
      </c>
      <c r="J276" s="229" t="s">
        <v>627</v>
      </c>
      <c r="K276" s="131">
        <f>H276-F276</f>
        <v>123</v>
      </c>
      <c r="L276" s="132">
        <f>K276/F276</f>
        <v>0.28275862068965518</v>
      </c>
      <c r="M276" s="127" t="s">
        <v>545</v>
      </c>
      <c r="N276" s="133">
        <v>45378</v>
      </c>
      <c r="O276" s="54"/>
      <c r="P276" s="54"/>
      <c r="R276" s="37" t="s">
        <v>840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224">
        <v>202</v>
      </c>
      <c r="B277" s="225">
        <v>45272</v>
      </c>
      <c r="C277" s="225"/>
      <c r="D277" s="226" t="s">
        <v>812</v>
      </c>
      <c r="E277" s="227" t="s">
        <v>543</v>
      </c>
      <c r="F277" s="128">
        <v>4225</v>
      </c>
      <c r="G277" s="227"/>
      <c r="H277" s="227">
        <v>5512</v>
      </c>
      <c r="I277" s="228">
        <v>5512</v>
      </c>
      <c r="J277" s="229" t="s">
        <v>627</v>
      </c>
      <c r="K277" s="131">
        <f>H277-F277</f>
        <v>1287</v>
      </c>
      <c r="L277" s="132">
        <f>K277/F277</f>
        <v>0.30461538461538462</v>
      </c>
      <c r="M277" s="127" t="s">
        <v>545</v>
      </c>
      <c r="N277" s="133">
        <v>45329</v>
      </c>
      <c r="O277" s="54"/>
      <c r="P277" s="54"/>
      <c r="R277" s="37" t="s">
        <v>840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24">
        <v>203</v>
      </c>
      <c r="B278" s="225">
        <v>45292</v>
      </c>
      <c r="C278" s="225"/>
      <c r="D278" s="226" t="s">
        <v>308</v>
      </c>
      <c r="E278" s="227" t="s">
        <v>543</v>
      </c>
      <c r="F278" s="128">
        <v>3670</v>
      </c>
      <c r="G278" s="227"/>
      <c r="H278" s="227">
        <v>4909</v>
      </c>
      <c r="I278" s="228">
        <v>4909</v>
      </c>
      <c r="J278" s="229" t="s">
        <v>627</v>
      </c>
      <c r="K278" s="131">
        <f>H278-F278</f>
        <v>1239</v>
      </c>
      <c r="L278" s="132">
        <f>K278/F278</f>
        <v>0.33760217983651225</v>
      </c>
      <c r="M278" s="127" t="s">
        <v>545</v>
      </c>
      <c r="N278" s="133">
        <v>45516</v>
      </c>
      <c r="O278" s="54"/>
      <c r="P278" s="54"/>
      <c r="R278" s="37" t="s">
        <v>840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24">
        <v>204</v>
      </c>
      <c r="B279" s="225">
        <v>45294</v>
      </c>
      <c r="C279" s="225"/>
      <c r="D279" s="226" t="s">
        <v>500</v>
      </c>
      <c r="E279" s="227" t="s">
        <v>543</v>
      </c>
      <c r="F279" s="128">
        <v>830</v>
      </c>
      <c r="G279" s="227"/>
      <c r="H279" s="227">
        <v>1205</v>
      </c>
      <c r="I279" s="228">
        <v>1080</v>
      </c>
      <c r="J279" s="229" t="s">
        <v>627</v>
      </c>
      <c r="K279" s="131">
        <f>H279-F279</f>
        <v>375</v>
      </c>
      <c r="L279" s="132">
        <f>K279/F279</f>
        <v>0.45180722891566266</v>
      </c>
      <c r="M279" s="127" t="s">
        <v>545</v>
      </c>
      <c r="N279" s="133">
        <v>45526</v>
      </c>
      <c r="O279" s="54"/>
      <c r="P279" s="54"/>
      <c r="R279" s="37" t="s">
        <v>840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173">
        <v>205</v>
      </c>
      <c r="B280" s="174">
        <v>45315</v>
      </c>
      <c r="C280" s="53"/>
      <c r="D280" s="53" t="s">
        <v>309</v>
      </c>
      <c r="E280" s="175" t="s">
        <v>543</v>
      </c>
      <c r="F280" s="51" t="s">
        <v>814</v>
      </c>
      <c r="G280" s="51"/>
      <c r="H280" s="51"/>
      <c r="I280" s="51">
        <v>2077</v>
      </c>
      <c r="J280" s="51" t="s">
        <v>544</v>
      </c>
      <c r="K280" s="51"/>
      <c r="L280" s="51"/>
      <c r="M280" s="51"/>
      <c r="N280" s="51"/>
      <c r="O280" s="54"/>
      <c r="P280" s="54"/>
      <c r="R280" s="37" t="s">
        <v>840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173">
        <v>206</v>
      </c>
      <c r="B281" s="174">
        <v>45320</v>
      </c>
      <c r="C281" s="53"/>
      <c r="D281" s="53" t="s">
        <v>815</v>
      </c>
      <c r="E281" s="175" t="s">
        <v>543</v>
      </c>
      <c r="F281" s="51" t="s">
        <v>816</v>
      </c>
      <c r="G281" s="51"/>
      <c r="H281" s="51"/>
      <c r="I281" s="51">
        <v>2906</v>
      </c>
      <c r="J281" s="51" t="s">
        <v>544</v>
      </c>
      <c r="K281" s="51"/>
      <c r="L281" s="51"/>
      <c r="M281" s="51"/>
      <c r="N281" s="51"/>
      <c r="O281" s="54"/>
      <c r="P281" s="54"/>
      <c r="R281" s="37" t="s">
        <v>840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24">
        <v>207</v>
      </c>
      <c r="B282" s="225">
        <v>45331</v>
      </c>
      <c r="C282" s="225"/>
      <c r="D282" s="226" t="s">
        <v>498</v>
      </c>
      <c r="E282" s="227" t="s">
        <v>543</v>
      </c>
      <c r="F282" s="128">
        <v>3270</v>
      </c>
      <c r="G282" s="227"/>
      <c r="H282" s="227">
        <v>4096</v>
      </c>
      <c r="I282" s="228">
        <v>4096</v>
      </c>
      <c r="J282" s="229" t="s">
        <v>627</v>
      </c>
      <c r="K282" s="131">
        <f>H282-F282</f>
        <v>826</v>
      </c>
      <c r="L282" s="132">
        <f>K282/F282</f>
        <v>0.25259938837920487</v>
      </c>
      <c r="M282" s="127" t="s">
        <v>545</v>
      </c>
      <c r="N282" s="133">
        <v>45377</v>
      </c>
      <c r="O282" s="54"/>
      <c r="P282" s="54"/>
      <c r="R282" s="37" t="s">
        <v>841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3">
        <v>208</v>
      </c>
      <c r="B283" s="174">
        <v>45345</v>
      </c>
      <c r="C283" s="53"/>
      <c r="D283" s="53" t="s">
        <v>59</v>
      </c>
      <c r="E283" s="175" t="s">
        <v>543</v>
      </c>
      <c r="F283" s="51" t="s">
        <v>831</v>
      </c>
      <c r="G283" s="51"/>
      <c r="H283" s="51"/>
      <c r="I283" s="51">
        <v>2627</v>
      </c>
      <c r="J283" s="51" t="s">
        <v>544</v>
      </c>
      <c r="K283" s="51"/>
      <c r="L283" s="51"/>
      <c r="M283" s="51"/>
      <c r="N283" s="53"/>
      <c r="O283" s="54"/>
      <c r="P283" s="54"/>
      <c r="R283" s="37" t="s">
        <v>841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24">
        <v>209</v>
      </c>
      <c r="B284" s="225">
        <v>45356</v>
      </c>
      <c r="C284" s="225"/>
      <c r="D284" s="226" t="s">
        <v>805</v>
      </c>
      <c r="E284" s="227" t="s">
        <v>543</v>
      </c>
      <c r="F284" s="128">
        <v>925</v>
      </c>
      <c r="G284" s="227"/>
      <c r="H284" s="227">
        <v>1170</v>
      </c>
      <c r="I284" s="228">
        <v>1170</v>
      </c>
      <c r="J284" s="229" t="s">
        <v>627</v>
      </c>
      <c r="K284" s="131">
        <f t="shared" ref="K284:K290" si="83">H284-F284</f>
        <v>245</v>
      </c>
      <c r="L284" s="132">
        <f t="shared" ref="L284:L290" si="84">K284/F284</f>
        <v>0.26486486486486488</v>
      </c>
      <c r="M284" s="127" t="s">
        <v>545</v>
      </c>
      <c r="N284" s="133">
        <v>45435</v>
      </c>
      <c r="O284" s="54"/>
      <c r="P284" s="54"/>
      <c r="R284" s="37" t="s">
        <v>840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24">
        <v>210</v>
      </c>
      <c r="B285" s="225">
        <v>45372</v>
      </c>
      <c r="C285" s="225"/>
      <c r="D285" s="226" t="s">
        <v>474</v>
      </c>
      <c r="E285" s="227" t="s">
        <v>543</v>
      </c>
      <c r="F285" s="128">
        <v>2910</v>
      </c>
      <c r="G285" s="227"/>
      <c r="H285" s="227">
        <v>3696</v>
      </c>
      <c r="I285" s="228">
        <v>3696</v>
      </c>
      <c r="J285" s="229" t="s">
        <v>627</v>
      </c>
      <c r="K285" s="131">
        <f t="shared" si="83"/>
        <v>786</v>
      </c>
      <c r="L285" s="132">
        <f t="shared" si="84"/>
        <v>0.27010309278350514</v>
      </c>
      <c r="M285" s="127" t="s">
        <v>545</v>
      </c>
      <c r="N285" s="133">
        <v>45412</v>
      </c>
      <c r="O285" s="54"/>
      <c r="P285" s="54"/>
      <c r="R285" s="37" t="s">
        <v>841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224">
        <v>211</v>
      </c>
      <c r="B286" s="225">
        <v>45387</v>
      </c>
      <c r="C286" s="225"/>
      <c r="D286" s="226" t="s">
        <v>504</v>
      </c>
      <c r="E286" s="227" t="s">
        <v>543</v>
      </c>
      <c r="F286" s="128">
        <v>735</v>
      </c>
      <c r="G286" s="227"/>
      <c r="H286" s="227">
        <v>938</v>
      </c>
      <c r="I286" s="228">
        <v>938</v>
      </c>
      <c r="J286" s="229" t="s">
        <v>627</v>
      </c>
      <c r="K286" s="131">
        <f t="shared" si="83"/>
        <v>203</v>
      </c>
      <c r="L286" s="132">
        <f t="shared" si="84"/>
        <v>0.27619047619047621</v>
      </c>
      <c r="M286" s="127" t="s">
        <v>545</v>
      </c>
      <c r="N286" s="133">
        <v>45449</v>
      </c>
      <c r="O286" s="54"/>
      <c r="P286" s="54"/>
      <c r="R286" s="37" t="s">
        <v>840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224">
        <v>212</v>
      </c>
      <c r="B287" s="225">
        <v>45407</v>
      </c>
      <c r="C287" s="225"/>
      <c r="D287" s="226" t="s">
        <v>806</v>
      </c>
      <c r="E287" s="227" t="s">
        <v>543</v>
      </c>
      <c r="F287" s="128">
        <v>1325</v>
      </c>
      <c r="G287" s="227"/>
      <c r="H287" s="227">
        <v>1675</v>
      </c>
      <c r="I287" s="228">
        <v>1675</v>
      </c>
      <c r="J287" s="229" t="s">
        <v>627</v>
      </c>
      <c r="K287" s="131">
        <f t="shared" si="83"/>
        <v>350</v>
      </c>
      <c r="L287" s="132">
        <f t="shared" si="84"/>
        <v>0.26415094339622641</v>
      </c>
      <c r="M287" s="127" t="s">
        <v>545</v>
      </c>
      <c r="N287" s="133">
        <v>45523</v>
      </c>
      <c r="O287" s="54"/>
      <c r="P287" s="54"/>
      <c r="R287" s="37" t="s">
        <v>841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224">
        <v>213</v>
      </c>
      <c r="B288" s="225">
        <v>45426</v>
      </c>
      <c r="C288" s="225"/>
      <c r="D288" s="226" t="s">
        <v>784</v>
      </c>
      <c r="E288" s="227" t="s">
        <v>543</v>
      </c>
      <c r="F288" s="128">
        <v>485</v>
      </c>
      <c r="G288" s="227"/>
      <c r="H288" s="227">
        <v>617</v>
      </c>
      <c r="I288" s="228">
        <v>617</v>
      </c>
      <c r="J288" s="229" t="s">
        <v>627</v>
      </c>
      <c r="K288" s="131">
        <f t="shared" si="83"/>
        <v>132</v>
      </c>
      <c r="L288" s="132">
        <f t="shared" si="84"/>
        <v>0.27216494845360822</v>
      </c>
      <c r="M288" s="127" t="s">
        <v>545</v>
      </c>
      <c r="N288" s="133">
        <v>45481</v>
      </c>
      <c r="O288" s="54"/>
      <c r="P288" s="54"/>
      <c r="R288" s="37" t="s">
        <v>840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224">
        <v>214</v>
      </c>
      <c r="B289" s="225">
        <v>45448</v>
      </c>
      <c r="C289" s="225"/>
      <c r="D289" s="226" t="s">
        <v>731</v>
      </c>
      <c r="E289" s="227" t="s">
        <v>543</v>
      </c>
      <c r="F289" s="128">
        <v>385</v>
      </c>
      <c r="G289" s="227"/>
      <c r="H289" s="227">
        <v>505</v>
      </c>
      <c r="I289" s="228">
        <v>505</v>
      </c>
      <c r="J289" s="229" t="s">
        <v>627</v>
      </c>
      <c r="K289" s="131">
        <f t="shared" si="83"/>
        <v>120</v>
      </c>
      <c r="L289" s="132">
        <f t="shared" si="84"/>
        <v>0.31168831168831168</v>
      </c>
      <c r="M289" s="127" t="s">
        <v>545</v>
      </c>
      <c r="N289" s="133">
        <v>45469</v>
      </c>
      <c r="O289" s="54"/>
      <c r="P289" s="54"/>
      <c r="R289" s="37" t="s">
        <v>841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24">
        <v>215</v>
      </c>
      <c r="B290" s="225">
        <v>45464</v>
      </c>
      <c r="C290" s="225"/>
      <c r="D290" s="226" t="s">
        <v>885</v>
      </c>
      <c r="E290" s="227" t="s">
        <v>543</v>
      </c>
      <c r="F290" s="128">
        <v>321</v>
      </c>
      <c r="G290" s="227"/>
      <c r="H290" s="227">
        <v>440</v>
      </c>
      <c r="I290" s="228">
        <v>412</v>
      </c>
      <c r="J290" s="229" t="s">
        <v>627</v>
      </c>
      <c r="K290" s="131">
        <f t="shared" si="83"/>
        <v>119</v>
      </c>
      <c r="L290" s="132">
        <f t="shared" si="84"/>
        <v>0.37071651090342678</v>
      </c>
      <c r="M290" s="127" t="s">
        <v>545</v>
      </c>
      <c r="N290" s="133">
        <v>45498</v>
      </c>
      <c r="O290" s="54"/>
      <c r="P290" s="54"/>
      <c r="R290" s="37" t="s">
        <v>841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324">
        <v>216</v>
      </c>
      <c r="B291" s="328">
        <v>45475</v>
      </c>
      <c r="C291" s="53"/>
      <c r="D291" s="53" t="s">
        <v>882</v>
      </c>
      <c r="E291" s="175" t="s">
        <v>543</v>
      </c>
      <c r="F291" s="51" t="s">
        <v>883</v>
      </c>
      <c r="G291" s="51"/>
      <c r="H291" s="51"/>
      <c r="I291" s="51">
        <v>426</v>
      </c>
      <c r="J291" s="51" t="s">
        <v>544</v>
      </c>
      <c r="K291" s="51"/>
      <c r="L291" s="51"/>
      <c r="M291" s="51"/>
      <c r="N291" s="53"/>
      <c r="O291" s="54"/>
      <c r="P291" s="54"/>
      <c r="R291" s="37" t="s">
        <v>840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326">
        <v>217</v>
      </c>
      <c r="B292" s="330">
        <v>45504</v>
      </c>
      <c r="C292" s="327"/>
      <c r="D292" s="53" t="s">
        <v>898</v>
      </c>
      <c r="E292" s="175" t="s">
        <v>543</v>
      </c>
      <c r="F292" s="51" t="s">
        <v>899</v>
      </c>
      <c r="G292" s="51"/>
      <c r="H292" s="51"/>
      <c r="I292" s="51">
        <v>1765</v>
      </c>
      <c r="J292" s="51" t="s">
        <v>544</v>
      </c>
      <c r="K292" s="51"/>
      <c r="L292" s="51"/>
      <c r="M292" s="51"/>
      <c r="N292" s="53"/>
      <c r="O292" s="54"/>
      <c r="P292" s="54"/>
      <c r="R292" s="37" t="s">
        <v>841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326">
        <v>218</v>
      </c>
      <c r="B293" s="330">
        <v>45526</v>
      </c>
      <c r="C293" s="327"/>
      <c r="D293" s="53" t="s">
        <v>784</v>
      </c>
      <c r="E293" s="175" t="s">
        <v>543</v>
      </c>
      <c r="F293" s="51" t="s">
        <v>1026</v>
      </c>
      <c r="G293" s="51"/>
      <c r="H293" s="51"/>
      <c r="I293" s="51">
        <v>698</v>
      </c>
      <c r="J293" s="51" t="s">
        <v>544</v>
      </c>
      <c r="K293" s="51"/>
      <c r="L293" s="51"/>
      <c r="M293" s="51"/>
      <c r="N293" s="53"/>
      <c r="O293" s="54"/>
      <c r="P293" s="54"/>
      <c r="R293" s="37"/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329">
        <v>219</v>
      </c>
      <c r="B294" s="330">
        <v>45527</v>
      </c>
      <c r="C294" s="327"/>
      <c r="D294" s="53" t="s">
        <v>1022</v>
      </c>
      <c r="E294" s="175" t="s">
        <v>543</v>
      </c>
      <c r="F294" s="51" t="s">
        <v>1023</v>
      </c>
      <c r="G294" s="51"/>
      <c r="H294" s="51"/>
      <c r="I294" s="51">
        <v>2894</v>
      </c>
      <c r="J294" s="51" t="s">
        <v>544</v>
      </c>
      <c r="K294" s="51"/>
      <c r="L294" s="51"/>
      <c r="M294" s="51"/>
      <c r="N294" s="53"/>
      <c r="O294" s="54"/>
      <c r="P294" s="54"/>
      <c r="R294" s="37"/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329"/>
      <c r="B295" s="330"/>
      <c r="C295" s="327"/>
      <c r="D295" s="53"/>
      <c r="E295" s="175"/>
      <c r="F295" s="51"/>
      <c r="G295" s="51"/>
      <c r="H295" s="51"/>
      <c r="I295" s="51"/>
      <c r="J295" s="51"/>
      <c r="K295" s="51"/>
      <c r="L295" s="51"/>
      <c r="M295" s="51"/>
      <c r="N295" s="53"/>
      <c r="O295" s="54"/>
      <c r="P295" s="54"/>
      <c r="R295" s="37"/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5" customHeight="1">
      <c r="A296" s="329"/>
      <c r="B296" s="330"/>
      <c r="C296" s="327"/>
      <c r="D296" s="53"/>
      <c r="E296" s="175"/>
      <c r="F296" s="51"/>
      <c r="G296" s="51"/>
      <c r="H296" s="51"/>
      <c r="I296" s="51"/>
      <c r="J296" s="51"/>
      <c r="K296" s="51"/>
      <c r="L296" s="51"/>
      <c r="M296" s="51"/>
      <c r="N296" s="53"/>
      <c r="O296" s="54"/>
      <c r="P296" s="54"/>
      <c r="R296" s="37" t="s">
        <v>840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8" ht="12.75" customHeight="1">
      <c r="A297" s="322" t="s">
        <v>782</v>
      </c>
      <c r="F297" s="54"/>
      <c r="G297" s="54"/>
      <c r="H297" s="54"/>
      <c r="I297" s="54"/>
      <c r="J297" s="37"/>
      <c r="K297" s="54"/>
      <c r="L297" s="54"/>
      <c r="M297" s="54"/>
      <c r="O297" s="54"/>
      <c r="P297" s="54"/>
      <c r="R297" s="37" t="s">
        <v>840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323" t="s">
        <v>884</v>
      </c>
      <c r="F298" s="54"/>
      <c r="G298" s="54"/>
      <c r="H298" s="54"/>
      <c r="I298" s="54"/>
      <c r="J298" s="37"/>
      <c r="K298" s="54"/>
      <c r="L298" s="54"/>
      <c r="M298" s="54"/>
      <c r="O298" s="54"/>
      <c r="P298" s="54"/>
      <c r="R298" s="37" t="s">
        <v>841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325"/>
      <c r="B299" s="258"/>
      <c r="F299" s="54"/>
      <c r="G299" s="54"/>
      <c r="H299" s="54"/>
      <c r="I299" s="54"/>
      <c r="J299" s="37"/>
      <c r="K299" s="54"/>
      <c r="L299" s="54"/>
      <c r="M299" s="54"/>
      <c r="O299" s="54"/>
      <c r="P299" s="54"/>
      <c r="R299" s="37" t="s">
        <v>842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8" ht="12.75" customHeight="1">
      <c r="A300" s="256"/>
      <c r="B300" s="258"/>
      <c r="F300" s="54"/>
      <c r="G300" s="54"/>
      <c r="H300" s="54"/>
      <c r="I300" s="54"/>
      <c r="J300" s="37"/>
      <c r="K300" s="54"/>
      <c r="L300" s="54"/>
      <c r="M300" s="54"/>
      <c r="O300" s="54"/>
      <c r="P300" s="54"/>
      <c r="R300" s="37" t="s">
        <v>842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8" ht="12.75" customHeight="1">
      <c r="F301" s="54"/>
      <c r="G301" s="54"/>
      <c r="H301" s="54"/>
      <c r="I301" s="54"/>
      <c r="J301" s="37"/>
      <c r="K301" s="54"/>
      <c r="L301" s="54"/>
      <c r="M301" s="54"/>
      <c r="O301" s="54"/>
      <c r="P301" s="54"/>
      <c r="R301" s="43" t="s">
        <v>841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43" t="s">
        <v>841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8" ht="12.75" customHeight="1"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43" t="s">
        <v>841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8" ht="12.75" customHeight="1"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43" t="s">
        <v>841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6:30" ht="12.75" customHeight="1"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6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6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6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6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6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6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6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6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6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6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6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6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6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6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6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37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37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37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37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37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R347" s="54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R348" s="54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R349" s="54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R350" s="54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R351" s="54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R352" s="54"/>
    </row>
    <row r="353" spans="6:18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R353" s="54"/>
    </row>
    <row r="354" spans="6:18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8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8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8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8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8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8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8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8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8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8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8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8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8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8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5" customHeight="1">
      <c r="F473" s="54"/>
      <c r="G473" s="54"/>
      <c r="H473" s="54"/>
      <c r="I473" s="54"/>
      <c r="J473" s="37"/>
      <c r="K473" s="54"/>
      <c r="L473" s="54"/>
      <c r="M473" s="54"/>
      <c r="O473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0"/>
  <sheetViews>
    <sheetView zoomScale="70" zoomScaleNormal="70" workbookViewId="0">
      <selection activeCell="E16" sqref="E16"/>
    </sheetView>
  </sheetViews>
  <sheetFormatPr defaultRowHeight="13.8"/>
  <cols>
    <col min="1" max="1" width="5.88671875" customWidth="1"/>
    <col min="2" max="2" width="10.109375" customWidth="1"/>
    <col min="3" max="3" width="0" hidden="1" customWidth="1"/>
    <col min="4" max="4" width="42" customWidth="1"/>
    <col min="5" max="5" width="7.88671875" customWidth="1"/>
    <col min="6" max="6" width="15.33203125" customWidth="1"/>
    <col min="7" max="7" width="9.5546875" customWidth="1"/>
    <col min="8" max="8" width="11.6640625" customWidth="1"/>
    <col min="9" max="9" width="18.109375" customWidth="1"/>
    <col min="10" max="10" width="21.554687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.44140625" bestFit="1" customWidth="1"/>
    <col min="16" max="16" width="14" customWidth="1"/>
  </cols>
  <sheetData>
    <row r="1" spans="1:58" ht="12.75" customHeight="1">
      <c r="A1" s="334"/>
      <c r="B1" s="335"/>
      <c r="C1" s="335"/>
      <c r="D1" s="335"/>
      <c r="E1" s="335"/>
      <c r="F1" s="190"/>
      <c r="G1" s="190"/>
      <c r="H1" s="190"/>
      <c r="I1" s="190"/>
      <c r="J1" s="191"/>
      <c r="K1" s="190"/>
      <c r="L1" s="190"/>
      <c r="M1" s="190"/>
      <c r="N1" s="191"/>
      <c r="O1" s="191"/>
      <c r="P1" s="258"/>
      <c r="Q1" s="258"/>
      <c r="R1" s="191"/>
      <c r="S1" s="191"/>
      <c r="T1" s="191"/>
      <c r="U1" s="191"/>
      <c r="V1" s="191"/>
      <c r="W1" s="191"/>
      <c r="X1" s="191"/>
      <c r="Y1" s="191"/>
      <c r="Z1" s="191"/>
      <c r="AA1" s="258"/>
      <c r="AB1" s="258"/>
      <c r="AC1" s="258"/>
      <c r="AD1" s="258"/>
      <c r="AE1" s="258"/>
      <c r="AF1" s="258"/>
      <c r="AG1" s="258"/>
      <c r="AH1" s="258"/>
      <c r="AI1" s="258"/>
      <c r="AJ1" s="258"/>
      <c r="AK1" s="258"/>
      <c r="AL1" s="258"/>
      <c r="AM1" s="258"/>
      <c r="AN1" s="258"/>
      <c r="AO1" s="258"/>
      <c r="AP1" s="258"/>
      <c r="AQ1" s="258"/>
      <c r="AR1" s="258"/>
      <c r="AS1" s="258"/>
      <c r="AT1" s="258"/>
      <c r="AU1" s="258"/>
    </row>
    <row r="2" spans="1:58" ht="12" customHeight="1">
      <c r="A2" s="343"/>
      <c r="B2" s="344"/>
      <c r="C2" s="344"/>
      <c r="D2" s="344"/>
      <c r="E2" s="344"/>
      <c r="F2" s="338"/>
      <c r="G2" s="338"/>
      <c r="H2" s="338"/>
      <c r="I2" s="338"/>
      <c r="J2" s="337"/>
      <c r="K2" s="338"/>
      <c r="L2" s="338"/>
      <c r="M2" s="338"/>
      <c r="N2" s="337"/>
      <c r="O2" s="191"/>
      <c r="P2" s="258"/>
      <c r="Q2" s="258"/>
      <c r="R2" s="191"/>
      <c r="S2" s="191"/>
      <c r="T2" s="191"/>
      <c r="U2" s="191"/>
      <c r="V2" s="191"/>
      <c r="W2" s="191"/>
      <c r="X2" s="191"/>
      <c r="Y2" s="191"/>
      <c r="Z2" s="191"/>
      <c r="AA2" s="258"/>
      <c r="AB2" s="258"/>
      <c r="AC2" s="258"/>
      <c r="AD2" s="258"/>
      <c r="AE2" s="258"/>
      <c r="AF2" s="258"/>
      <c r="AG2" s="258"/>
      <c r="AH2" s="258"/>
      <c r="AI2" s="258"/>
      <c r="AJ2" s="258"/>
      <c r="AK2" s="258"/>
      <c r="AL2" s="258"/>
      <c r="AM2" s="258"/>
      <c r="AN2" s="258"/>
      <c r="AO2" s="258"/>
      <c r="AP2" s="258"/>
      <c r="AQ2" s="258"/>
      <c r="AR2" s="258"/>
      <c r="AS2" s="258"/>
      <c r="AT2" s="258"/>
      <c r="AU2" s="258"/>
      <c r="AV2" s="332"/>
      <c r="AW2" s="332"/>
      <c r="AX2" s="332"/>
      <c r="AY2" s="332"/>
      <c r="AZ2" s="332"/>
      <c r="BA2" s="332"/>
      <c r="BB2" s="332"/>
      <c r="BC2" s="332"/>
      <c r="BD2" s="332"/>
      <c r="BE2" s="332"/>
      <c r="BF2" s="345"/>
    </row>
    <row r="3" spans="1:58" ht="12.75" customHeight="1">
      <c r="A3" s="336"/>
      <c r="B3" s="339"/>
      <c r="C3" s="339"/>
      <c r="D3" s="339"/>
      <c r="E3" s="339"/>
      <c r="F3" s="339"/>
      <c r="G3" s="339"/>
      <c r="H3" s="339"/>
      <c r="I3" s="339"/>
      <c r="J3" s="346"/>
      <c r="K3" s="347"/>
      <c r="L3" s="338"/>
      <c r="M3" s="338"/>
      <c r="N3" s="337"/>
      <c r="O3" s="191"/>
      <c r="P3" s="258"/>
      <c r="Q3" s="258"/>
      <c r="R3" s="191"/>
      <c r="S3" s="191"/>
      <c r="T3" s="191"/>
      <c r="U3" s="191"/>
      <c r="V3" s="191"/>
      <c r="W3" s="191"/>
      <c r="X3" s="191"/>
      <c r="Y3" s="191"/>
      <c r="Z3" s="191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348"/>
    </row>
    <row r="4" spans="1:58" ht="12.75" customHeight="1">
      <c r="A4" s="336"/>
      <c r="B4" s="339"/>
      <c r="C4" s="339"/>
      <c r="D4" s="339"/>
      <c r="E4" s="339"/>
      <c r="F4" s="339"/>
      <c r="G4" s="339"/>
      <c r="H4" s="339"/>
      <c r="I4" s="351"/>
      <c r="J4" s="346"/>
      <c r="K4" s="347"/>
      <c r="L4" s="338"/>
      <c r="M4" s="338"/>
      <c r="N4" s="337"/>
      <c r="O4" s="191"/>
      <c r="P4" s="258"/>
      <c r="Q4" s="258"/>
      <c r="R4" s="191"/>
      <c r="S4" s="191"/>
      <c r="T4" s="191"/>
      <c r="U4" s="191"/>
      <c r="V4" s="191"/>
      <c r="W4" s="191"/>
      <c r="X4" s="191"/>
      <c r="Y4" s="191"/>
      <c r="Z4" s="191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348"/>
    </row>
    <row r="5" spans="1:58" ht="25.5" customHeight="1">
      <c r="A5" s="341"/>
      <c r="B5" s="342"/>
      <c r="C5" s="342"/>
      <c r="D5" s="342"/>
      <c r="E5" s="342"/>
      <c r="F5" s="190"/>
      <c r="G5" s="190"/>
      <c r="H5" s="190"/>
      <c r="I5" s="190"/>
      <c r="J5" s="191"/>
      <c r="K5" s="190"/>
      <c r="L5" s="256"/>
      <c r="M5" s="353" t="s">
        <v>304</v>
      </c>
      <c r="N5" s="191"/>
      <c r="O5" s="191"/>
      <c r="P5" s="258"/>
      <c r="Q5" s="258"/>
      <c r="R5" s="191"/>
      <c r="S5" s="191"/>
      <c r="T5" s="191"/>
      <c r="U5" s="191"/>
      <c r="V5" s="191"/>
      <c r="W5" s="191"/>
      <c r="X5" s="191"/>
      <c r="Y5" s="191"/>
      <c r="Z5" s="191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349"/>
      <c r="AW5" s="349"/>
      <c r="AX5" s="349"/>
      <c r="AY5" s="349"/>
      <c r="AZ5" s="349"/>
      <c r="BA5" s="349"/>
      <c r="BB5" s="349"/>
      <c r="BC5" s="349"/>
      <c r="BD5" s="349"/>
      <c r="BE5" s="349"/>
      <c r="BF5" s="350"/>
    </row>
    <row r="6" spans="1:58" ht="20.25" customHeight="1">
      <c r="A6" s="340" t="s">
        <v>970</v>
      </c>
      <c r="B6" s="258"/>
      <c r="C6" s="258"/>
      <c r="D6" s="191"/>
      <c r="E6" s="191"/>
      <c r="F6" s="190"/>
      <c r="G6" s="190"/>
      <c r="H6" s="190"/>
      <c r="I6" s="190"/>
      <c r="J6" s="191"/>
      <c r="K6" s="190"/>
      <c r="L6" s="190"/>
      <c r="M6" s="331"/>
      <c r="N6" s="191"/>
      <c r="O6" s="191"/>
      <c r="P6" s="258"/>
      <c r="Q6" s="258"/>
      <c r="R6" s="191"/>
      <c r="S6" s="191"/>
      <c r="T6" s="191"/>
      <c r="U6" s="191"/>
      <c r="V6" s="191"/>
      <c r="W6" s="191"/>
      <c r="X6" s="191"/>
      <c r="Y6" s="191"/>
      <c r="Z6" s="191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</row>
    <row r="7" spans="1:58" ht="12.75" customHeight="1">
      <c r="A7" s="341"/>
      <c r="B7" s="342"/>
      <c r="C7" s="342"/>
      <c r="D7" s="333"/>
      <c r="E7" s="335"/>
      <c r="F7" s="190"/>
      <c r="G7" s="190"/>
      <c r="H7" s="190"/>
      <c r="I7" s="190"/>
      <c r="J7" s="191"/>
      <c r="K7" s="190"/>
      <c r="L7" s="190"/>
      <c r="M7" s="331">
        <v>45531</v>
      </c>
      <c r="N7" s="191"/>
      <c r="O7" s="191"/>
      <c r="P7" s="258"/>
      <c r="Q7" s="258"/>
      <c r="R7" s="191"/>
      <c r="S7" s="191"/>
      <c r="T7" s="191"/>
      <c r="U7" s="191"/>
      <c r="V7" s="191"/>
      <c r="W7" s="191"/>
      <c r="X7" s="191"/>
      <c r="Y7" s="191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</row>
    <row r="8" spans="1:58" ht="14.4">
      <c r="A8" s="114" t="s">
        <v>556</v>
      </c>
      <c r="B8" s="114"/>
      <c r="C8" s="114"/>
      <c r="D8" s="114"/>
      <c r="E8" s="190"/>
      <c r="F8" s="352"/>
      <c r="G8" s="54"/>
      <c r="H8" s="54"/>
      <c r="I8" s="54"/>
      <c r="J8" s="54"/>
      <c r="K8" s="54"/>
      <c r="L8" s="54"/>
      <c r="M8" s="54"/>
      <c r="N8" s="54"/>
      <c r="O8" s="54"/>
      <c r="P8" s="54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</row>
    <row r="9" spans="1:58" ht="40.200000000000003">
      <c r="A9" s="301" t="s">
        <v>16</v>
      </c>
      <c r="B9" s="301" t="s">
        <v>520</v>
      </c>
      <c r="C9" s="301"/>
      <c r="D9" s="302" t="s">
        <v>530</v>
      </c>
      <c r="E9" s="301" t="s">
        <v>531</v>
      </c>
      <c r="F9" s="301" t="s">
        <v>532</v>
      </c>
      <c r="G9" s="301" t="s">
        <v>552</v>
      </c>
      <c r="H9" s="301" t="s">
        <v>534</v>
      </c>
      <c r="I9" s="186" t="s">
        <v>535</v>
      </c>
      <c r="J9" s="303" t="s">
        <v>536</v>
      </c>
      <c r="K9" s="187" t="s">
        <v>557</v>
      </c>
      <c r="L9" s="304" t="s">
        <v>538</v>
      </c>
      <c r="M9" s="305" t="s">
        <v>558</v>
      </c>
      <c r="N9" s="301" t="s">
        <v>559</v>
      </c>
      <c r="O9" s="186" t="s">
        <v>540</v>
      </c>
      <c r="P9" s="306" t="s">
        <v>541</v>
      </c>
      <c r="Q9" s="222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</row>
    <row r="10" spans="1:58" ht="15" customHeight="1">
      <c r="A10" s="280">
        <v>1</v>
      </c>
      <c r="B10" s="255">
        <v>45523</v>
      </c>
      <c r="C10" s="281"/>
      <c r="D10" s="282" t="s">
        <v>1087</v>
      </c>
      <c r="E10" s="283" t="s">
        <v>554</v>
      </c>
      <c r="F10" s="239">
        <v>1180</v>
      </c>
      <c r="G10" s="240">
        <v>1158</v>
      </c>
      <c r="H10" s="239">
        <v>1199</v>
      </c>
      <c r="I10" s="239">
        <v>1220</v>
      </c>
      <c r="J10" s="314" t="s">
        <v>1024</v>
      </c>
      <c r="K10" s="238">
        <f>H10-F10</f>
        <v>19</v>
      </c>
      <c r="L10" s="315">
        <v>50</v>
      </c>
      <c r="M10" s="316">
        <f t="shared" ref="M10:M12" si="0">(K10*N10)-L10</f>
        <v>13250</v>
      </c>
      <c r="N10" s="238">
        <v>700</v>
      </c>
      <c r="O10" s="314" t="s">
        <v>545</v>
      </c>
      <c r="P10" s="312">
        <v>45527</v>
      </c>
      <c r="Q10" s="219"/>
    </row>
    <row r="11" spans="1:58" ht="15" customHeight="1">
      <c r="A11" s="289">
        <v>2</v>
      </c>
      <c r="B11" s="290">
        <v>45524</v>
      </c>
      <c r="C11" s="291"/>
      <c r="D11" s="292" t="s">
        <v>962</v>
      </c>
      <c r="E11" s="293" t="s">
        <v>554</v>
      </c>
      <c r="F11" s="294">
        <v>50900</v>
      </c>
      <c r="G11" s="295">
        <v>50450</v>
      </c>
      <c r="H11" s="294">
        <v>50570</v>
      </c>
      <c r="I11" s="294" t="s">
        <v>964</v>
      </c>
      <c r="J11" s="307" t="s">
        <v>971</v>
      </c>
      <c r="K11" s="284">
        <f>H11-F11</f>
        <v>-330</v>
      </c>
      <c r="L11" s="308">
        <v>50</v>
      </c>
      <c r="M11" s="309">
        <f t="shared" si="0"/>
        <v>-5000</v>
      </c>
      <c r="N11" s="284">
        <v>15</v>
      </c>
      <c r="O11" s="307" t="s">
        <v>555</v>
      </c>
      <c r="P11" s="310">
        <v>45525</v>
      </c>
      <c r="Q11" s="219"/>
    </row>
    <row r="12" spans="1:58" ht="15" customHeight="1">
      <c r="A12" s="289">
        <v>3</v>
      </c>
      <c r="B12" s="290">
        <v>45526</v>
      </c>
      <c r="C12" s="291"/>
      <c r="D12" s="292" t="s">
        <v>1088</v>
      </c>
      <c r="E12" s="293" t="s">
        <v>554</v>
      </c>
      <c r="F12" s="294">
        <v>830</v>
      </c>
      <c r="G12" s="295">
        <v>814</v>
      </c>
      <c r="H12" s="294">
        <v>824</v>
      </c>
      <c r="I12" s="294">
        <v>880</v>
      </c>
      <c r="J12" s="307" t="s">
        <v>1025</v>
      </c>
      <c r="K12" s="284">
        <f>H12-F12</f>
        <v>-6</v>
      </c>
      <c r="L12" s="308">
        <v>50</v>
      </c>
      <c r="M12" s="309">
        <f t="shared" si="0"/>
        <v>-5150</v>
      </c>
      <c r="N12" s="284">
        <v>850</v>
      </c>
      <c r="O12" s="307" t="s">
        <v>555</v>
      </c>
      <c r="P12" s="310">
        <v>45527</v>
      </c>
      <c r="Q12" s="219"/>
    </row>
    <row r="13" spans="1:58" ht="14.4">
      <c r="A13" s="356">
        <v>4</v>
      </c>
      <c r="B13" s="357">
        <v>45530</v>
      </c>
      <c r="C13" s="358"/>
      <c r="D13" s="359" t="s">
        <v>1089</v>
      </c>
      <c r="E13" s="360" t="s">
        <v>554</v>
      </c>
      <c r="F13" s="274">
        <v>653.5</v>
      </c>
      <c r="G13" s="277">
        <v>643</v>
      </c>
      <c r="H13" s="274"/>
      <c r="I13" s="274">
        <v>690</v>
      </c>
      <c r="J13" s="277" t="s">
        <v>544</v>
      </c>
      <c r="K13" s="274"/>
      <c r="L13" s="278"/>
      <c r="M13" s="279"/>
      <c r="N13" s="274"/>
      <c r="O13" s="277"/>
      <c r="P13" s="275"/>
      <c r="Q13" s="219"/>
    </row>
    <row r="14" spans="1:58" ht="14.4">
      <c r="A14" s="180"/>
      <c r="B14" s="177"/>
      <c r="C14" s="181"/>
      <c r="D14" s="185"/>
      <c r="E14" s="182"/>
      <c r="F14" s="176"/>
      <c r="G14" s="178"/>
      <c r="H14" s="176"/>
      <c r="I14" s="176"/>
      <c r="J14" s="178"/>
      <c r="K14" s="178"/>
      <c r="L14" s="179"/>
      <c r="M14" s="183"/>
      <c r="N14" s="178"/>
      <c r="O14" s="184"/>
      <c r="P14" s="179"/>
      <c r="Q14" s="219"/>
    </row>
    <row r="15" spans="1:58" ht="14.4">
      <c r="A15" s="176"/>
      <c r="B15" s="223"/>
      <c r="C15" s="220"/>
      <c r="D15" s="220"/>
      <c r="E15" s="176"/>
      <c r="F15" s="176"/>
      <c r="G15" s="176"/>
      <c r="H15" s="176"/>
      <c r="I15" s="178"/>
      <c r="J15" s="178"/>
      <c r="K15" s="176"/>
      <c r="L15" s="179"/>
      <c r="M15" s="263"/>
      <c r="N15" s="176"/>
      <c r="O15" s="178"/>
      <c r="P15" s="223"/>
      <c r="Q15" s="219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116"/>
      <c r="AK15" s="116"/>
      <c r="AL15" s="116"/>
    </row>
    <row r="16" spans="1:58" ht="14.4">
      <c r="A16" s="257"/>
      <c r="B16" s="219"/>
      <c r="C16" s="259"/>
      <c r="D16" s="259"/>
      <c r="E16" s="257"/>
      <c r="F16" s="257"/>
      <c r="G16" s="257"/>
      <c r="H16" s="257"/>
      <c r="I16" s="260"/>
      <c r="J16" s="260"/>
      <c r="K16" s="257"/>
      <c r="L16" s="261"/>
      <c r="M16" s="262"/>
      <c r="N16" s="257"/>
      <c r="O16" s="260"/>
      <c r="P16" s="219"/>
      <c r="Q16" s="219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116"/>
      <c r="AK16" s="116"/>
      <c r="AL16" s="116"/>
    </row>
    <row r="17" spans="1:38" ht="14.4">
      <c r="A17" s="116"/>
      <c r="B17" s="117"/>
      <c r="C17" s="115"/>
      <c r="D17" s="115"/>
      <c r="E17" s="116"/>
      <c r="F17" s="116"/>
      <c r="G17" s="116"/>
      <c r="H17" s="118"/>
      <c r="I17" s="118"/>
      <c r="J17" s="118"/>
      <c r="K17" s="115"/>
      <c r="L17" s="116"/>
      <c r="M17" s="116"/>
      <c r="N17" s="116"/>
      <c r="O17" s="118"/>
      <c r="P17" s="118"/>
      <c r="Q17" s="118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116"/>
      <c r="AK17" s="116"/>
      <c r="AL17" s="116"/>
    </row>
    <row r="18" spans="1:38">
      <c r="A18" s="317" t="s">
        <v>560</v>
      </c>
      <c r="B18" s="317"/>
      <c r="C18" s="317"/>
      <c r="D18" s="317"/>
      <c r="E18" s="318"/>
      <c r="F18" s="319"/>
      <c r="G18" s="319"/>
      <c r="H18" s="319"/>
      <c r="I18" s="319"/>
      <c r="J18" s="191"/>
      <c r="K18" s="190"/>
      <c r="L18" s="190"/>
      <c r="M18" s="190"/>
      <c r="N18" s="191"/>
      <c r="O18" s="191"/>
      <c r="P18" s="37"/>
      <c r="Q18" s="37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37"/>
      <c r="AK18" s="37"/>
      <c r="AL18" s="37"/>
    </row>
    <row r="19" spans="1:38" ht="39.6">
      <c r="A19" s="301" t="s">
        <v>16</v>
      </c>
      <c r="B19" s="301" t="s">
        <v>520</v>
      </c>
      <c r="C19" s="301"/>
      <c r="D19" s="302" t="s">
        <v>530</v>
      </c>
      <c r="E19" s="301" t="s">
        <v>531</v>
      </c>
      <c r="F19" s="301" t="s">
        <v>532</v>
      </c>
      <c r="G19" s="301" t="s">
        <v>552</v>
      </c>
      <c r="H19" s="301" t="s">
        <v>534</v>
      </c>
      <c r="I19" s="301" t="s">
        <v>535</v>
      </c>
      <c r="J19" s="186" t="s">
        <v>536</v>
      </c>
      <c r="K19" s="186" t="s">
        <v>561</v>
      </c>
      <c r="L19" s="304" t="s">
        <v>538</v>
      </c>
      <c r="M19" s="305" t="s">
        <v>558</v>
      </c>
      <c r="N19" s="301" t="s">
        <v>559</v>
      </c>
      <c r="O19" s="301" t="s">
        <v>540</v>
      </c>
      <c r="P19" s="302" t="s">
        <v>541</v>
      </c>
      <c r="Q19" s="219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37"/>
      <c r="AK19" s="37"/>
      <c r="AL19" s="37"/>
    </row>
    <row r="20" spans="1:38" ht="14.4">
      <c r="A20" s="294">
        <v>1</v>
      </c>
      <c r="B20" s="310">
        <v>45513</v>
      </c>
      <c r="C20" s="311"/>
      <c r="D20" s="311" t="s">
        <v>922</v>
      </c>
      <c r="E20" s="294" t="s">
        <v>554</v>
      </c>
      <c r="F20" s="294">
        <v>285</v>
      </c>
      <c r="G20" s="294">
        <v>180</v>
      </c>
      <c r="H20" s="294">
        <v>202.5</v>
      </c>
      <c r="I20" s="295" t="s">
        <v>923</v>
      </c>
      <c r="J20" s="307" t="s">
        <v>924</v>
      </c>
      <c r="K20" s="284">
        <f>H20-F20</f>
        <v>-82.5</v>
      </c>
      <c r="L20" s="308">
        <v>50</v>
      </c>
      <c r="M20" s="309">
        <f t="shared" ref="M20:M22" si="1">(K20*N20)-L20</f>
        <v>-1287.5</v>
      </c>
      <c r="N20" s="284">
        <v>15</v>
      </c>
      <c r="O20" s="307" t="s">
        <v>555</v>
      </c>
      <c r="P20" s="310">
        <v>45513</v>
      </c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116"/>
      <c r="AK20" s="116"/>
      <c r="AL20" s="116"/>
    </row>
    <row r="21" spans="1:38" ht="14.4">
      <c r="A21" s="239">
        <v>2</v>
      </c>
      <c r="B21" s="312">
        <v>45517</v>
      </c>
      <c r="C21" s="313"/>
      <c r="D21" s="313" t="s">
        <v>929</v>
      </c>
      <c r="E21" s="239" t="s">
        <v>554</v>
      </c>
      <c r="F21" s="239">
        <v>175</v>
      </c>
      <c r="G21" s="239">
        <v>100</v>
      </c>
      <c r="H21" s="239">
        <v>265</v>
      </c>
      <c r="I21" s="240">
        <v>280</v>
      </c>
      <c r="J21" s="314" t="s">
        <v>930</v>
      </c>
      <c r="K21" s="238">
        <f>H21-F21</f>
        <v>90</v>
      </c>
      <c r="L21" s="315">
        <v>50</v>
      </c>
      <c r="M21" s="316">
        <f t="shared" si="1"/>
        <v>1300</v>
      </c>
      <c r="N21" s="238">
        <v>15</v>
      </c>
      <c r="O21" s="314" t="s">
        <v>545</v>
      </c>
      <c r="P21" s="312">
        <v>45517</v>
      </c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116"/>
      <c r="AK21" s="116"/>
      <c r="AL21" s="116"/>
    </row>
    <row r="22" spans="1:38" ht="14.4">
      <c r="A22" s="294">
        <v>3</v>
      </c>
      <c r="B22" s="310">
        <v>45518</v>
      </c>
      <c r="C22" s="311"/>
      <c r="D22" s="311" t="s">
        <v>933</v>
      </c>
      <c r="E22" s="294" t="s">
        <v>554</v>
      </c>
      <c r="F22" s="294">
        <v>92.5</v>
      </c>
      <c r="G22" s="294">
        <v>45</v>
      </c>
      <c r="H22" s="294">
        <v>70</v>
      </c>
      <c r="I22" s="295">
        <v>265</v>
      </c>
      <c r="J22" s="307" t="s">
        <v>934</v>
      </c>
      <c r="K22" s="284">
        <f>H22-F22</f>
        <v>-22.5</v>
      </c>
      <c r="L22" s="308">
        <v>50</v>
      </c>
      <c r="M22" s="309">
        <f t="shared" si="1"/>
        <v>-387.5</v>
      </c>
      <c r="N22" s="284">
        <v>15</v>
      </c>
      <c r="O22" s="307" t="s">
        <v>555</v>
      </c>
      <c r="P22" s="310">
        <v>45518</v>
      </c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116"/>
      <c r="AK22" s="116"/>
      <c r="AL22" s="116"/>
    </row>
    <row r="23" spans="1:38" s="234" customFormat="1" ht="14.4">
      <c r="A23" s="373">
        <v>4</v>
      </c>
      <c r="B23" s="375">
        <v>45520</v>
      </c>
      <c r="C23" s="313"/>
      <c r="D23" s="313" t="s">
        <v>935</v>
      </c>
      <c r="E23" s="239" t="s">
        <v>554</v>
      </c>
      <c r="F23" s="239">
        <v>245</v>
      </c>
      <c r="G23" s="320"/>
      <c r="H23" s="239">
        <v>322.5</v>
      </c>
      <c r="I23" s="321"/>
      <c r="J23" s="377" t="s">
        <v>936</v>
      </c>
      <c r="K23" s="238">
        <f t="shared" ref="K23" si="2">H23-F23</f>
        <v>77.5</v>
      </c>
      <c r="L23" s="315">
        <v>50</v>
      </c>
      <c r="M23" s="379">
        <v>575</v>
      </c>
      <c r="N23" s="381">
        <v>15</v>
      </c>
      <c r="O23" s="377" t="s">
        <v>545</v>
      </c>
      <c r="P23" s="375">
        <v>45520</v>
      </c>
      <c r="Q23"/>
      <c r="R23" s="54"/>
      <c r="S23" s="54"/>
      <c r="T23" s="37"/>
      <c r="U23" s="54"/>
      <c r="V23" s="37"/>
      <c r="W23" s="54"/>
      <c r="X23" s="37"/>
      <c r="Y23" s="54"/>
      <c r="Z23" s="37"/>
      <c r="AA23" s="54"/>
      <c r="AB23" s="37"/>
      <c r="AC23" s="54"/>
      <c r="AD23" s="37"/>
      <c r="AE23" s="54"/>
      <c r="AF23" s="37"/>
      <c r="AG23" s="233"/>
      <c r="AH23" s="231"/>
      <c r="AI23" s="231"/>
      <c r="AJ23" s="232"/>
      <c r="AK23" s="232"/>
      <c r="AL23" s="232"/>
    </row>
    <row r="24" spans="1:38" s="234" customFormat="1" ht="14.4">
      <c r="A24" s="374"/>
      <c r="B24" s="376"/>
      <c r="C24" s="313"/>
      <c r="D24" s="313" t="s">
        <v>937</v>
      </c>
      <c r="E24" s="239" t="s">
        <v>963</v>
      </c>
      <c r="F24" s="239">
        <v>120</v>
      </c>
      <c r="G24" s="320"/>
      <c r="H24" s="239">
        <v>152.5</v>
      </c>
      <c r="I24" s="321"/>
      <c r="J24" s="378"/>
      <c r="K24" s="238">
        <f>F24-H24</f>
        <v>-32.5</v>
      </c>
      <c r="L24" s="315">
        <v>50</v>
      </c>
      <c r="M24" s="380"/>
      <c r="N24" s="382"/>
      <c r="O24" s="378"/>
      <c r="P24" s="376"/>
      <c r="Q24"/>
      <c r="R24" s="54"/>
      <c r="S24" s="54"/>
      <c r="T24" s="37"/>
      <c r="U24" s="54"/>
      <c r="V24" s="37"/>
      <c r="W24" s="54"/>
      <c r="X24" s="37"/>
      <c r="Y24" s="54"/>
      <c r="Z24" s="37"/>
      <c r="AA24" s="54"/>
      <c r="AB24" s="37"/>
      <c r="AC24" s="54"/>
      <c r="AD24" s="37"/>
      <c r="AE24" s="54"/>
      <c r="AF24" s="37"/>
      <c r="AG24" s="233"/>
      <c r="AH24" s="231"/>
      <c r="AI24" s="231"/>
      <c r="AJ24" s="232"/>
      <c r="AK24" s="232"/>
      <c r="AL24" s="232"/>
    </row>
    <row r="25" spans="1:38" s="234" customFormat="1" ht="14.4">
      <c r="A25" s="239">
        <v>5</v>
      </c>
      <c r="B25" s="312">
        <v>45524</v>
      </c>
      <c r="C25" s="313"/>
      <c r="D25" s="313" t="s">
        <v>965</v>
      </c>
      <c r="E25" s="239" t="s">
        <v>554</v>
      </c>
      <c r="F25" s="239">
        <v>42</v>
      </c>
      <c r="G25" s="239">
        <v>25</v>
      </c>
      <c r="H25" s="239">
        <v>62.5</v>
      </c>
      <c r="I25" s="240">
        <v>80</v>
      </c>
      <c r="J25" s="314" t="s">
        <v>966</v>
      </c>
      <c r="K25" s="238">
        <f>H25-F25</f>
        <v>20.5</v>
      </c>
      <c r="L25" s="315">
        <v>50</v>
      </c>
      <c r="M25" s="316">
        <f t="shared" ref="M25:M26" si="3">(K25*N25)-L25</f>
        <v>462.5</v>
      </c>
      <c r="N25" s="238">
        <v>25</v>
      </c>
      <c r="O25" s="314" t="s">
        <v>545</v>
      </c>
      <c r="P25" s="312">
        <v>45524</v>
      </c>
      <c r="Q25"/>
      <c r="R25" s="54"/>
      <c r="S25" s="54"/>
      <c r="T25" s="37"/>
      <c r="U25" s="54"/>
      <c r="V25" s="37"/>
      <c r="W25" s="54"/>
      <c r="X25" s="37"/>
      <c r="Y25" s="54"/>
      <c r="Z25" s="37"/>
      <c r="AA25" s="54"/>
      <c r="AB25" s="37"/>
      <c r="AC25" s="54"/>
      <c r="AD25" s="37"/>
      <c r="AE25" s="54"/>
      <c r="AF25" s="37"/>
      <c r="AG25" s="233"/>
      <c r="AH25" s="231"/>
      <c r="AI25" s="231"/>
      <c r="AJ25" s="232"/>
      <c r="AK25" s="232"/>
      <c r="AL25" s="232"/>
    </row>
    <row r="26" spans="1:38" ht="14.4">
      <c r="A26" s="294">
        <v>6</v>
      </c>
      <c r="B26" s="310">
        <v>45526</v>
      </c>
      <c r="C26" s="311"/>
      <c r="D26" s="311" t="s">
        <v>989</v>
      </c>
      <c r="E26" s="294" t="s">
        <v>554</v>
      </c>
      <c r="F26" s="294">
        <v>42.5</v>
      </c>
      <c r="G26" s="294">
        <v>15</v>
      </c>
      <c r="H26" s="294">
        <v>15</v>
      </c>
      <c r="I26" s="295">
        <v>80</v>
      </c>
      <c r="J26" s="307" t="s">
        <v>990</v>
      </c>
      <c r="K26" s="284">
        <f>H26-F26</f>
        <v>-27.5</v>
      </c>
      <c r="L26" s="308">
        <v>50</v>
      </c>
      <c r="M26" s="309">
        <f t="shared" si="3"/>
        <v>-737.5</v>
      </c>
      <c r="N26" s="284">
        <v>25</v>
      </c>
      <c r="O26" s="307" t="s">
        <v>555</v>
      </c>
      <c r="P26" s="310">
        <v>45526</v>
      </c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116"/>
      <c r="AK26" s="116"/>
      <c r="AL26" s="116"/>
    </row>
    <row r="27" spans="1:38" ht="14.4">
      <c r="A27" s="373">
        <v>7</v>
      </c>
      <c r="B27" s="375">
        <v>45526</v>
      </c>
      <c r="C27" s="313"/>
      <c r="D27" s="313" t="s">
        <v>991</v>
      </c>
      <c r="E27" s="239" t="s">
        <v>554</v>
      </c>
      <c r="F27" s="239">
        <v>232.5</v>
      </c>
      <c r="G27" s="320"/>
      <c r="H27" s="239">
        <v>242.5</v>
      </c>
      <c r="I27" s="321"/>
      <c r="J27" s="377" t="s">
        <v>710</v>
      </c>
      <c r="K27" s="238">
        <f>H27-F27</f>
        <v>10</v>
      </c>
      <c r="L27" s="315">
        <v>50</v>
      </c>
      <c r="M27" s="379">
        <v>275</v>
      </c>
      <c r="N27" s="381">
        <v>15</v>
      </c>
      <c r="O27" s="377" t="s">
        <v>545</v>
      </c>
      <c r="P27" s="375">
        <v>45530</v>
      </c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116"/>
      <c r="AK27" s="116"/>
      <c r="AL27" s="116"/>
    </row>
    <row r="28" spans="1:38" ht="14.4">
      <c r="A28" s="374"/>
      <c r="B28" s="376"/>
      <c r="C28" s="313"/>
      <c r="D28" s="313" t="s">
        <v>992</v>
      </c>
      <c r="E28" s="239" t="s">
        <v>963</v>
      </c>
      <c r="F28" s="239">
        <v>132.5</v>
      </c>
      <c r="G28" s="320"/>
      <c r="H28" s="239">
        <v>117.5</v>
      </c>
      <c r="I28" s="321"/>
      <c r="J28" s="378"/>
      <c r="K28" s="238">
        <f>F28-H28</f>
        <v>15</v>
      </c>
      <c r="L28" s="315">
        <v>50</v>
      </c>
      <c r="M28" s="380"/>
      <c r="N28" s="382"/>
      <c r="O28" s="378"/>
      <c r="P28" s="376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116"/>
      <c r="AK28" s="116"/>
      <c r="AL28" s="116"/>
    </row>
    <row r="29" spans="1:38" s="234" customFormat="1" ht="14.4">
      <c r="A29" s="355">
        <v>8</v>
      </c>
      <c r="B29" s="354">
        <v>45530</v>
      </c>
      <c r="C29" s="313"/>
      <c r="D29" s="313" t="s">
        <v>1090</v>
      </c>
      <c r="E29" s="239" t="s">
        <v>554</v>
      </c>
      <c r="F29" s="239">
        <v>107.5</v>
      </c>
      <c r="G29" s="239">
        <v>60</v>
      </c>
      <c r="H29" s="239">
        <v>150</v>
      </c>
      <c r="I29" s="240">
        <v>160</v>
      </c>
      <c r="J29" s="314" t="s">
        <v>1091</v>
      </c>
      <c r="K29" s="238">
        <f>H29-F29</f>
        <v>42.5</v>
      </c>
      <c r="L29" s="315">
        <v>50</v>
      </c>
      <c r="M29" s="316">
        <f t="shared" ref="M29" si="4">(K29*N29)-L29</f>
        <v>1012.5</v>
      </c>
      <c r="N29" s="238">
        <v>25</v>
      </c>
      <c r="O29" s="314" t="s">
        <v>545</v>
      </c>
      <c r="P29" s="312">
        <v>45530</v>
      </c>
      <c r="Q29"/>
      <c r="R29" s="54"/>
      <c r="S29" s="54"/>
      <c r="T29" s="37"/>
      <c r="U29" s="54"/>
      <c r="V29" s="37"/>
      <c r="W29" s="54"/>
      <c r="X29" s="37"/>
      <c r="Y29" s="54"/>
      <c r="Z29" s="37"/>
      <c r="AA29" s="54"/>
      <c r="AB29" s="37"/>
      <c r="AC29" s="54"/>
      <c r="AD29" s="37"/>
      <c r="AE29" s="54"/>
      <c r="AF29" s="37"/>
      <c r="AG29" s="233"/>
      <c r="AH29" s="231"/>
      <c r="AI29" s="231"/>
      <c r="AJ29" s="232"/>
      <c r="AK29" s="232"/>
      <c r="AL29" s="232"/>
    </row>
    <row r="30" spans="1:38" s="234" customFormat="1" ht="14.4">
      <c r="A30" s="274"/>
      <c r="B30" s="275"/>
      <c r="C30" s="276"/>
      <c r="D30" s="276"/>
      <c r="E30" s="274"/>
      <c r="F30" s="274"/>
      <c r="G30" s="274"/>
      <c r="H30" s="274"/>
      <c r="I30" s="277"/>
      <c r="J30" s="277"/>
      <c r="K30" s="274"/>
      <c r="L30" s="278"/>
      <c r="M30" s="279"/>
      <c r="N30" s="274"/>
      <c r="O30" s="277"/>
      <c r="P30" s="275"/>
      <c r="Q30"/>
      <c r="R30" s="54"/>
      <c r="S30" s="54"/>
      <c r="T30" s="37"/>
      <c r="U30" s="54"/>
      <c r="V30" s="37"/>
      <c r="W30" s="54"/>
      <c r="X30" s="37"/>
      <c r="Y30" s="54"/>
      <c r="Z30" s="37"/>
      <c r="AA30" s="54"/>
      <c r="AB30" s="37"/>
      <c r="AC30" s="54"/>
      <c r="AD30" s="37"/>
      <c r="AE30" s="54"/>
      <c r="AF30" s="37"/>
      <c r="AG30" s="233"/>
      <c r="AH30" s="231"/>
      <c r="AI30" s="231"/>
      <c r="AJ30" s="232"/>
      <c r="AK30" s="232"/>
      <c r="AL30" s="232"/>
    </row>
    <row r="31" spans="1:38" s="234" customFormat="1" ht="14.4">
      <c r="A31" s="274"/>
      <c r="B31" s="275"/>
      <c r="C31" s="276"/>
      <c r="D31" s="276"/>
      <c r="E31" s="274"/>
      <c r="F31" s="274"/>
      <c r="G31" s="274"/>
      <c r="H31" s="274"/>
      <c r="I31" s="277"/>
      <c r="J31" s="277"/>
      <c r="K31" s="274"/>
      <c r="L31" s="278"/>
      <c r="M31" s="279"/>
      <c r="N31" s="274"/>
      <c r="O31" s="277"/>
      <c r="P31" s="275"/>
      <c r="Q31"/>
      <c r="R31" s="54"/>
      <c r="S31" s="54"/>
      <c r="T31" s="37"/>
      <c r="U31" s="54"/>
      <c r="V31" s="37"/>
      <c r="W31" s="54"/>
      <c r="X31" s="37"/>
      <c r="Y31" s="54"/>
      <c r="Z31" s="37"/>
      <c r="AA31" s="54"/>
      <c r="AB31" s="37"/>
      <c r="AC31" s="54"/>
      <c r="AD31" s="37"/>
      <c r="AE31" s="54"/>
      <c r="AF31" s="37"/>
      <c r="AG31" s="233"/>
      <c r="AH31" s="231"/>
      <c r="AI31" s="231"/>
      <c r="AJ31" s="232"/>
      <c r="AK31" s="232"/>
      <c r="AL31" s="232"/>
    </row>
    <row r="40" spans="4:4">
      <c r="D40" s="332"/>
    </row>
  </sheetData>
  <mergeCells count="14">
    <mergeCell ref="O27:O28"/>
    <mergeCell ref="P27:P28"/>
    <mergeCell ref="A23:A24"/>
    <mergeCell ref="B23:B24"/>
    <mergeCell ref="J23:J24"/>
    <mergeCell ref="M23:M24"/>
    <mergeCell ref="N23:N24"/>
    <mergeCell ref="O23:O24"/>
    <mergeCell ref="P23:P24"/>
    <mergeCell ref="A27:A28"/>
    <mergeCell ref="B27:B28"/>
    <mergeCell ref="J27:J28"/>
    <mergeCell ref="M27:M28"/>
    <mergeCell ref="N27:N28"/>
  </mergeCells>
  <hyperlinks>
    <hyperlink ref="M5" location="Main!A1" display="Back To Main Page"/>
    <hyperlink ref="M15" location="Main!A1" display="Back To Main Page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(Equity)</vt:lpstr>
      <vt:lpstr>Call Tracker (F&amp;O)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Kamlesh Jain</cp:lastModifiedBy>
  <cp:lastPrinted>2023-07-25T18:59:36Z</cp:lastPrinted>
  <dcterms:created xsi:type="dcterms:W3CDTF">2015-06-08T02:34:00Z</dcterms:created>
  <dcterms:modified xsi:type="dcterms:W3CDTF">2024-08-26T18:16:49Z</dcterms:modified>
</cp:coreProperties>
</file>