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F&amp;O)'!$R$1:$R$372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K159" i="6"/>
  <c r="M159" s="1"/>
  <c r="L108"/>
  <c r="K108"/>
  <c r="K157"/>
  <c r="M157" s="1"/>
  <c r="K156"/>
  <c r="M156" s="1"/>
  <c r="M155"/>
  <c r="K155"/>
  <c r="L104"/>
  <c r="K104"/>
  <c r="L46"/>
  <c r="K46"/>
  <c r="L44"/>
  <c r="K44"/>
  <c r="M44" s="1"/>
  <c r="L43"/>
  <c r="K43"/>
  <c r="L19"/>
  <c r="K19"/>
  <c r="M19" s="1"/>
  <c r="P22"/>
  <c r="P21"/>
  <c r="P20"/>
  <c r="L103"/>
  <c r="K103"/>
  <c r="L105"/>
  <c r="K105"/>
  <c r="L107"/>
  <c r="K107"/>
  <c r="L106"/>
  <c r="K106"/>
  <c r="L100"/>
  <c r="K100"/>
  <c r="L34"/>
  <c r="K34"/>
  <c r="K154"/>
  <c r="M154" s="1"/>
  <c r="K153"/>
  <c r="M153" s="1"/>
  <c r="L102"/>
  <c r="K102"/>
  <c r="L101"/>
  <c r="K101"/>
  <c r="K152"/>
  <c r="M152" s="1"/>
  <c r="L42"/>
  <c r="K42"/>
  <c r="K151"/>
  <c r="M151" s="1"/>
  <c r="K150"/>
  <c r="M150" s="1"/>
  <c r="K149"/>
  <c r="M149" s="1"/>
  <c r="K148"/>
  <c r="M148" s="1"/>
  <c r="K147"/>
  <c r="M147" s="1"/>
  <c r="K146"/>
  <c r="M146" s="1"/>
  <c r="K128"/>
  <c r="M128" s="1"/>
  <c r="L99"/>
  <c r="K99"/>
  <c r="L97"/>
  <c r="K97"/>
  <c r="M87"/>
  <c r="K88"/>
  <c r="K87"/>
  <c r="L16"/>
  <c r="K16"/>
  <c r="L89"/>
  <c r="K89"/>
  <c r="L96"/>
  <c r="K96"/>
  <c r="L94"/>
  <c r="K94"/>
  <c r="L95"/>
  <c r="K95"/>
  <c r="H14"/>
  <c r="K14" s="1"/>
  <c r="M144"/>
  <c r="K144"/>
  <c r="L93"/>
  <c r="K93"/>
  <c r="L92"/>
  <c r="K92"/>
  <c r="L40"/>
  <c r="K40"/>
  <c r="L41"/>
  <c r="K41"/>
  <c r="L84"/>
  <c r="K84"/>
  <c r="L15"/>
  <c r="K15"/>
  <c r="L91"/>
  <c r="K91"/>
  <c r="K143"/>
  <c r="M143" s="1"/>
  <c r="K142"/>
  <c r="M142" s="1"/>
  <c r="L90"/>
  <c r="K90"/>
  <c r="L39"/>
  <c r="K39"/>
  <c r="L38"/>
  <c r="K38"/>
  <c r="L37"/>
  <c r="K37"/>
  <c r="L18"/>
  <c r="K141"/>
  <c r="M141" s="1"/>
  <c r="K140"/>
  <c r="M140" s="1"/>
  <c r="K139"/>
  <c r="M139" s="1"/>
  <c r="K18"/>
  <c r="L80"/>
  <c r="K80"/>
  <c r="L86"/>
  <c r="K86"/>
  <c r="L85"/>
  <c r="K85"/>
  <c r="P12"/>
  <c r="L12"/>
  <c r="K12"/>
  <c r="L36"/>
  <c r="K36"/>
  <c r="K136"/>
  <c r="M136" s="1"/>
  <c r="K135"/>
  <c r="M135" s="1"/>
  <c r="K138"/>
  <c r="M138" s="1"/>
  <c r="K137"/>
  <c r="M137" s="1"/>
  <c r="K134"/>
  <c r="M134" s="1"/>
  <c r="L79"/>
  <c r="K79"/>
  <c r="L17"/>
  <c r="K17"/>
  <c r="L83"/>
  <c r="K83"/>
  <c r="L82"/>
  <c r="K82"/>
  <c r="L81"/>
  <c r="K81"/>
  <c r="K133"/>
  <c r="M133" s="1"/>
  <c r="K132"/>
  <c r="M132" s="1"/>
  <c r="K131"/>
  <c r="M131" s="1"/>
  <c r="L78"/>
  <c r="K78"/>
  <c r="L77"/>
  <c r="K77"/>
  <c r="L76"/>
  <c r="K76"/>
  <c r="K129"/>
  <c r="M129" s="1"/>
  <c r="K130"/>
  <c r="M130" s="1"/>
  <c r="L75"/>
  <c r="K75"/>
  <c r="L35"/>
  <c r="K35"/>
  <c r="P166"/>
  <c r="L166"/>
  <c r="K166"/>
  <c r="K123"/>
  <c r="M123" s="1"/>
  <c r="K127"/>
  <c r="M127" s="1"/>
  <c r="K126"/>
  <c r="M126" s="1"/>
  <c r="L71"/>
  <c r="L74"/>
  <c r="K74"/>
  <c r="L73"/>
  <c r="K73"/>
  <c r="L72"/>
  <c r="K72"/>
  <c r="K71"/>
  <c r="L70"/>
  <c r="K70"/>
  <c r="L14"/>
  <c r="K125"/>
  <c r="M125" s="1"/>
  <c r="K124"/>
  <c r="M124" s="1"/>
  <c r="L69"/>
  <c r="K69"/>
  <c r="L68"/>
  <c r="K68"/>
  <c r="L66"/>
  <c r="K66"/>
  <c r="L65"/>
  <c r="K65"/>
  <c r="L67"/>
  <c r="K67"/>
  <c r="L33"/>
  <c r="K33"/>
  <c r="L62"/>
  <c r="K62"/>
  <c r="L63"/>
  <c r="K63"/>
  <c r="L64"/>
  <c r="K64"/>
  <c r="L32"/>
  <c r="K32"/>
  <c r="L11"/>
  <c r="K11"/>
  <c r="L13"/>
  <c r="K13"/>
  <c r="H360"/>
  <c r="L10"/>
  <c r="K10"/>
  <c r="M16" l="1"/>
  <c r="M43"/>
  <c r="M46"/>
  <c r="M103"/>
  <c r="M41"/>
  <c r="M34"/>
  <c r="M108"/>
  <c r="M104"/>
  <c r="M93"/>
  <c r="M106"/>
  <c r="M107"/>
  <c r="M105"/>
  <c r="M100"/>
  <c r="M102"/>
  <c r="M101"/>
  <c r="M40"/>
  <c r="M99"/>
  <c r="M81"/>
  <c r="M42"/>
  <c r="M86"/>
  <c r="M97"/>
  <c r="M78"/>
  <c r="M82"/>
  <c r="M17"/>
  <c r="M12"/>
  <c r="M85"/>
  <c r="M39"/>
  <c r="M84"/>
  <c r="M90"/>
  <c r="M38"/>
  <c r="M89"/>
  <c r="M94"/>
  <c r="M96"/>
  <c r="M95"/>
  <c r="M14"/>
  <c r="M15"/>
  <c r="M92"/>
  <c r="M91"/>
  <c r="M37"/>
  <c r="M33"/>
  <c r="M77"/>
  <c r="M36"/>
  <c r="M18"/>
  <c r="M80"/>
  <c r="M79"/>
  <c r="M83"/>
  <c r="M35"/>
  <c r="M74"/>
  <c r="M75"/>
  <c r="M72"/>
  <c r="M166"/>
  <c r="M73"/>
  <c r="M76"/>
  <c r="M69"/>
  <c r="M71"/>
  <c r="M70"/>
  <c r="M68"/>
  <c r="M66"/>
  <c r="M65"/>
  <c r="M67"/>
  <c r="M32"/>
  <c r="M62"/>
  <c r="M63"/>
  <c r="M64"/>
  <c r="M11"/>
  <c r="M13"/>
  <c r="M10"/>
  <c r="K360" l="1"/>
  <c r="L360" s="1"/>
  <c r="K349"/>
  <c r="L349" s="1"/>
  <c r="K339"/>
  <c r="L339" s="1"/>
  <c r="K355" l="1"/>
  <c r="L355" s="1"/>
  <c r="K356" l="1"/>
  <c r="L356" s="1"/>
  <c r="K353" l="1"/>
  <c r="L353" s="1"/>
  <c r="K332"/>
  <c r="L332" s="1"/>
  <c r="K352"/>
  <c r="L352" s="1"/>
  <c r="K351"/>
  <c r="L351" s="1"/>
  <c r="K350"/>
  <c r="L350" s="1"/>
  <c r="K347"/>
  <c r="L347" s="1"/>
  <c r="K346"/>
  <c r="L346" s="1"/>
  <c r="K345"/>
  <c r="L345" s="1"/>
  <c r="K344"/>
  <c r="L344" s="1"/>
  <c r="K343"/>
  <c r="L343" s="1"/>
  <c r="K342"/>
  <c r="L342" s="1"/>
  <c r="K341"/>
  <c r="L341" s="1"/>
  <c r="K340"/>
  <c r="L340" s="1"/>
  <c r="K338"/>
  <c r="L338" s="1"/>
  <c r="K337"/>
  <c r="L337" s="1"/>
  <c r="K336"/>
  <c r="L336" s="1"/>
  <c r="K335"/>
  <c r="L335" s="1"/>
  <c r="K334"/>
  <c r="L334" s="1"/>
  <c r="K333"/>
  <c r="L333" s="1"/>
  <c r="K331"/>
  <c r="L331" s="1"/>
  <c r="K330"/>
  <c r="L330" s="1"/>
  <c r="K329"/>
  <c r="L329" s="1"/>
  <c r="F328"/>
  <c r="K328" s="1"/>
  <c r="L328" s="1"/>
  <c r="K327"/>
  <c r="L327" s="1"/>
  <c r="K326"/>
  <c r="L326" s="1"/>
  <c r="K325"/>
  <c r="L325" s="1"/>
  <c r="K324"/>
  <c r="L324" s="1"/>
  <c r="K323"/>
  <c r="L323" s="1"/>
  <c r="F322"/>
  <c r="K322" s="1"/>
  <c r="L322" s="1"/>
  <c r="F321"/>
  <c r="K321" s="1"/>
  <c r="L321" s="1"/>
  <c r="K320"/>
  <c r="L320" s="1"/>
  <c r="F319"/>
  <c r="K319" s="1"/>
  <c r="L319" s="1"/>
  <c r="K318"/>
  <c r="L318" s="1"/>
  <c r="K317"/>
  <c r="L317" s="1"/>
  <c r="K316"/>
  <c r="L316" s="1"/>
  <c r="K315"/>
  <c r="L315" s="1"/>
  <c r="K314"/>
  <c r="L314" s="1"/>
  <c r="K313"/>
  <c r="L313" s="1"/>
  <c r="K312"/>
  <c r="L312" s="1"/>
  <c r="K311"/>
  <c r="L311" s="1"/>
  <c r="K310"/>
  <c r="L310" s="1"/>
  <c r="K309"/>
  <c r="L309" s="1"/>
  <c r="K308"/>
  <c r="L308" s="1"/>
  <c r="K307"/>
  <c r="L307" s="1"/>
  <c r="K306"/>
  <c r="L306" s="1"/>
  <c r="K305"/>
  <c r="L305" s="1"/>
  <c r="K303"/>
  <c r="L303" s="1"/>
  <c r="K301"/>
  <c r="L301" s="1"/>
  <c r="K300"/>
  <c r="L300" s="1"/>
  <c r="F299"/>
  <c r="K299" s="1"/>
  <c r="L299" s="1"/>
  <c r="K298"/>
  <c r="L298" s="1"/>
  <c r="K295"/>
  <c r="L295" s="1"/>
  <c r="K294"/>
  <c r="L294" s="1"/>
  <c r="K293"/>
  <c r="L293" s="1"/>
  <c r="K290"/>
  <c r="L290" s="1"/>
  <c r="K289"/>
  <c r="L289" s="1"/>
  <c r="K288"/>
  <c r="L288" s="1"/>
  <c r="K287"/>
  <c r="L287" s="1"/>
  <c r="K286"/>
  <c r="L286" s="1"/>
  <c r="K285"/>
  <c r="L285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3"/>
  <c r="L273" s="1"/>
  <c r="K271"/>
  <c r="L271" s="1"/>
  <c r="K269"/>
  <c r="L269" s="1"/>
  <c r="K267"/>
  <c r="L267" s="1"/>
  <c r="K266"/>
  <c r="L266" s="1"/>
  <c r="K265"/>
  <c r="L265" s="1"/>
  <c r="K263"/>
  <c r="L263" s="1"/>
  <c r="K262"/>
  <c r="L262" s="1"/>
  <c r="K261"/>
  <c r="L261" s="1"/>
  <c r="K260"/>
  <c r="K259"/>
  <c r="L259" s="1"/>
  <c r="K258"/>
  <c r="L258" s="1"/>
  <c r="K256"/>
  <c r="L256" s="1"/>
  <c r="K255"/>
  <c r="L255" s="1"/>
  <c r="K254"/>
  <c r="L254" s="1"/>
  <c r="K253"/>
  <c r="L253" s="1"/>
  <c r="K252"/>
  <c r="L252" s="1"/>
  <c r="F251"/>
  <c r="K251" s="1"/>
  <c r="L251" s="1"/>
  <c r="H250"/>
  <c r="K250" s="1"/>
  <c r="L250" s="1"/>
  <c r="K247"/>
  <c r="L247" s="1"/>
  <c r="K246"/>
  <c r="L246" s="1"/>
  <c r="K245"/>
  <c r="L245" s="1"/>
  <c r="K244"/>
  <c r="L244" s="1"/>
  <c r="K243"/>
  <c r="L243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H216"/>
  <c r="K216" s="1"/>
  <c r="L216" s="1"/>
  <c r="F215"/>
  <c r="K215" s="1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M7"/>
  <c r="D7" i="5"/>
  <c r="K6" i="4"/>
  <c r="K6" i="3"/>
  <c r="L6" i="2"/>
</calcChain>
</file>

<file path=xl/sharedStrings.xml><?xml version="1.0" encoding="utf-8"?>
<sst xmlns="http://schemas.openxmlformats.org/spreadsheetml/2006/main" count="3398" uniqueCount="1254">
  <si>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</si>
  <si>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</si>
  <si>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</si>
  <si>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</si>
  <si>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</si>
  <si>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</si>
  <si>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</si>
  <si>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</si>
  <si>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</si>
  <si>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</si>
  <si>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</si>
  <si>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</si>
  <si>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</si>
  <si>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</si>
  <si>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</si>
  <si>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</si>
  <si>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</si>
  <si>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</si>
  <si>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</si>
  <si>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</si>
  <si>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</si>
  <si>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</si>
  <si>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</si>
  <si>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</si>
  <si>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</si>
  <si>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</si>
  <si>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</si>
  <si>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</si>
  <si>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</si>
  <si>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</si>
  <si>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</si>
  <si>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</si>
  <si>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</si>
  <si>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</si>
  <si>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</si>
  <si>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</si>
  <si>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</si>
  <si>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</si>
  <si>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</si>
  <si>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</si>
  <si>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</si>
  <si>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</si>
  <si>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</si>
  <si>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</si>
  <si>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</si>
  <si>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</si>
  <si>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</si>
  <si>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</si>
  <si>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</si>
  <si>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</si>
  <si>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</si>
  <si>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</si>
  <si>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</si>
  <si>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</si>
  <si>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</si>
  <si>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</si>
  <si>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</si>
  <si>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</si>
  <si>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</si>
  <si>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</si>
  <si>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</si>
  <si>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</si>
  <si>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</si>
  <si>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</si>
  <si>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</si>
  <si>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</si>
  <si>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</si>
  <si>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</si>
  <si>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</si>
  <si>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</si>
  <si>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</si>
  <si>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</si>
  <si>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</si>
  <si>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</si>
  <si>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</si>
  <si>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</si>
  <si>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</si>
  <si>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</si>
  <si>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</si>
  <si>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</si>
  <si>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</si>
  <si>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</si>
  <si>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</si>
  <si>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</si>
  <si>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</si>
  <si>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</si>
  <si>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</si>
  <si>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</si>
  <si>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</si>
  <si>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</si>
  <si>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</si>
  <si>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</si>
  <si>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</si>
  <si>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</si>
  <si>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</si>
  <si>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</si>
  <si>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</si>
  <si>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</si>
  <si>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</si>
  <si>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</si>
  <si>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</si>
  <si>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</si>
  <si>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</si>
  <si>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</si>
  <si>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</si>
  <si>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</si>
  <si>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</si>
  <si>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</si>
  <si>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</si>
  <si>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</si>
  <si>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</si>
  <si>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</si>
  <si>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</si>
  <si>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</si>
  <si>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</si>
  <si>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</si>
  <si>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</si>
  <si>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</si>
  <si>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</si>
  <si>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</si>
  <si>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</si>
  <si>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</si>
  <si>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</si>
  <si>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</si>
  <si>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</si>
  <si>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</si>
  <si>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</si>
  <si>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</si>
  <si>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</si>
  <si>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</si>
  <si>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</si>
  <si>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</si>
  <si>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</si>
  <si>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</si>
  <si>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</si>
  <si>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</si>
  <si>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</si>
  <si>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</si>
  <si>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</si>
  <si>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</si>
  <si>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</si>
  <si>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</si>
  <si>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</si>
  <si>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</si>
  <si>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</si>
  <si>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</si>
  <si>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</si>
  <si>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</si>
  <si>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</si>
  <si>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</si>
  <si>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</si>
  <si>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</si>
  <si>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</si>
  <si>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</si>
  <si>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</si>
  <si>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</si>
  <si>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</si>
  <si>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</si>
  <si>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</si>
  <si>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</si>
  <si>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</si>
  <si>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</si>
  <si>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</si>
  <si>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</si>
  <si>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</si>
  <si>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</si>
  <si>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</si>
  <si>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</si>
  <si>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</si>
  <si>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</si>
  <si>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</si>
  <si>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</si>
  <si>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</si>
  <si>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</si>
  <si>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</si>
  <si>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</si>
  <si>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</si>
  <si>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</si>
  <si>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</si>
  <si>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</si>
  <si>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</si>
  <si>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</si>
  <si>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</si>
  <si>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</si>
  <si>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</si>
  <si>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</si>
  <si>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</si>
  <si>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</si>
  <si>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</si>
  <si>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</si>
  <si>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</si>
  <si>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</si>
  <si>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</si>
  <si>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</si>
  <si>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</si>
  <si>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</si>
  <si>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</si>
  <si>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</si>
  <si>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</si>
  <si>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</si>
  <si>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</si>
  <si>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</si>
  <si>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</si>
  <si>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</si>
  <si>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</si>
  <si>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</si>
  <si>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</si>
  <si>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</si>
  <si>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</si>
  <si>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</si>
  <si>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</si>
  <si>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</si>
  <si>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</si>
  <si>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</si>
  <si>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</si>
  <si>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</si>
  <si>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</si>
  <si>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</si>
  <si>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</si>
  <si>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</si>
  <si>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</si>
  <si>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</si>
  <si>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</si>
  <si>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</si>
  <si>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</si>
  <si>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</si>
  <si>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</si>
  <si>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</si>
  <si>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</si>
  <si>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</si>
  <si>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</si>
  <si>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</si>
  <si>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</si>
  <si>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</si>
  <si>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</si>
  <si>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</si>
  <si>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</si>
  <si>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</si>
  <si>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</si>
  <si>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</si>
  <si>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</si>
  <si>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</si>
  <si>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</si>
  <si>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</si>
  <si>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</si>
  <si>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</si>
  <si>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</si>
  <si>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</si>
  <si>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</si>
  <si>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</si>
  <si>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</si>
  <si>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</si>
  <si>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</si>
  <si>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</si>
  <si>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</si>
  <si>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</si>
  <si>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</si>
  <si>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</si>
  <si>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</si>
  <si>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</si>
  <si>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</si>
  <si>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</si>
  <si>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</si>
  <si>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</si>
  <si>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</si>
  <si>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</si>
  <si>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</si>
  <si>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</si>
  <si>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</si>
  <si>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</si>
  <si>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</si>
  <si>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</si>
  <si>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</si>
  <si>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</si>
  <si>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</si>
  <si>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</si>
  <si>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</si>
  <si>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</si>
  <si>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</si>
  <si>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</si>
  <si>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</si>
  <si>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</si>
  <si>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</si>
  <si>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</si>
  <si>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</si>
  <si>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</si>
  <si>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</si>
  <si>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</si>
  <si>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</si>
  <si>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</si>
  <si>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</si>
  <si>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</si>
  <si>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</si>
  <si>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</si>
  <si>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</si>
  <si>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</si>
  <si>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</si>
  <si>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</si>
  <si>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</si>
  <si>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</si>
  <si>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</si>
  <si>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</si>
  <si>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</si>
  <si>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</si>
  <si>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</si>
  <si>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</si>
  <si>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</si>
  <si>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</si>
  <si>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</si>
  <si>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</si>
  <si>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</si>
  <si>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</si>
  <si>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</si>
  <si>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</si>
  <si>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</si>
  <si>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</si>
  <si>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</si>
  <si>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</si>
  <si>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</si>
  <si>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</si>
  <si>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</si>
  <si>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</si>
  <si>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</si>
  <si>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</si>
  <si>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</si>
  <si>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</si>
  <si>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</si>
  <si>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</si>
  <si>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</si>
  <si>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</si>
  <si>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</si>
  <si>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</si>
  <si>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</si>
  <si>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</si>
  <si>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</si>
  <si>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</si>
  <si>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</si>
  <si>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</si>
  <si>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</si>
  <si>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</si>
  <si>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</si>
  <si>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</si>
  <si>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</si>
  <si>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</si>
  <si>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</si>
  <si>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</si>
  <si>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</si>
  <si>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</si>
  <si>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</si>
  <si>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</si>
  <si>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</si>
  <si>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</si>
  <si>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</si>
  <si>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</si>
  <si>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</si>
  <si>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</si>
  <si>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</si>
  <si>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</si>
  <si>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</si>
  <si>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</si>
  <si>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</si>
  <si>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</si>
  <si>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</si>
  <si>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</si>
  <si>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</si>
  <si>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</si>
  <si>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</si>
  <si>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</si>
  <si>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</si>
  <si>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</si>
  <si>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</si>
  <si>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</si>
  <si>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</si>
  <si>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</si>
  <si>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</si>
  <si>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</si>
  <si>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</si>
  <si>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</si>
  <si>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</si>
  <si>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</si>
  <si>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</si>
  <si>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</si>
  <si>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</si>
  <si>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</si>
  <si>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</si>
  <si>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</si>
  <si>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</si>
  <si>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</si>
  <si>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</si>
  <si>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</si>
  <si>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</si>
  <si>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</si>
  <si>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</si>
  <si>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</si>
  <si>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</si>
  <si>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</si>
  <si>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</si>
  <si>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</si>
  <si>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</si>
  <si>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</si>
  <si>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</si>
  <si>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</si>
  <si>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</si>
  <si>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</si>
  <si>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</si>
  <si>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</si>
  <si>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</si>
  <si>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</si>
  <si>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</si>
  <si>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</si>
  <si>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</si>
  <si>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</si>
  <si>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</si>
  <si>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</si>
  <si>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</si>
  <si>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</si>
  <si>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</si>
  <si>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</si>
  <si>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</si>
  <si>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</si>
  <si>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</si>
  <si>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</si>
  <si>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</si>
  <si>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</si>
  <si>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</si>
  <si>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</si>
  <si>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</si>
  <si>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</si>
  <si>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</si>
  <si>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</si>
  <si>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</si>
  <si>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</si>
  <si>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</si>
  <si>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</si>
  <si>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</si>
  <si>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</si>
  <si>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</si>
  <si>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</si>
  <si>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</si>
  <si>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</si>
  <si>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</si>
  <si>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</si>
  <si>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</si>
  <si>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</si>
  <si>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</si>
  <si>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</si>
  <si>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</si>
  <si>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</si>
  <si>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</si>
  <si>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</si>
  <si>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</si>
  <si>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</si>
  <si>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</si>
  <si>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</si>
  <si>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</si>
  <si>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</si>
  <si>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</si>
  <si>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</si>
  <si>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</si>
  <si>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</si>
  <si>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</si>
  <si>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</si>
  <si>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</si>
  <si>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</si>
  <si>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</si>
  <si>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</si>
  <si>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</si>
  <si>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</si>
  <si>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</si>
  <si>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</si>
  <si>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</si>
  <si>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</si>
  <si>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</si>
  <si>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</si>
  <si>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</si>
  <si>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</si>
  <si>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</si>
  <si>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</si>
  <si>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</si>
  <si>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</si>
  <si>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</si>
  <si>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</si>
  <si>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</si>
  <si>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</si>
  <si>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</si>
  <si>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</si>
  <si>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</si>
  <si>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</si>
  <si>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</si>
  <si>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</si>
  <si>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</si>
  <si>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</si>
  <si>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</si>
  <si>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</si>
  <si>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</si>
  <si>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</si>
  <si>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</si>
  <si>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</si>
  <si>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</si>
  <si>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</si>
  <si>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</si>
  <si>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</si>
  <si>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</si>
  <si>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</si>
  <si>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</si>
  <si>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</si>
  <si>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</si>
  <si>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</si>
  <si>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</si>
  <si>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</si>
  <si>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</si>
  <si>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</si>
  <si>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</si>
  <si>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</si>
  <si>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</si>
  <si>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</si>
  <si>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</si>
  <si>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</si>
  <si>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</si>
  <si>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</si>
  <si>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</si>
  <si>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</si>
  <si>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</si>
  <si>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</si>
  <si>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</si>
  <si>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</si>
  <si>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</si>
  <si>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</si>
  <si>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</si>
  <si>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</si>
  <si>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</si>
  <si>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</si>
  <si>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</si>
  <si>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</si>
  <si>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</si>
  <si>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</si>
  <si>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</si>
  <si>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</si>
  <si>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</si>
  <si>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</si>
  <si>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</si>
  <si>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</si>
  <si>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</si>
  <si>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</si>
  <si>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</si>
  <si>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</si>
  <si>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</si>
  <si>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</si>
  <si>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</si>
  <si>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</si>
  <si>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</si>
  <si>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</si>
  <si>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</si>
  <si>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</si>
  <si>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</si>
  <si>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</si>
  <si>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</si>
  <si>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</si>
  <si>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</si>
  <si>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</si>
  <si>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</si>
  <si>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</si>
  <si>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</si>
  <si>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</si>
  <si>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</si>
  <si>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</si>
  <si>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</si>
  <si>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</si>
  <si>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</si>
  <si>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</si>
  <si>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</si>
  <si>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</si>
  <si>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</si>
  <si>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</si>
  <si>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</si>
  <si>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</si>
  <si>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</si>
  <si>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</si>
  <si>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</si>
  <si>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</si>
  <si>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</si>
  <si>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</si>
  <si>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</si>
  <si>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</si>
  <si>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</si>
  <si>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</si>
  <si>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</si>
  <si>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</si>
  <si>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</si>
  <si>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</si>
  <si>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</si>
  <si>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</si>
  <si>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</si>
  <si>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</si>
  <si>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</si>
  <si>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</si>
  <si>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</si>
  <si>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</si>
  <si>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</si>
  <si>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</si>
  <si>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</si>
  <si>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</si>
  <si>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</si>
  <si>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</si>
  <si>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</si>
  <si>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</si>
  <si>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</si>
  <si>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</si>
  <si>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</si>
  <si>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</si>
  <si>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</si>
  <si>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</si>
  <si>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</si>
  <si>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</si>
  <si>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</si>
  <si>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</si>
  <si>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</si>
  <si>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</si>
  <si>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</si>
  <si>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</si>
  <si>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</si>
  <si>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</si>
  <si>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</si>
  <si>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</si>
  <si>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</si>
  <si>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</si>
  <si>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</si>
  <si>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</si>
  <si>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</si>
  <si>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</si>
  <si>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</si>
  <si>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</si>
  <si>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</si>
  <si>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</si>
  <si>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</si>
  <si>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</si>
  <si>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</si>
  <si>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</si>
  <si>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</si>
  <si>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</si>
  <si>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</si>
  <si>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</si>
  <si>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</si>
  <si>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</si>
  <si>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</si>
  <si>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</si>
  <si>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</si>
  <si>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</si>
  <si>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</si>
  <si>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</si>
  <si>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</si>
  <si>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</si>
  <si>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</si>
  <si>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</si>
  <si>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</si>
  <si>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</si>
  <si>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</si>
  <si>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</si>
  <si>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</si>
  <si>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</si>
  <si>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</si>
  <si>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</si>
  <si>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</si>
  <si>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</si>
  <si>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</si>
  <si>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</si>
  <si>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</si>
  <si>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</si>
  <si>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</si>
  <si>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</si>
  <si>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</si>
  <si>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</si>
  <si>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</si>
  <si>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</si>
  <si>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</si>
  <si>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</si>
  <si>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</si>
  <si>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</si>
  <si>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</si>
  <si>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</si>
  <si>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</si>
  <si>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</si>
  <si>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</si>
  <si>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</si>
  <si>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</si>
  <si>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</si>
  <si>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</si>
  <si>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</si>
  <si>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</si>
  <si>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</si>
  <si>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</si>
  <si>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</si>
  <si>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</si>
  <si>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</si>
  <si>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</si>
  <si>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</si>
  <si>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</si>
  <si>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</si>
  <si>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</si>
  <si>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</si>
  <si>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</si>
  <si>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</si>
  <si>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</si>
  <si>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</si>
  <si>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</si>
  <si>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</si>
  <si>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</si>
  <si>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</si>
  <si>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</si>
  <si>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</si>
  <si>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</si>
  <si>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</si>
  <si>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</si>
  <si>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</si>
  <si>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</si>
  <si>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</si>
  <si>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</si>
  <si>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</si>
  <si>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</si>
  <si>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</si>
  <si>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</si>
  <si>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</si>
  <si>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</si>
  <si>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</si>
  <si>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</si>
  <si>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</si>
  <si>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</si>
  <si>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</si>
  <si>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</si>
  <si>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</si>
  <si>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</si>
  <si>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</si>
  <si>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</si>
  <si>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</si>
  <si>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</si>
  <si>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</si>
  <si>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</si>
  <si>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</si>
  <si>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</si>
  <si>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</si>
  <si>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</si>
  <si>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</si>
  <si>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</si>
  <si>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</si>
  <si>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</si>
  <si>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</si>
  <si>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</si>
  <si>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</si>
  <si>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</si>
  <si>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</si>
  <si>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</si>
  <si>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</si>
  <si>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</si>
  <si>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</si>
  <si>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</si>
  <si>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</si>
  <si>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</si>
  <si>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</si>
  <si>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</si>
  <si>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</si>
  <si>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</si>
  <si>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</si>
  <si>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</si>
  <si>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</si>
  <si>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</si>
  <si>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</si>
  <si>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</si>
  <si>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</si>
  <si>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</si>
  <si>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</si>
  <si>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</si>
  <si>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</si>
  <si>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</si>
  <si>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</si>
  <si>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</si>
  <si>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</si>
  <si>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</si>
  <si>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</si>
  <si>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</si>
  <si>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</si>
  <si>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</si>
  <si>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</si>
  <si>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</si>
  <si>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</si>
  <si>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</si>
  <si>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</si>
  <si>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</si>
  <si>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</si>
  <si>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</si>
  <si>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</si>
  <si>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</si>
  <si>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</si>
  <si>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</si>
  <si>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</si>
  <si>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</si>
  <si>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</si>
  <si>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</si>
  <si>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</si>
  <si>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</si>
  <si>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</si>
  <si>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</si>
  <si>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</si>
  <si>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</si>
  <si>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</si>
  <si>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</si>
  <si>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</si>
  <si>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</si>
  <si>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</si>
  <si>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</si>
  <si>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</si>
  <si>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</si>
  <si>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</si>
  <si>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</si>
  <si>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</si>
  <si>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</si>
  <si>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</si>
  <si>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</si>
  <si>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</si>
  <si>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</si>
  <si>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</si>
  <si>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</si>
  <si>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</si>
  <si>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</si>
  <si>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</si>
  <si>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</si>
  <si>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</si>
  <si>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</si>
  <si>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</si>
  <si>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</si>
  <si>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</si>
  <si>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</si>
  <si>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</si>
  <si>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</si>
  <si>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</si>
  <si>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</si>
  <si>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</si>
  <si>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</si>
  <si>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</si>
  <si>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</si>
  <si>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</si>
  <si>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</si>
  <si>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</si>
  <si>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</si>
  <si>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</si>
  <si>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</si>
  <si>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</si>
  <si>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</si>
  <si>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</si>
  <si>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</si>
  <si>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</si>
  <si>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</si>
  <si>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</si>
  <si>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</si>
  <si>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1250-1300</t>
  </si>
  <si>
    <t>Profit of Rs.100/-</t>
  </si>
  <si>
    <t>Profit of Rs.82.5/-</t>
  </si>
  <si>
    <t>MIDCPNIFTY</t>
  </si>
  <si>
    <t>630-640</t>
  </si>
  <si>
    <t>1245-1265</t>
  </si>
  <si>
    <t>160-170</t>
  </si>
  <si>
    <t>PCBL</t>
  </si>
  <si>
    <t>RBA</t>
  </si>
  <si>
    <t>SONACOMS</t>
  </si>
  <si>
    <t>Profit of Rs.8/-</t>
  </si>
  <si>
    <t>Profit of Rs.7/-</t>
  </si>
  <si>
    <t>ZYDUSLIFE</t>
  </si>
  <si>
    <t>2160-2200</t>
  </si>
  <si>
    <t>ALPHA LEON ENTERPRISES LLP</t>
  </si>
  <si>
    <t>218-222</t>
  </si>
  <si>
    <t>Profit of Rs.75/-</t>
  </si>
  <si>
    <t>Buy&lt;&gt;</t>
  </si>
  <si>
    <t>1800-1900</t>
  </si>
  <si>
    <t>2520-2550</t>
  </si>
  <si>
    <t>Profit of Rs.105/-</t>
  </si>
  <si>
    <t xml:space="preserve">SBIN </t>
  </si>
  <si>
    <t>510-520</t>
  </si>
  <si>
    <t>150-160</t>
  </si>
  <si>
    <t>AARTIIND APR FUT</t>
  </si>
  <si>
    <t>Profiit of Rs.210/-</t>
  </si>
  <si>
    <t>PIIND APR FUT</t>
  </si>
  <si>
    <t>NIFTY APR FUT</t>
  </si>
  <si>
    <t>17700-17800</t>
  </si>
  <si>
    <t>420-450</t>
  </si>
  <si>
    <t>2900-2930</t>
  </si>
  <si>
    <t>Profit of Rs.37.5/-</t>
  </si>
  <si>
    <t>PIDILITIND APR FUT</t>
  </si>
  <si>
    <t>SIEMENS APR FUT</t>
  </si>
  <si>
    <t>2440-2480</t>
  </si>
  <si>
    <t>ACC APR FUT</t>
  </si>
  <si>
    <t>HDFCBANK APR FUT</t>
  </si>
  <si>
    <t>1525-1535</t>
  </si>
  <si>
    <t>980-995</t>
  </si>
  <si>
    <t>Retail Research Technical Calls &amp; Fundamental Performance Report for the month of Apr-2022</t>
  </si>
  <si>
    <t>Profit of Rs.17.5/-</t>
  </si>
  <si>
    <t>Profit of Rs.143.5/-</t>
  </si>
  <si>
    <t>Profit of Rs.11.5/-</t>
  </si>
  <si>
    <t>HEROMOTOCO 2220 PE APR</t>
  </si>
  <si>
    <t>NIFTY 17900 PE 07-APR</t>
  </si>
  <si>
    <t>130-160</t>
  </si>
  <si>
    <t>Sell</t>
  </si>
  <si>
    <t>17800-17700</t>
  </si>
  <si>
    <t>Profit of Rs.110/-</t>
  </si>
  <si>
    <t>450-460</t>
  </si>
  <si>
    <t>JSWSTEEL APR FUT</t>
  </si>
  <si>
    <t>750-760</t>
  </si>
  <si>
    <t>Profit of Rs.20/-</t>
  </si>
  <si>
    <t>Loss of Rs.23/-</t>
  </si>
  <si>
    <t>INDUSINDBK APR FUT</t>
  </si>
  <si>
    <t>1000-1015</t>
  </si>
  <si>
    <t>2950-3000</t>
  </si>
  <si>
    <t>75-85</t>
  </si>
  <si>
    <t>285-290</t>
  </si>
  <si>
    <t>HINDALCO APR FUT</t>
  </si>
  <si>
    <t>Profit of Rs.35/-</t>
  </si>
  <si>
    <t>Profit of Rs.85/-</t>
  </si>
  <si>
    <t>Loss of Rs.14/-</t>
  </si>
  <si>
    <t xml:space="preserve">BANKNIFTY 38700 CE 07-APR </t>
  </si>
  <si>
    <t>350-400</t>
  </si>
  <si>
    <t>400-450</t>
  </si>
  <si>
    <t>BANKNIFTY 38200 PE 07-APR</t>
  </si>
  <si>
    <t>Loss of Rs.17/-</t>
  </si>
  <si>
    <t>GRAVITON RESEARCH CAPITAL LLP</t>
  </si>
  <si>
    <t>QE SECURITIES</t>
  </si>
  <si>
    <t>Profit of Rs.13.5/-</t>
  </si>
  <si>
    <t>2520-2560</t>
  </si>
  <si>
    <t>4800-5000</t>
  </si>
  <si>
    <t>NIFTY 17800 CE 07-APR</t>
  </si>
  <si>
    <t>140-170</t>
  </si>
  <si>
    <t>BANKNIFTY 37800 CE 07-APR</t>
  </si>
  <si>
    <t>300-400</t>
  </si>
  <si>
    <t>4800-4900</t>
  </si>
  <si>
    <t>465-475</t>
  </si>
  <si>
    <t>INFY APR FUT</t>
  </si>
  <si>
    <t>1870-1900</t>
  </si>
  <si>
    <t>N</t>
  </si>
  <si>
    <t>Profit of Rs.34.5/-</t>
  </si>
  <si>
    <t>Profit of Rs.3.5/-</t>
  </si>
  <si>
    <t>Part profit of Rs.27/-</t>
  </si>
  <si>
    <t>Profit of Rs.63/-</t>
  </si>
  <si>
    <t>114-116</t>
  </si>
  <si>
    <t>1590-1620</t>
  </si>
  <si>
    <t>745-755</t>
  </si>
  <si>
    <t>445-455</t>
  </si>
  <si>
    <t>520-560</t>
  </si>
  <si>
    <t>NIFTY 17900 CE 13-APR</t>
  </si>
  <si>
    <t>100-114</t>
  </si>
  <si>
    <t>Loss of Rs.38/-</t>
  </si>
  <si>
    <t>Loss of Rs.100/-</t>
  </si>
  <si>
    <t>1950-2000</t>
  </si>
  <si>
    <t>HCLTECH APR FUT</t>
  </si>
  <si>
    <t>1190-1200</t>
  </si>
  <si>
    <t>COLPAL APR FUT</t>
  </si>
  <si>
    <t>1610-1630</t>
  </si>
  <si>
    <t>2550-2600</t>
  </si>
  <si>
    <t>165-170</t>
  </si>
  <si>
    <t>Profit of Rs.10/-</t>
  </si>
  <si>
    <t>Profit of Rs.9.5/-</t>
  </si>
  <si>
    <t>Loss of Rs.42/-</t>
  </si>
  <si>
    <t>2570-2620</t>
  </si>
  <si>
    <t>ACC 2140 PE APR</t>
  </si>
  <si>
    <t>75-35</t>
  </si>
  <si>
    <t>NIFTY 17800 CE 13-APR</t>
  </si>
  <si>
    <t>110-130</t>
  </si>
  <si>
    <t>BANKNIFTY 38000 CE 13-APR</t>
  </si>
  <si>
    <t xml:space="preserve">HCLTECH APR FUT </t>
  </si>
  <si>
    <t>1160-1175</t>
  </si>
  <si>
    <t>LT 1820 CE APR</t>
  </si>
  <si>
    <t>45-50</t>
  </si>
  <si>
    <t>ITC APR FUT</t>
  </si>
  <si>
    <t>ITC 280 CE APR</t>
  </si>
  <si>
    <t>NIFTY 17750 CE 13-APR</t>
  </si>
  <si>
    <t>Loss of Rs.80/-</t>
  </si>
  <si>
    <t>Loss of Rs.9/-</t>
  </si>
  <si>
    <t>Loss of Rs.17.5/-</t>
  </si>
  <si>
    <t>Profit of Rs.50/-</t>
  </si>
  <si>
    <t>Loss of Rs.150/-</t>
  </si>
  <si>
    <t>Part profit of Rs.65/-</t>
  </si>
  <si>
    <t>Loss of Rs.12/-</t>
  </si>
  <si>
    <t>Loss of Rs.50/-</t>
  </si>
  <si>
    <t>RELIANCE APR FUT</t>
  </si>
  <si>
    <t>2660-2700</t>
  </si>
  <si>
    <t>170-180</t>
  </si>
  <si>
    <t>17800-17900</t>
  </si>
  <si>
    <t>BANKNIFTY 37600 CE 13-APR</t>
  </si>
  <si>
    <t>250-350</t>
  </si>
  <si>
    <t xml:space="preserve">SBILIFE </t>
  </si>
  <si>
    <t>1180-1200</t>
  </si>
  <si>
    <t>NIFTY 17550 CE 13-APR</t>
  </si>
  <si>
    <t>90-100</t>
  </si>
  <si>
    <t>Loss of Rs.36/-</t>
  </si>
  <si>
    <t>Profit of Rs.16/-</t>
  </si>
  <si>
    <t>Loss of Rs.2.85/-</t>
  </si>
  <si>
    <t>Loss of Rs.48/-</t>
  </si>
  <si>
    <t xml:space="preserve">NIFTY 17600 PE 13-APR </t>
  </si>
  <si>
    <t>50-60</t>
  </si>
  <si>
    <t>NIFTY 17600 CE 13-APR</t>
  </si>
  <si>
    <t>BANKNIFTY 38000 CE 21-APR</t>
  </si>
  <si>
    <t>500-600</t>
  </si>
  <si>
    <t>Profit of Rs.5-</t>
  </si>
  <si>
    <t>1400-1450</t>
  </si>
  <si>
    <t>2580-2610</t>
  </si>
  <si>
    <t>2800-2900</t>
  </si>
  <si>
    <t>BANKNIFTY 38000 CE 13 APR</t>
  </si>
  <si>
    <t>Profit of Rs.31.5/-</t>
  </si>
  <si>
    <t>Loss of Rs.74/-</t>
  </si>
  <si>
    <t>ABCAPITAL APR FUT</t>
  </si>
  <si>
    <t>2970-3000</t>
  </si>
  <si>
    <t>118-121</t>
  </si>
  <si>
    <t>2260-2300</t>
  </si>
  <si>
    <t>Profit of Rs.45/-</t>
  </si>
  <si>
    <t>Profit of Rs.2.2/-</t>
  </si>
  <si>
    <t>Loss of Rs.190/-</t>
  </si>
  <si>
    <t>VANRAJ DADBHAI KAHOR</t>
  </si>
  <si>
    <t>KBCGLOBAL</t>
  </si>
  <si>
    <t>KBC Global Limited</t>
  </si>
  <si>
    <t>Part profit of Rs.265/-</t>
  </si>
  <si>
    <t>Loss of Rs.10.25/-</t>
  </si>
  <si>
    <t>Loss of Rs.3/-</t>
  </si>
  <si>
    <t>Loss of Rs.55/-</t>
  </si>
  <si>
    <t>440-450</t>
  </si>
  <si>
    <t>1120-1130</t>
  </si>
  <si>
    <t>Loss of Rs.15/-</t>
  </si>
  <si>
    <t>Profit of Rs.10-</t>
  </si>
  <si>
    <t>2500-2520</t>
  </si>
  <si>
    <t>2895-2905</t>
  </si>
  <si>
    <t>157-159</t>
  </si>
  <si>
    <t>JUBLFOOD 600 CE APR</t>
  </si>
  <si>
    <t>20-22</t>
  </si>
  <si>
    <t>Loss of Rs.105/-</t>
  </si>
  <si>
    <t>Loss of Rs.3.65/-</t>
  </si>
  <si>
    <t>CROMPTON APR FUT</t>
  </si>
  <si>
    <t>385-390</t>
  </si>
  <si>
    <t>765-775</t>
  </si>
  <si>
    <t>SBIN APR FUT</t>
  </si>
  <si>
    <t>520-525</t>
  </si>
  <si>
    <t>Loss of Rs.47.5/-</t>
  </si>
  <si>
    <t>NIFTY 17100 PE 21-APR</t>
  </si>
  <si>
    <t>90-110</t>
  </si>
  <si>
    <t>BANKNIFTY 36200 CE 21-APR</t>
  </si>
  <si>
    <t>320-400</t>
  </si>
  <si>
    <t>Profit of Rs.24.5/-</t>
  </si>
  <si>
    <t>Profit of Rs.26.5/-</t>
  </si>
  <si>
    <t>PIDILITIND 2380 CE APR</t>
  </si>
  <si>
    <t>55-70</t>
  </si>
  <si>
    <t>830-900</t>
  </si>
  <si>
    <t>1160-1190</t>
  </si>
  <si>
    <t>17-132</t>
  </si>
  <si>
    <t xml:space="preserve">CANBK </t>
  </si>
  <si>
    <t>233-234</t>
  </si>
  <si>
    <t>242-250</t>
  </si>
  <si>
    <t>KALPESH JAVERILAL OSWAL</t>
  </si>
  <si>
    <t>Profit of Rs.7.75/-</t>
  </si>
  <si>
    <t>ICICIBANK  APR FUT</t>
  </si>
  <si>
    <t>770-778</t>
  </si>
  <si>
    <t>755-760</t>
  </si>
  <si>
    <t>2440-2460</t>
  </si>
  <si>
    <t>1975-1985</t>
  </si>
  <si>
    <t>2050-2100</t>
  </si>
  <si>
    <t>1370-1380</t>
  </si>
  <si>
    <t>395-400</t>
  </si>
  <si>
    <t>NIFTY 17250 PE 21-APR</t>
  </si>
  <si>
    <t>NIFTY 17400 PE 21-APR</t>
  </si>
  <si>
    <t>Loss of Rs.36.5/-</t>
  </si>
  <si>
    <t>Profit of Rs.2/-</t>
  </si>
  <si>
    <t>Profit of Rs.6/-</t>
  </si>
  <si>
    <t>Profit of Rs.7.5/-</t>
  </si>
  <si>
    <t>ARCFIN</t>
  </si>
  <si>
    <t>Profit of Rs.2.5/-</t>
  </si>
  <si>
    <t>MPHASIS APR FUT</t>
  </si>
  <si>
    <t>3000-3050</t>
  </si>
  <si>
    <t>MTARTECH</t>
  </si>
  <si>
    <t>1705-1715</t>
  </si>
  <si>
    <t>1760-1800</t>
  </si>
  <si>
    <t>Loss of Rs.37/-</t>
  </si>
  <si>
    <t>CROMPTON 380 CE APR</t>
  </si>
  <si>
    <t>15-18</t>
  </si>
  <si>
    <t>NIFTY 17400 CE 28-APR</t>
  </si>
  <si>
    <t>120-150</t>
  </si>
  <si>
    <t>500-550</t>
  </si>
  <si>
    <t>BANKNIFTY 36200 CE 28-APR</t>
  </si>
  <si>
    <t>Loss of Rs.6.5/-</t>
  </si>
  <si>
    <t>Loss of Rs.8.5/-</t>
  </si>
  <si>
    <t>PRABHULAL LALLUBHAI PAREKH</t>
  </si>
  <si>
    <t>DHYAANI</t>
  </si>
  <si>
    <t>NATURAL</t>
  </si>
  <si>
    <t>RAJNISH</t>
  </si>
  <si>
    <t>RGRL</t>
  </si>
  <si>
    <t>TTIENT</t>
  </si>
  <si>
    <t>KASHYAPI ADVISORS LLP</t>
  </si>
  <si>
    <t>BOMDYEING</t>
  </si>
  <si>
    <t>Bombay Dyeing &amp; Mfg Co.</t>
  </si>
  <si>
    <t>HRTI PRIVATE LIMITED</t>
  </si>
  <si>
    <t>BIRLATYRE</t>
  </si>
  <si>
    <t>Birla Tyres Limited</t>
  </si>
  <si>
    <t>EUSTON INDUSTRIES LIMITED</t>
  </si>
  <si>
    <t>ANAND RATHI GLOBAL FINANCE LTD</t>
  </si>
  <si>
    <t>Loss of Rs.75/-</t>
  </si>
  <si>
    <t>Loss of Rs.6/-</t>
  </si>
  <si>
    <t>Loss of Rs.4/-</t>
  </si>
  <si>
    <t>Loss of Rs.27/-</t>
  </si>
  <si>
    <t>Loss of Rs.4.5/-</t>
  </si>
  <si>
    <t>Loss of Rs.39.5/-</t>
  </si>
  <si>
    <t>Loss of Rs.115/-</t>
  </si>
  <si>
    <t>JUBLFOOD 560 CE APR</t>
  </si>
  <si>
    <t>14-18.0</t>
  </si>
  <si>
    <t>7-8.0</t>
  </si>
  <si>
    <t>247-250</t>
  </si>
  <si>
    <t>492-496</t>
  </si>
  <si>
    <t>515-525</t>
  </si>
  <si>
    <t>JUBLFOOD MAY FUT</t>
  </si>
  <si>
    <t>Loss of Rs.21/-</t>
  </si>
  <si>
    <t>ELLORATRAD</t>
  </si>
  <si>
    <t>RAJESH MULANI</t>
  </si>
  <si>
    <t>MAHAVIR DINESH SHAH</t>
  </si>
  <si>
    <t>GANHOLD</t>
  </si>
  <si>
    <t>SHREE AMBAJI WEAVES PRIVATE LIMITED</t>
  </si>
  <si>
    <t>HCKKVENTURE</t>
  </si>
  <si>
    <t>HARISH VEERAPPA KANCHAN</t>
  </si>
  <si>
    <t>HEMORGANIC</t>
  </si>
  <si>
    <t>HANSABEN BHARATKUMAR PATEL</t>
  </si>
  <si>
    <t>RAJESHKUMAR RAMESHCHANDRA GUPTA</t>
  </si>
  <si>
    <t>NIRMITEE</t>
  </si>
  <si>
    <t>PHARMAID</t>
  </si>
  <si>
    <t>RLFL</t>
  </si>
  <si>
    <t>BP COMTRADE PRIVATE LIMITED</t>
  </si>
  <si>
    <t>PRAVEEN KUMAR SINGH</t>
  </si>
  <si>
    <t>ULTRACAB</t>
  </si>
  <si>
    <t>VCU</t>
  </si>
  <si>
    <t>DAIVIK JATIN SHAH</t>
  </si>
  <si>
    <t>PRITIBEN PRAGNESHBHAI SHAH</t>
  </si>
  <si>
    <t>Future Consumer Ltd</t>
  </si>
  <si>
    <t>HBLPOWER</t>
  </si>
  <si>
    <t>HBL Power Systems Limited</t>
  </si>
  <si>
    <t>GOKUL</t>
  </si>
  <si>
    <t>Gokul Refoils and Solvent</t>
  </si>
  <si>
    <t>COLPAL MAY FUT</t>
  </si>
  <si>
    <t>1590-1600</t>
  </si>
  <si>
    <t>1650-1690</t>
  </si>
  <si>
    <t>MPHASIS MAY FUT</t>
  </si>
  <si>
    <t>2810-2820</t>
  </si>
  <si>
    <t>2900-2950</t>
  </si>
  <si>
    <t>JSWSTEEL MAY FUT</t>
  </si>
  <si>
    <t>721-723</t>
  </si>
  <si>
    <t>735-740</t>
  </si>
  <si>
    <t>NIFTY 17100 PE 28-APR</t>
  </si>
  <si>
    <t>Profit of Rs.30.5/-</t>
  </si>
  <si>
    <t>7NR</t>
  </si>
  <si>
    <t>VIKRAMKUMAR KARANRAJ SAKARIA HUF</t>
  </si>
  <si>
    <t>SHUBHAM FINANCIAL SERVICES</t>
  </si>
  <si>
    <t>ADCON</t>
  </si>
  <si>
    <t>DILEEP KUMAR KALVA</t>
  </si>
  <si>
    <t>KALAIPEDDAMAHABOOBVALI</t>
  </si>
  <si>
    <t>RISHIAGARWAL</t>
  </si>
  <si>
    <t>CATVISION</t>
  </si>
  <si>
    <t>PARTHIV RAMESHCHANDRA PATEL</t>
  </si>
  <si>
    <t>SPG FINVEST PRIVATE LIMITED</t>
  </si>
  <si>
    <t>COSYN</t>
  </si>
  <si>
    <t>AMEER SAMSUL HUTHA BANU</t>
  </si>
  <si>
    <t>CRESSAN</t>
  </si>
  <si>
    <t>NIRAJ RAJNIKANT SHAH</t>
  </si>
  <si>
    <t>CROISSANCE</t>
  </si>
  <si>
    <t>KAPASHI COMMERCIAL LTD</t>
  </si>
  <si>
    <t>DDIL</t>
  </si>
  <si>
    <t>JILESH NAVIN CHHEDA</t>
  </si>
  <si>
    <t>SWAPAN KARMAKAR</t>
  </si>
  <si>
    <t>ANOOP KUMAR CHIRIPAL</t>
  </si>
  <si>
    <t>PREETI JAIN</t>
  </si>
  <si>
    <t>ANUSTUP TRADING PRIVATE LIMITED</t>
  </si>
  <si>
    <t>BHAMINI KAMAL PAREKH</t>
  </si>
  <si>
    <t>FALGUN A YAGNIK HUF</t>
  </si>
  <si>
    <t>EARUM</t>
  </si>
  <si>
    <t>PAYAL BHUMISHTH PATEL</t>
  </si>
  <si>
    <t>BHUMISHTH NARENDRABHAI PATEL</t>
  </si>
  <si>
    <t>RAJVI SHAH</t>
  </si>
  <si>
    <t>CHETAN RADHESHYAM AGRAWAL</t>
  </si>
  <si>
    <t>ABHISHEK KUMAR KARN</t>
  </si>
  <si>
    <t>PARTH SHAH</t>
  </si>
  <si>
    <t>RIMA RAJENDRAKUMAR SHAH</t>
  </si>
  <si>
    <t>SBI MUTUAL FUND</t>
  </si>
  <si>
    <t>SEJAL GUPTA</t>
  </si>
  <si>
    <t>VAISHNAVI CREATION PRIVATE LIMITED</t>
  </si>
  <si>
    <t>RAJ DEVANGBHAI PATEL</t>
  </si>
  <si>
    <t>SVPAN CONSULTANT PVT LTD</t>
  </si>
  <si>
    <t>NIRAV MEHTA</t>
  </si>
  <si>
    <t>IFL</t>
  </si>
  <si>
    <t>HIRWANI JAYANTIBHAI VAGHELA</t>
  </si>
  <si>
    <t>INNOVATIVE</t>
  </si>
  <si>
    <t>SUNILMARKFERNANDES</t>
  </si>
  <si>
    <t>KRANTI</t>
  </si>
  <si>
    <t>SMC GLOBAL SECURITIES LIMITED</t>
  </si>
  <si>
    <t>MANCREDIT</t>
  </si>
  <si>
    <t>HARISH SAMPTLALJI JAIN</t>
  </si>
  <si>
    <t>RENNAISANCE VENTURECAPITAL</t>
  </si>
  <si>
    <t>MODULEX</t>
  </si>
  <si>
    <t>ZYANA STOCKS AND COMMODITIES</t>
  </si>
  <si>
    <t>REWARD CONSTRUCTIONS PRIVATE LIMITED</t>
  </si>
  <si>
    <t>NAVKAR</t>
  </si>
  <si>
    <t>EFFICENT TIE UP PRIVATE LIMITED</t>
  </si>
  <si>
    <t>ANILKUMAR</t>
  </si>
  <si>
    <t>CHAITANYA DEEPAK VAIDYA</t>
  </si>
  <si>
    <t>NCLRESE</t>
  </si>
  <si>
    <t>NEOINFRA</t>
  </si>
  <si>
    <t>NEURO PROPERTIES PRIVATE LIMITED</t>
  </si>
  <si>
    <t>NOPEA CAPITAL SERVICES PRIVATE LIMITED</t>
  </si>
  <si>
    <t>PALCO</t>
  </si>
  <si>
    <t>PRAMOD RAMANLAL AGRAWAL</t>
  </si>
  <si>
    <t>PANTH</t>
  </si>
  <si>
    <t>PROFINC</t>
  </si>
  <si>
    <t>DIPAK MATHURBHAI SALVI</t>
  </si>
  <si>
    <t>TANGO COMMOSALES LLP</t>
  </si>
  <si>
    <t>SUPRBPA</t>
  </si>
  <si>
    <t>MUNISH KUMAR</t>
  </si>
  <si>
    <t>SUUMAYA</t>
  </si>
  <si>
    <t>MAIMEET INVESTMENTS</t>
  </si>
  <si>
    <t>JIGNESH AMRUTLAL THOBHANI</t>
  </si>
  <si>
    <t>VIJAY GUPTA</t>
  </si>
  <si>
    <t>SHASHWATMALOT</t>
  </si>
  <si>
    <t>PRAGNAY ADVISORS LLP .</t>
  </si>
  <si>
    <t>VANSHI INFRA PROJECTS LLP</t>
  </si>
  <si>
    <t>JATIN MANUBHAI SHAH</t>
  </si>
  <si>
    <t>HELI JATIN SHAH</t>
  </si>
  <si>
    <t>VIVOBIOT</t>
  </si>
  <si>
    <t>MORE AGRISUPPLIES &amp; SERVICES PRIVATE LIMITED</t>
  </si>
  <si>
    <t>AURUM-RE</t>
  </si>
  <si>
    <t>Aurum PropTech Limited</t>
  </si>
  <si>
    <t>PORINJU VELIYATH</t>
  </si>
  <si>
    <t>BAJAJHIND</t>
  </si>
  <si>
    <t>Bajaj Hindustan Sugar Ltd</t>
  </si>
  <si>
    <t>MANSI SHARES &amp; STOCK ADVISORS PVT LTD</t>
  </si>
  <si>
    <t>ANKITA VISHAL SHAH</t>
  </si>
  <si>
    <t>CYBERMEDIA</t>
  </si>
  <si>
    <t>Cyber Media (India) Ltd.</t>
  </si>
  <si>
    <t>AGARWAL RAVINDER KUMAR</t>
  </si>
  <si>
    <t>Endurance Techno. Ltd.</t>
  </si>
  <si>
    <t>ANUSANDHAN INVESTMENTS LIMITED</t>
  </si>
  <si>
    <t>VISHWAS FINCAP SERVICES PRIVATE LIMITED</t>
  </si>
  <si>
    <t>GLOBE</t>
  </si>
  <si>
    <t>Globe Textiles (I) Ltd.</t>
  </si>
  <si>
    <t>ANUSTUP TRADING  PRIVATE LIMITED</t>
  </si>
  <si>
    <t>GOENKA BUSINESS &amp; FINANCE LIMITED</t>
  </si>
  <si>
    <t>JSLL</t>
  </si>
  <si>
    <t>Jeena Sikho Lifecare Ltd</t>
  </si>
  <si>
    <t>RAJAN GUPTA</t>
  </si>
  <si>
    <t>NISHIL SURENDRA MARFATIA</t>
  </si>
  <si>
    <t>NDL</t>
  </si>
  <si>
    <t>Nandan Denim Limited</t>
  </si>
  <si>
    <t>BARCLAYS SECURITIES INDIA PRIVATE LIMITED</t>
  </si>
  <si>
    <t>SIMPLEXINF</t>
  </si>
  <si>
    <t>Simplex Infrastructures L</t>
  </si>
  <si>
    <t>PRAGYA MERCANTILE PVT LTD</t>
  </si>
  <si>
    <t>Asian Granito India Limit</t>
  </si>
  <si>
    <t>BANKA</t>
  </si>
  <si>
    <t>Banka BioLoo Limited</t>
  </si>
  <si>
    <t>PRABODH AGRAWAL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</si>
</sst>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4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1" fillId="0" borderId="0" applyNumberFormat="0" applyFill="0" applyBorder="0" applyAlignment="0" applyProtection="0"/>
  </cellStyleXfs>
  <cellXfs count="500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9" fillId="2" borderId="0" xfId="0" applyFont="1" applyFill="1" applyBorder="1"/>
    <xf numFmtId="0" fontId="39" fillId="2" borderId="0" xfId="0" applyFont="1" applyFill="1" applyBorder="1" applyAlignment="1">
      <alignment horizontal="center"/>
    </xf>
    <xf numFmtId="0" fontId="39" fillId="12" borderId="0" xfId="0" applyFont="1" applyFill="1" applyBorder="1"/>
    <xf numFmtId="0" fontId="40" fillId="13" borderId="0" xfId="0" applyFont="1" applyFill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2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0" fontId="32" fillId="11" borderId="21" xfId="0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1" fillId="0" borderId="1" xfId="2" applyBorder="1"/>
    <xf numFmtId="0" fontId="41" fillId="0" borderId="2" xfId="2" applyBorder="1"/>
    <xf numFmtId="0" fontId="41" fillId="5" borderId="0" xfId="2" applyFill="1" applyBorder="1" applyAlignment="1">
      <alignment horizontal="center" wrapText="1"/>
    </xf>
    <xf numFmtId="0" fontId="41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16" fontId="32" fillId="6" borderId="21" xfId="0" applyNumberFormat="1" applyFont="1" applyFill="1" applyBorder="1" applyAlignment="1">
      <alignment horizontal="center" vertical="center"/>
    </xf>
    <xf numFmtId="43" fontId="32" fillId="14" borderId="21" xfId="0" applyNumberFormat="1" applyFont="1" applyFill="1" applyBorder="1" applyAlignment="1">
      <alignment horizontal="center" vertical="center"/>
    </xf>
    <xf numFmtId="15" fontId="31" fillId="12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43" fillId="11" borderId="21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1" fillId="0" borderId="21" xfId="0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horizontal="center" vertical="center"/>
    </xf>
    <xf numFmtId="2" fontId="32" fillId="0" borderId="21" xfId="0" applyNumberFormat="1" applyFont="1" applyFill="1" applyBorder="1" applyAlignment="1">
      <alignment horizontal="center" vertical="center"/>
    </xf>
    <xf numFmtId="166" fontId="32" fillId="0" borderId="21" xfId="0" applyNumberFormat="1" applyFont="1" applyFill="1" applyBorder="1" applyAlignment="1">
      <alignment horizontal="center" vertical="center"/>
    </xf>
    <xf numFmtId="43" fontId="32" fillId="0" borderId="21" xfId="0" applyNumberFormat="1" applyFont="1" applyFill="1" applyBorder="1" applyAlignment="1">
      <alignment horizontal="center" vertical="center"/>
    </xf>
    <xf numFmtId="0" fontId="40" fillId="0" borderId="21" xfId="0" applyFont="1" applyFill="1" applyBorder="1" applyAlignment="1"/>
    <xf numFmtId="16" fontId="33" fillId="0" borderId="21" xfId="0" applyNumberFormat="1" applyFont="1" applyFill="1" applyBorder="1" applyAlignment="1">
      <alignment horizontal="center" vertical="center"/>
    </xf>
    <xf numFmtId="0" fontId="31" fillId="19" borderId="21" xfId="0" applyFont="1" applyFill="1" applyBorder="1" applyAlignment="1">
      <alignment horizontal="center" vertical="center"/>
    </xf>
    <xf numFmtId="16" fontId="32" fillId="19" borderId="21" xfId="0" applyNumberFormat="1" applyFont="1" applyFill="1" applyBorder="1" applyAlignment="1">
      <alignment horizontal="center" vertical="center"/>
    </xf>
    <xf numFmtId="0" fontId="42" fillId="19" borderId="21" xfId="0" applyFont="1" applyFill="1" applyBorder="1" applyAlignment="1"/>
    <xf numFmtId="0" fontId="31" fillId="19" borderId="21" xfId="0" applyFont="1" applyFill="1" applyBorder="1" applyAlignment="1">
      <alignment horizontal="left" vertical="center"/>
    </xf>
    <xf numFmtId="0" fontId="32" fillId="19" borderId="21" xfId="0" applyFont="1" applyFill="1" applyBorder="1" applyAlignment="1">
      <alignment horizontal="center" vertical="center"/>
    </xf>
    <xf numFmtId="17" fontId="32" fillId="19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16" fontId="32" fillId="20" borderId="21" xfId="0" applyNumberFormat="1" applyFont="1" applyFill="1" applyBorder="1" applyAlignment="1">
      <alignment horizontal="center" vertical="center"/>
    </xf>
    <xf numFmtId="0" fontId="42" fillId="20" borderId="21" xfId="0" applyFont="1" applyFill="1" applyBorder="1" applyAlignment="1"/>
    <xf numFmtId="0" fontId="31" fillId="20" borderId="21" xfId="0" applyFont="1" applyFill="1" applyBorder="1" applyAlignment="1">
      <alignment horizontal="left" vertical="center"/>
    </xf>
    <xf numFmtId="0" fontId="32" fillId="20" borderId="21" xfId="0" applyFont="1" applyFill="1" applyBorder="1" applyAlignment="1">
      <alignment horizontal="center" vertical="center"/>
    </xf>
    <xf numFmtId="17" fontId="32" fillId="20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2" fontId="32" fillId="22" borderId="21" xfId="0" applyNumberFormat="1" applyFont="1" applyFill="1" applyBorder="1" applyAlignment="1">
      <alignment horizontal="center" vertical="center"/>
    </xf>
    <xf numFmtId="166" fontId="32" fillId="22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2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/>
    <xf numFmtId="0" fontId="31" fillId="22" borderId="21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/>
    </xf>
    <xf numFmtId="16" fontId="31" fillId="17" borderId="1" xfId="0" applyNumberFormat="1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/>
    </xf>
    <xf numFmtId="16" fontId="31" fillId="12" borderId="1" xfId="0" applyNumberFormat="1" applyFont="1" applyFill="1" applyBorder="1" applyAlignment="1">
      <alignment horizontal="center" vertical="center"/>
    </xf>
    <xf numFmtId="16" fontId="31" fillId="12" borderId="4" xfId="0" applyNumberFormat="1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/>
    </xf>
    <xf numFmtId="0" fontId="32" fillId="18" borderId="2" xfId="0" applyFont="1" applyFill="1" applyBorder="1" applyAlignment="1">
      <alignment horizontal="center" vertical="center"/>
    </xf>
    <xf numFmtId="0" fontId="31" fillId="20" borderId="21" xfId="0" applyFont="1" applyFill="1" applyBorder="1" applyAlignment="1"/>
    <xf numFmtId="17" fontId="31" fillId="20" borderId="21" xfId="0" applyNumberFormat="1" applyFont="1" applyFill="1" applyBorder="1" applyAlignment="1">
      <alignment horizontal="center" vertical="center"/>
    </xf>
    <xf numFmtId="1" fontId="31" fillId="22" borderId="21" xfId="0" applyNumberFormat="1" applyFont="1" applyFill="1" applyBorder="1" applyAlignment="1">
      <alignment horizontal="center" vertical="center"/>
    </xf>
    <xf numFmtId="16" fontId="31" fillId="22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left"/>
    </xf>
    <xf numFmtId="0" fontId="32" fillId="21" borderId="1" xfId="0" applyFont="1" applyFill="1" applyBorder="1" applyAlignment="1">
      <alignment horizontal="center" vertical="center"/>
    </xf>
    <xf numFmtId="2" fontId="32" fillId="21" borderId="1" xfId="0" applyNumberFormat="1" applyFont="1" applyFill="1" applyBorder="1" applyAlignment="1">
      <alignment horizontal="center" vertical="center"/>
    </xf>
    <xf numFmtId="10" fontId="32" fillId="21" borderId="1" xfId="0" applyNumberFormat="1" applyFont="1" applyFill="1" applyBorder="1" applyAlignment="1">
      <alignment horizontal="center" vertical="center" wrapText="1"/>
    </xf>
    <xf numFmtId="16" fontId="32" fillId="21" borderId="1" xfId="0" applyNumberFormat="1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2" fontId="32" fillId="14" borderId="24" xfId="0" applyNumberFormat="1" applyFont="1" applyFill="1" applyBorder="1" applyAlignment="1">
      <alignment horizontal="center" vertical="center"/>
    </xf>
    <xf numFmtId="0" fontId="31" fillId="19" borderId="24" xfId="0" applyFont="1" applyFill="1" applyBorder="1" applyAlignment="1">
      <alignment horizontal="center" vertical="center"/>
    </xf>
    <xf numFmtId="0" fontId="43" fillId="23" borderId="21" xfId="0" applyFont="1" applyFill="1" applyBorder="1" applyAlignment="1">
      <alignment horizontal="center" vertical="center"/>
    </xf>
    <xf numFmtId="165" fontId="31" fillId="23" borderId="21" xfId="0" applyNumberFormat="1" applyFont="1" applyFill="1" applyBorder="1" applyAlignment="1">
      <alignment horizontal="center" vertical="center"/>
    </xf>
    <xf numFmtId="0" fontId="31" fillId="23" borderId="21" xfId="0" applyFont="1" applyFill="1" applyBorder="1"/>
    <xf numFmtId="0" fontId="31" fillId="23" borderId="21" xfId="0" applyFont="1" applyFill="1" applyBorder="1" applyAlignment="1">
      <alignment horizontal="center" vertical="center"/>
    </xf>
    <xf numFmtId="0" fontId="32" fillId="23" borderId="21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3" borderId="21" xfId="0" applyNumberFormat="1" applyFont="1" applyFill="1" applyBorder="1" applyAlignment="1">
      <alignment horizontal="center" vertical="center"/>
    </xf>
    <xf numFmtId="166" fontId="32" fillId="23" borderId="21" xfId="0" applyNumberFormat="1" applyFont="1" applyFill="1" applyBorder="1" applyAlignment="1">
      <alignment horizontal="center" vertical="center"/>
    </xf>
    <xf numFmtId="43" fontId="32" fillId="24" borderId="21" xfId="0" applyNumberFormat="1" applyFont="1" applyFill="1" applyBorder="1" applyAlignment="1">
      <alignment horizontal="center" vertical="center"/>
    </xf>
    <xf numFmtId="0" fontId="43" fillId="12" borderId="21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15" fontId="31" fillId="22" borderId="21" xfId="0" applyNumberFormat="1" applyFont="1" applyFill="1" applyBorder="1" applyAlignment="1">
      <alignment horizontal="center" vertical="center"/>
    </xf>
    <xf numFmtId="0" fontId="32" fillId="22" borderId="21" xfId="0" applyFont="1" applyFill="1" applyBorder="1"/>
    <xf numFmtId="43" fontId="31" fillId="22" borderId="21" xfId="0" applyNumberFormat="1" applyFont="1" applyFill="1" applyBorder="1" applyAlignment="1">
      <alignment horizontal="center" vertical="top"/>
    </xf>
    <xf numFmtId="0" fontId="31" fillId="22" borderId="21" xfId="0" applyFont="1" applyFill="1" applyBorder="1" applyAlignment="1">
      <alignment horizontal="center" vertical="top"/>
    </xf>
    <xf numFmtId="0" fontId="32" fillId="21" borderId="2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43" fillId="22" borderId="21" xfId="0" applyFont="1" applyFill="1" applyBorder="1" applyAlignment="1">
      <alignment horizontal="center" vertical="center"/>
    </xf>
    <xf numFmtId="0" fontId="32" fillId="14" borderId="3" xfId="0" applyFont="1" applyFill="1" applyBorder="1" applyAlignment="1">
      <alignment horizontal="center" vertical="center"/>
    </xf>
    <xf numFmtId="2" fontId="32" fillId="14" borderId="5" xfId="0" applyNumberFormat="1" applyFont="1" applyFill="1" applyBorder="1" applyAlignment="1">
      <alignment horizontal="center" vertical="center"/>
    </xf>
    <xf numFmtId="10" fontId="32" fillId="14" borderId="23" xfId="0" applyNumberFormat="1" applyFont="1" applyFill="1" applyBorder="1" applyAlignment="1">
      <alignment horizontal="center" vertical="center" wrapText="1"/>
    </xf>
    <xf numFmtId="16" fontId="32" fillId="14" borderId="23" xfId="0" applyNumberFormat="1" applyFont="1" applyFill="1" applyBorder="1" applyAlignment="1">
      <alignment horizontal="center" vertical="center"/>
    </xf>
    <xf numFmtId="2" fontId="31" fillId="22" borderId="21" xfId="0" applyNumberFormat="1" applyFont="1" applyFill="1" applyBorder="1" applyAlignment="1">
      <alignment horizontal="center" vertical="center"/>
    </xf>
    <xf numFmtId="0" fontId="31" fillId="25" borderId="21" xfId="0" applyFont="1" applyFill="1" applyBorder="1" applyAlignment="1">
      <alignment horizontal="center" vertical="center"/>
    </xf>
    <xf numFmtId="0" fontId="42" fillId="25" borderId="21" xfId="0" applyFont="1" applyFill="1" applyBorder="1" applyAlignment="1"/>
    <xf numFmtId="0" fontId="31" fillId="25" borderId="21" xfId="0" applyFont="1" applyFill="1" applyBorder="1" applyAlignment="1">
      <alignment horizontal="left" vertical="center"/>
    </xf>
    <xf numFmtId="0" fontId="32" fillId="25" borderId="21" xfId="0" applyFont="1" applyFill="1" applyBorder="1" applyAlignment="1">
      <alignment horizontal="center" vertical="center"/>
    </xf>
    <xf numFmtId="17" fontId="32" fillId="25" borderId="21" xfId="0" applyNumberFormat="1" applyFont="1" applyFill="1" applyBorder="1" applyAlignment="1">
      <alignment horizontal="center" vertical="center"/>
    </xf>
    <xf numFmtId="1" fontId="31" fillId="23" borderId="21" xfId="0" applyNumberFormat="1" applyFont="1" applyFill="1" applyBorder="1" applyAlignment="1">
      <alignment horizontal="center" vertical="center"/>
    </xf>
    <xf numFmtId="16" fontId="32" fillId="24" borderId="21" xfId="0" applyNumberFormat="1" applyFont="1" applyFill="1" applyBorder="1" applyAlignment="1">
      <alignment horizontal="center" vertical="center"/>
    </xf>
    <xf numFmtId="16" fontId="31" fillId="23" borderId="21" xfId="0" applyNumberFormat="1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left"/>
    </xf>
    <xf numFmtId="0" fontId="32" fillId="24" borderId="1" xfId="0" applyFont="1" applyFill="1" applyBorder="1" applyAlignment="1">
      <alignment horizontal="center" vertical="center"/>
    </xf>
    <xf numFmtId="2" fontId="32" fillId="24" borderId="1" xfId="0" applyNumberFormat="1" applyFont="1" applyFill="1" applyBorder="1" applyAlignment="1">
      <alignment horizontal="center" vertical="center"/>
    </xf>
    <xf numFmtId="10" fontId="32" fillId="24" borderId="1" xfId="0" applyNumberFormat="1" applyFont="1" applyFill="1" applyBorder="1" applyAlignment="1">
      <alignment horizontal="center" vertical="center" wrapText="1"/>
    </xf>
    <xf numFmtId="16" fontId="32" fillId="24" borderId="1" xfId="0" applyNumberFormat="1" applyFont="1" applyFill="1" applyBorder="1" applyAlignment="1">
      <alignment horizontal="center" vertical="center"/>
    </xf>
    <xf numFmtId="0" fontId="32" fillId="14" borderId="2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2" fillId="21" borderId="25" xfId="0" applyFont="1" applyFill="1" applyBorder="1" applyAlignment="1">
      <alignment horizontal="center" vertical="center"/>
    </xf>
    <xf numFmtId="0" fontId="32" fillId="21" borderId="24" xfId="0" applyFont="1" applyFill="1" applyBorder="1" applyAlignment="1">
      <alignment horizontal="center" vertical="center"/>
    </xf>
    <xf numFmtId="165" fontId="31" fillId="22" borderId="23" xfId="0" applyNumberFormat="1" applyFont="1" applyFill="1" applyBorder="1" applyAlignment="1">
      <alignment horizontal="center" vertical="center"/>
    </xf>
    <xf numFmtId="165" fontId="31" fillId="22" borderId="24" xfId="0" applyNumberFormat="1" applyFont="1" applyFill="1" applyBorder="1" applyAlignment="1">
      <alignment horizontal="center" vertical="center"/>
    </xf>
    <xf numFmtId="0" fontId="32" fillId="22" borderId="23" xfId="0" applyFont="1" applyFill="1" applyBorder="1" applyAlignment="1">
      <alignment horizontal="center" vertical="center"/>
    </xf>
    <xf numFmtId="0" fontId="32" fillId="22" borderId="24" xfId="0" applyFont="1" applyFill="1" applyBorder="1" applyAlignment="1">
      <alignment horizontal="center" vertical="center"/>
    </xf>
    <xf numFmtId="166" fontId="32" fillId="22" borderId="23" xfId="0" applyNumberFormat="1" applyFont="1" applyFill="1" applyBorder="1" applyAlignment="1">
      <alignment horizontal="center" vertical="center"/>
    </xf>
    <xf numFmtId="166" fontId="32" fillId="22" borderId="24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1" fillId="20" borderId="24" xfId="0" applyFont="1" applyFill="1" applyBorder="1" applyAlignment="1">
      <alignment horizontal="center" vertical="center"/>
    </xf>
    <xf numFmtId="0" fontId="31" fillId="21" borderId="23" xfId="0" applyFont="1" applyFill="1" applyBorder="1" applyAlignment="1">
      <alignment horizontal="center" vertical="center"/>
    </xf>
    <xf numFmtId="0" fontId="31" fillId="21" borderId="24" xfId="0" applyFont="1" applyFill="1" applyBorder="1" applyAlignment="1">
      <alignment horizontal="center" vertical="center"/>
    </xf>
    <xf numFmtId="166" fontId="31" fillId="22" borderId="23" xfId="0" applyNumberFormat="1" applyFont="1" applyFill="1" applyBorder="1" applyAlignment="1">
      <alignment horizontal="center" vertical="center"/>
    </xf>
    <xf numFmtId="166" fontId="31" fillId="22" borderId="24" xfId="0" applyNumberFormat="1" applyFont="1" applyFill="1" applyBorder="1" applyAlignment="1">
      <alignment horizontal="center" vertical="center"/>
    </xf>
    <xf numFmtId="0" fontId="31" fillId="22" borderId="26" xfId="0" applyFont="1" applyFill="1" applyBorder="1" applyAlignment="1">
      <alignment horizontal="center" vertical="center"/>
    </xf>
    <xf numFmtId="0" fontId="31" fillId="22" borderId="27" xfId="0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513</xdr:row>
      <xdr:rowOff>0</xdr:rowOff>
    </xdr:from>
    <xdr:to>
      <xdr:col>12</xdr:col>
      <xdr:colOff>331694</xdr:colOff>
      <xdr:row>517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512</xdr:row>
      <xdr:rowOff>11206</xdr:rowOff>
    </xdr:from>
    <xdr:to>
      <xdr:col>5</xdr:col>
      <xdr:colOff>224117</xdr:colOff>
      <xdr:row>516</xdr:row>
      <xdr:rowOff>22410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0" sqref="B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44678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3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3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3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3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3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D18" sqref="D18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3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44678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73" t="s">
        <v>16</v>
      </c>
      <c r="B9" s="475" t="s">
        <v>17</v>
      </c>
      <c r="C9" s="475" t="s">
        <v>18</v>
      </c>
      <c r="D9" s="475" t="s">
        <v>19</v>
      </c>
      <c r="E9" s="23" t="s">
        <v>20</v>
      </c>
      <c r="F9" s="23" t="s">
        <v>21</v>
      </c>
      <c r="G9" s="470" t="s">
        <v>22</v>
      </c>
      <c r="H9" s="471"/>
      <c r="I9" s="472"/>
      <c r="J9" s="470" t="s">
        <v>23</v>
      </c>
      <c r="K9" s="471"/>
      <c r="L9" s="472"/>
      <c r="M9" s="23"/>
      <c r="N9" s="24"/>
      <c r="O9" s="24"/>
      <c r="P9" s="24"/>
    </row>
    <row r="10" spans="1:16" ht="59.25" customHeight="1">
      <c r="A10" s="474"/>
      <c r="B10" s="476"/>
      <c r="C10" s="476"/>
      <c r="D10" s="476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44679</v>
      </c>
      <c r="E11" s="32">
        <v>17204</v>
      </c>
      <c r="F11" s="32">
        <v>17167</v>
      </c>
      <c r="G11" s="33">
        <v>17105.2</v>
      </c>
      <c r="H11" s="33">
        <v>17006.400000000001</v>
      </c>
      <c r="I11" s="33">
        <v>16944.600000000002</v>
      </c>
      <c r="J11" s="33">
        <v>17265.8</v>
      </c>
      <c r="K11" s="33">
        <v>17327.600000000002</v>
      </c>
      <c r="L11" s="33">
        <v>17426.399999999998</v>
      </c>
      <c r="M11" s="34">
        <v>17228.8</v>
      </c>
      <c r="N11" s="34">
        <v>17068.2</v>
      </c>
      <c r="O11" s="35">
        <v>12406200</v>
      </c>
      <c r="P11" s="36">
        <v>3.6079471913020968E-3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44679</v>
      </c>
      <c r="E12" s="37">
        <v>36455.15</v>
      </c>
      <c r="F12" s="37">
        <v>36457.133333333339</v>
      </c>
      <c r="G12" s="38">
        <v>36285.31666666668</v>
      </c>
      <c r="H12" s="38">
        <v>36115.483333333344</v>
      </c>
      <c r="I12" s="38">
        <v>35943.666666666686</v>
      </c>
      <c r="J12" s="38">
        <v>36626.966666666674</v>
      </c>
      <c r="K12" s="38">
        <v>36798.78333333334</v>
      </c>
      <c r="L12" s="38">
        <v>36968.616666666669</v>
      </c>
      <c r="M12" s="28">
        <v>36628.949999999997</v>
      </c>
      <c r="N12" s="28">
        <v>36287.300000000003</v>
      </c>
      <c r="O12" s="39">
        <v>3223900</v>
      </c>
      <c r="P12" s="40">
        <v>-7.7026582115403891E-2</v>
      </c>
    </row>
    <row r="13" spans="1:16" ht="12.75" customHeight="1">
      <c r="A13" s="28">
        <v>3</v>
      </c>
      <c r="B13" s="29" t="s">
        <v>35</v>
      </c>
      <c r="C13" s="30" t="s">
        <v>826</v>
      </c>
      <c r="D13" s="31">
        <v>44712</v>
      </c>
      <c r="E13" s="37">
        <v>16832.05</v>
      </c>
      <c r="F13" s="37">
        <v>16823.633333333331</v>
      </c>
      <c r="G13" s="38">
        <v>16768.416666666664</v>
      </c>
      <c r="H13" s="38">
        <v>16704.783333333333</v>
      </c>
      <c r="I13" s="38">
        <v>16649.566666666666</v>
      </c>
      <c r="J13" s="38">
        <v>16887.266666666663</v>
      </c>
      <c r="K13" s="38">
        <v>16942.48333333333</v>
      </c>
      <c r="L13" s="38">
        <v>17006.116666666661</v>
      </c>
      <c r="M13" s="28">
        <v>16878.849999999999</v>
      </c>
      <c r="N13" s="28">
        <v>16760</v>
      </c>
      <c r="O13" s="39">
        <v>1360</v>
      </c>
      <c r="P13" s="40">
        <v>-0.55263157894736847</v>
      </c>
    </row>
    <row r="14" spans="1:16" ht="12.75" customHeight="1">
      <c r="A14" s="28">
        <v>4</v>
      </c>
      <c r="B14" s="29" t="s">
        <v>35</v>
      </c>
      <c r="C14" s="30" t="s">
        <v>856</v>
      </c>
      <c r="D14" s="31">
        <v>44712</v>
      </c>
      <c r="E14" s="37">
        <v>7340.05</v>
      </c>
      <c r="F14" s="37">
        <v>7326.7166666666672</v>
      </c>
      <c r="G14" s="38">
        <v>7313.3833333333341</v>
      </c>
      <c r="H14" s="38">
        <v>7286.7166666666672</v>
      </c>
      <c r="I14" s="38">
        <v>7273.3833333333341</v>
      </c>
      <c r="J14" s="38">
        <v>7353.3833333333341</v>
      </c>
      <c r="K14" s="38">
        <v>7366.7166666666662</v>
      </c>
      <c r="L14" s="38">
        <v>7393.3833333333341</v>
      </c>
      <c r="M14" s="28">
        <v>7340.05</v>
      </c>
      <c r="N14" s="28">
        <v>7300.05</v>
      </c>
      <c r="O14" s="39">
        <v>1050</v>
      </c>
      <c r="P14" s="40">
        <v>-0.48148148148148145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44679</v>
      </c>
      <c r="E15" s="37">
        <v>898.2</v>
      </c>
      <c r="F15" s="37">
        <v>900.7166666666667</v>
      </c>
      <c r="G15" s="38">
        <v>889.93333333333339</v>
      </c>
      <c r="H15" s="38">
        <v>881.66666666666674</v>
      </c>
      <c r="I15" s="38">
        <v>870.88333333333344</v>
      </c>
      <c r="J15" s="38">
        <v>908.98333333333335</v>
      </c>
      <c r="K15" s="38">
        <v>919.76666666666665</v>
      </c>
      <c r="L15" s="38">
        <v>928.0333333333333</v>
      </c>
      <c r="M15" s="28">
        <v>911.5</v>
      </c>
      <c r="N15" s="28">
        <v>892.45</v>
      </c>
      <c r="O15" s="39">
        <v>2428450</v>
      </c>
      <c r="P15" s="40">
        <v>6.1687105165366032E-2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44679</v>
      </c>
      <c r="E16" s="37">
        <v>2087.65</v>
      </c>
      <c r="F16" s="37">
        <v>2089.3333333333335</v>
      </c>
      <c r="G16" s="38">
        <v>2063.3166666666671</v>
      </c>
      <c r="H16" s="38">
        <v>2038.9833333333336</v>
      </c>
      <c r="I16" s="38">
        <v>2012.9666666666672</v>
      </c>
      <c r="J16" s="38">
        <v>2113.666666666667</v>
      </c>
      <c r="K16" s="38">
        <v>2139.6833333333334</v>
      </c>
      <c r="L16" s="38">
        <v>2164.0166666666669</v>
      </c>
      <c r="M16" s="28">
        <v>2115.35</v>
      </c>
      <c r="N16" s="28">
        <v>2065</v>
      </c>
      <c r="O16" s="39">
        <v>329750</v>
      </c>
      <c r="P16" s="40">
        <v>3.6135113904163393E-2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44679</v>
      </c>
      <c r="E17" s="37">
        <v>17576.650000000001</v>
      </c>
      <c r="F17" s="37">
        <v>17597</v>
      </c>
      <c r="G17" s="38">
        <v>17405.900000000001</v>
      </c>
      <c r="H17" s="38">
        <v>17235.150000000001</v>
      </c>
      <c r="I17" s="38">
        <v>17044.050000000003</v>
      </c>
      <c r="J17" s="38">
        <v>17767.75</v>
      </c>
      <c r="K17" s="38">
        <v>17958.849999999999</v>
      </c>
      <c r="L17" s="38">
        <v>18129.599999999999</v>
      </c>
      <c r="M17" s="28">
        <v>17788.099999999999</v>
      </c>
      <c r="N17" s="28">
        <v>17426.25</v>
      </c>
      <c r="O17" s="39">
        <v>33575</v>
      </c>
      <c r="P17" s="40">
        <v>-4.8192771084337352E-2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44679</v>
      </c>
      <c r="E18" s="37">
        <v>116.9</v>
      </c>
      <c r="F18" s="37">
        <v>116.81666666666668</v>
      </c>
      <c r="G18" s="38">
        <v>115.23333333333335</v>
      </c>
      <c r="H18" s="38">
        <v>113.56666666666668</v>
      </c>
      <c r="I18" s="38">
        <v>111.98333333333335</v>
      </c>
      <c r="J18" s="38">
        <v>118.48333333333335</v>
      </c>
      <c r="K18" s="38">
        <v>120.06666666666669</v>
      </c>
      <c r="L18" s="38">
        <v>121.73333333333335</v>
      </c>
      <c r="M18" s="28">
        <v>118.4</v>
      </c>
      <c r="N18" s="28">
        <v>115.15</v>
      </c>
      <c r="O18" s="39">
        <v>22162800</v>
      </c>
      <c r="P18" s="40">
        <v>-2.4782187802516942E-2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44679</v>
      </c>
      <c r="E19" s="37">
        <v>283.45</v>
      </c>
      <c r="F19" s="37">
        <v>282.16666666666669</v>
      </c>
      <c r="G19" s="38">
        <v>280.33333333333337</v>
      </c>
      <c r="H19" s="38">
        <v>277.2166666666667</v>
      </c>
      <c r="I19" s="38">
        <v>275.38333333333338</v>
      </c>
      <c r="J19" s="38">
        <v>285.28333333333336</v>
      </c>
      <c r="K19" s="38">
        <v>287.11666666666673</v>
      </c>
      <c r="L19" s="38">
        <v>290.23333333333335</v>
      </c>
      <c r="M19" s="28">
        <v>284</v>
      </c>
      <c r="N19" s="28">
        <v>279.05</v>
      </c>
      <c r="O19" s="39">
        <v>11585600</v>
      </c>
      <c r="P19" s="40">
        <v>-3.4034251029698676E-2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44679</v>
      </c>
      <c r="E20" s="37">
        <v>2308.9</v>
      </c>
      <c r="F20" s="37">
        <v>2305.3166666666666</v>
      </c>
      <c r="G20" s="38">
        <v>2275.6333333333332</v>
      </c>
      <c r="H20" s="38">
        <v>2242.3666666666668</v>
      </c>
      <c r="I20" s="38">
        <v>2212.6833333333334</v>
      </c>
      <c r="J20" s="38">
        <v>2338.583333333333</v>
      </c>
      <c r="K20" s="38">
        <v>2368.2666666666664</v>
      </c>
      <c r="L20" s="38">
        <v>2401.5333333333328</v>
      </c>
      <c r="M20" s="28">
        <v>2335</v>
      </c>
      <c r="N20" s="28">
        <v>2272.0500000000002</v>
      </c>
      <c r="O20" s="39">
        <v>3231750</v>
      </c>
      <c r="P20" s="40">
        <v>-1.5447594037228702E-3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44679</v>
      </c>
      <c r="E21" s="37">
        <v>2393.0500000000002</v>
      </c>
      <c r="F21" s="37">
        <v>2366.5833333333335</v>
      </c>
      <c r="G21" s="38">
        <v>2320.6166666666668</v>
      </c>
      <c r="H21" s="38">
        <v>2248.1833333333334</v>
      </c>
      <c r="I21" s="38">
        <v>2202.2166666666667</v>
      </c>
      <c r="J21" s="38">
        <v>2439.0166666666669</v>
      </c>
      <c r="K21" s="38">
        <v>2484.9833333333331</v>
      </c>
      <c r="L21" s="38">
        <v>2557.416666666667</v>
      </c>
      <c r="M21" s="28">
        <v>2412.5500000000002</v>
      </c>
      <c r="N21" s="28">
        <v>2294.15</v>
      </c>
      <c r="O21" s="39">
        <v>20302000</v>
      </c>
      <c r="P21" s="40">
        <v>4.055390702274975E-3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44679</v>
      </c>
      <c r="E22" s="37">
        <v>908.85</v>
      </c>
      <c r="F22" s="37">
        <v>895.41666666666663</v>
      </c>
      <c r="G22" s="38">
        <v>878.13333333333321</v>
      </c>
      <c r="H22" s="38">
        <v>847.41666666666663</v>
      </c>
      <c r="I22" s="38">
        <v>830.13333333333321</v>
      </c>
      <c r="J22" s="38">
        <v>926.13333333333321</v>
      </c>
      <c r="K22" s="38">
        <v>943.41666666666674</v>
      </c>
      <c r="L22" s="38">
        <v>974.13333333333321</v>
      </c>
      <c r="M22" s="28">
        <v>912.7</v>
      </c>
      <c r="N22" s="28">
        <v>864.7</v>
      </c>
      <c r="O22" s="39">
        <v>79962500</v>
      </c>
      <c r="P22" s="40">
        <v>-1.4739630662128236E-2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44679</v>
      </c>
      <c r="E23" s="37">
        <v>3314.45</v>
      </c>
      <c r="F23" s="37">
        <v>3321.7333333333336</v>
      </c>
      <c r="G23" s="38">
        <v>3289.166666666667</v>
      </c>
      <c r="H23" s="38">
        <v>3263.8833333333332</v>
      </c>
      <c r="I23" s="38">
        <v>3231.3166666666666</v>
      </c>
      <c r="J23" s="38">
        <v>3347.0166666666673</v>
      </c>
      <c r="K23" s="38">
        <v>3379.5833333333339</v>
      </c>
      <c r="L23" s="38">
        <v>3404.8666666666677</v>
      </c>
      <c r="M23" s="28">
        <v>3354.3</v>
      </c>
      <c r="N23" s="28">
        <v>3296.45</v>
      </c>
      <c r="O23" s="39">
        <v>241600</v>
      </c>
      <c r="P23" s="40">
        <v>5.9649122807017542E-2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44679</v>
      </c>
      <c r="E24" s="37">
        <v>564.5</v>
      </c>
      <c r="F24" s="37">
        <v>564.48333333333335</v>
      </c>
      <c r="G24" s="38">
        <v>559.9666666666667</v>
      </c>
      <c r="H24" s="38">
        <v>555.43333333333339</v>
      </c>
      <c r="I24" s="38">
        <v>550.91666666666674</v>
      </c>
      <c r="J24" s="38">
        <v>569.01666666666665</v>
      </c>
      <c r="K24" s="38">
        <v>573.5333333333333</v>
      </c>
      <c r="L24" s="38">
        <v>578.06666666666661</v>
      </c>
      <c r="M24" s="28">
        <v>569</v>
      </c>
      <c r="N24" s="28">
        <v>559.95000000000005</v>
      </c>
      <c r="O24" s="39">
        <v>6587000</v>
      </c>
      <c r="P24" s="40">
        <v>-3.0468060052987932E-2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44679</v>
      </c>
      <c r="E25" s="37">
        <v>385.85</v>
      </c>
      <c r="F25" s="37">
        <v>386.3</v>
      </c>
      <c r="G25" s="38">
        <v>380.90000000000003</v>
      </c>
      <c r="H25" s="38">
        <v>375.95000000000005</v>
      </c>
      <c r="I25" s="38">
        <v>370.55000000000007</v>
      </c>
      <c r="J25" s="38">
        <v>391.25</v>
      </c>
      <c r="K25" s="38">
        <v>396.65</v>
      </c>
      <c r="L25" s="38">
        <v>401.59999999999997</v>
      </c>
      <c r="M25" s="28">
        <v>391.7</v>
      </c>
      <c r="N25" s="28">
        <v>381.35</v>
      </c>
      <c r="O25" s="39">
        <v>35337000</v>
      </c>
      <c r="P25" s="40">
        <v>4.3821170632283218E-2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44679</v>
      </c>
      <c r="E26" s="37">
        <v>781.3</v>
      </c>
      <c r="F26" s="37">
        <v>777.83333333333337</v>
      </c>
      <c r="G26" s="38">
        <v>768.91666666666674</v>
      </c>
      <c r="H26" s="38">
        <v>756.53333333333342</v>
      </c>
      <c r="I26" s="38">
        <v>747.61666666666679</v>
      </c>
      <c r="J26" s="38">
        <v>790.2166666666667</v>
      </c>
      <c r="K26" s="38">
        <v>799.13333333333344</v>
      </c>
      <c r="L26" s="38">
        <v>811.51666666666665</v>
      </c>
      <c r="M26" s="28">
        <v>786.75</v>
      </c>
      <c r="N26" s="28">
        <v>765.45</v>
      </c>
      <c r="O26" s="39">
        <v>1897700</v>
      </c>
      <c r="P26" s="40">
        <v>-6.4849948258020013E-2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44679</v>
      </c>
      <c r="E27" s="37">
        <v>4622.95</v>
      </c>
      <c r="F27" s="37">
        <v>4655.0999999999995</v>
      </c>
      <c r="G27" s="38">
        <v>4563.2999999999993</v>
      </c>
      <c r="H27" s="38">
        <v>4503.6499999999996</v>
      </c>
      <c r="I27" s="38">
        <v>4411.8499999999995</v>
      </c>
      <c r="J27" s="38">
        <v>4714.7499999999991</v>
      </c>
      <c r="K27" s="38">
        <v>4806.55</v>
      </c>
      <c r="L27" s="38">
        <v>4866.1999999999989</v>
      </c>
      <c r="M27" s="28">
        <v>4746.8999999999996</v>
      </c>
      <c r="N27" s="28">
        <v>4595.45</v>
      </c>
      <c r="O27" s="39">
        <v>1930625</v>
      </c>
      <c r="P27" s="40">
        <v>2.0887038138674069E-2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44679</v>
      </c>
      <c r="E28" s="37">
        <v>204.2</v>
      </c>
      <c r="F28" s="37">
        <v>201.36666666666665</v>
      </c>
      <c r="G28" s="38">
        <v>197.1333333333333</v>
      </c>
      <c r="H28" s="38">
        <v>190.06666666666666</v>
      </c>
      <c r="I28" s="38">
        <v>185.83333333333331</v>
      </c>
      <c r="J28" s="38">
        <v>208.43333333333328</v>
      </c>
      <c r="K28" s="38">
        <v>212.66666666666663</v>
      </c>
      <c r="L28" s="38">
        <v>219.73333333333326</v>
      </c>
      <c r="M28" s="28">
        <v>205.6</v>
      </c>
      <c r="N28" s="28">
        <v>194.3</v>
      </c>
      <c r="O28" s="39">
        <v>14005000</v>
      </c>
      <c r="P28" s="40">
        <v>6.1063218390804601E-3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44679</v>
      </c>
      <c r="E29" s="37">
        <v>130.30000000000001</v>
      </c>
      <c r="F29" s="37">
        <v>130.1</v>
      </c>
      <c r="G29" s="38">
        <v>127.89999999999998</v>
      </c>
      <c r="H29" s="38">
        <v>125.49999999999999</v>
      </c>
      <c r="I29" s="38">
        <v>123.29999999999997</v>
      </c>
      <c r="J29" s="38">
        <v>132.5</v>
      </c>
      <c r="K29" s="38">
        <v>134.69999999999999</v>
      </c>
      <c r="L29" s="38">
        <v>137.1</v>
      </c>
      <c r="M29" s="28">
        <v>132.30000000000001</v>
      </c>
      <c r="N29" s="28">
        <v>127.7</v>
      </c>
      <c r="O29" s="39">
        <v>36814500</v>
      </c>
      <c r="P29" s="40">
        <v>6.8852887379148159E-2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44679</v>
      </c>
      <c r="E30" s="37">
        <v>3127.4</v>
      </c>
      <c r="F30" s="37">
        <v>3131.7833333333333</v>
      </c>
      <c r="G30" s="38">
        <v>3105.6166666666668</v>
      </c>
      <c r="H30" s="38">
        <v>3083.8333333333335</v>
      </c>
      <c r="I30" s="38">
        <v>3057.666666666667</v>
      </c>
      <c r="J30" s="38">
        <v>3153.5666666666666</v>
      </c>
      <c r="K30" s="38">
        <v>3179.7333333333336</v>
      </c>
      <c r="L30" s="38">
        <v>3201.5166666666664</v>
      </c>
      <c r="M30" s="28">
        <v>3157.95</v>
      </c>
      <c r="N30" s="28">
        <v>3110</v>
      </c>
      <c r="O30" s="39">
        <v>5183700</v>
      </c>
      <c r="P30" s="40">
        <v>-1.8197048034429969E-3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44679</v>
      </c>
      <c r="E31" s="37">
        <v>2141.6999999999998</v>
      </c>
      <c r="F31" s="37">
        <v>2163.7833333333333</v>
      </c>
      <c r="G31" s="38">
        <v>2115.4166666666665</v>
      </c>
      <c r="H31" s="38">
        <v>2089.1333333333332</v>
      </c>
      <c r="I31" s="38">
        <v>2040.7666666666664</v>
      </c>
      <c r="J31" s="38">
        <v>2190.0666666666666</v>
      </c>
      <c r="K31" s="38">
        <v>2238.4333333333334</v>
      </c>
      <c r="L31" s="38">
        <v>2264.7166666666667</v>
      </c>
      <c r="M31" s="28">
        <v>2212.15</v>
      </c>
      <c r="N31" s="28">
        <v>2137.5</v>
      </c>
      <c r="O31" s="39">
        <v>617925</v>
      </c>
      <c r="P31" s="40">
        <v>-6.1403508771929821E-2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44679</v>
      </c>
      <c r="E32" s="37">
        <v>9325</v>
      </c>
      <c r="F32" s="37">
        <v>9545.4666666666672</v>
      </c>
      <c r="G32" s="38">
        <v>8994.6833333333343</v>
      </c>
      <c r="H32" s="38">
        <v>8664.3666666666668</v>
      </c>
      <c r="I32" s="38">
        <v>8113.5833333333339</v>
      </c>
      <c r="J32" s="38">
        <v>9875.7833333333347</v>
      </c>
      <c r="K32" s="38">
        <v>10426.566666666668</v>
      </c>
      <c r="L32" s="38">
        <v>10756.883333333335</v>
      </c>
      <c r="M32" s="28">
        <v>10096.25</v>
      </c>
      <c r="N32" s="28">
        <v>9215.15</v>
      </c>
      <c r="O32" s="39">
        <v>182100</v>
      </c>
      <c r="P32" s="40">
        <v>0.17978620019436345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44679</v>
      </c>
      <c r="E33" s="37">
        <v>1415.95</v>
      </c>
      <c r="F33" s="37">
        <v>1406.8</v>
      </c>
      <c r="G33" s="38">
        <v>1391.3999999999999</v>
      </c>
      <c r="H33" s="38">
        <v>1366.85</v>
      </c>
      <c r="I33" s="38">
        <v>1351.4499999999998</v>
      </c>
      <c r="J33" s="38">
        <v>1431.35</v>
      </c>
      <c r="K33" s="38">
        <v>1446.75</v>
      </c>
      <c r="L33" s="38">
        <v>1471.3</v>
      </c>
      <c r="M33" s="28">
        <v>1422.2</v>
      </c>
      <c r="N33" s="28">
        <v>1382.25</v>
      </c>
      <c r="O33" s="39">
        <v>3255000</v>
      </c>
      <c r="P33" s="40">
        <v>3.4647171010807373E-2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44679</v>
      </c>
      <c r="E34" s="37">
        <v>639.29999999999995</v>
      </c>
      <c r="F34" s="37">
        <v>640.68333333333328</v>
      </c>
      <c r="G34" s="38">
        <v>632.46666666666658</v>
      </c>
      <c r="H34" s="38">
        <v>625.63333333333333</v>
      </c>
      <c r="I34" s="38">
        <v>617.41666666666663</v>
      </c>
      <c r="J34" s="38">
        <v>647.51666666666654</v>
      </c>
      <c r="K34" s="38">
        <v>655.73333333333323</v>
      </c>
      <c r="L34" s="38">
        <v>662.56666666666649</v>
      </c>
      <c r="M34" s="28">
        <v>648.9</v>
      </c>
      <c r="N34" s="28">
        <v>633.85</v>
      </c>
      <c r="O34" s="39">
        <v>16714500</v>
      </c>
      <c r="P34" s="40">
        <v>1.1230402946857732E-3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44679</v>
      </c>
      <c r="E35" s="37">
        <v>774.05</v>
      </c>
      <c r="F35" s="37">
        <v>779.61666666666667</v>
      </c>
      <c r="G35" s="38">
        <v>762.43333333333339</v>
      </c>
      <c r="H35" s="38">
        <v>750.81666666666672</v>
      </c>
      <c r="I35" s="38">
        <v>733.63333333333344</v>
      </c>
      <c r="J35" s="38">
        <v>791.23333333333335</v>
      </c>
      <c r="K35" s="38">
        <v>808.41666666666652</v>
      </c>
      <c r="L35" s="38">
        <v>820.0333333333333</v>
      </c>
      <c r="M35" s="28">
        <v>796.8</v>
      </c>
      <c r="N35" s="28">
        <v>768</v>
      </c>
      <c r="O35" s="39">
        <v>47643600</v>
      </c>
      <c r="P35" s="40">
        <v>-1.1321324343363188E-3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44679</v>
      </c>
      <c r="E36" s="37">
        <v>3893.9</v>
      </c>
      <c r="F36" s="37">
        <v>3837.5499999999997</v>
      </c>
      <c r="G36" s="38">
        <v>3766.8499999999995</v>
      </c>
      <c r="H36" s="38">
        <v>3639.7999999999997</v>
      </c>
      <c r="I36" s="38">
        <v>3569.0999999999995</v>
      </c>
      <c r="J36" s="38">
        <v>3964.5999999999995</v>
      </c>
      <c r="K36" s="38">
        <v>4035.2999999999993</v>
      </c>
      <c r="L36" s="38">
        <v>4162.3499999999995</v>
      </c>
      <c r="M36" s="28">
        <v>3908.25</v>
      </c>
      <c r="N36" s="28">
        <v>3710.5</v>
      </c>
      <c r="O36" s="39">
        <v>2106750</v>
      </c>
      <c r="P36" s="40">
        <v>9.4699922057677313E-2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44679</v>
      </c>
      <c r="E37" s="37">
        <v>15471.45</v>
      </c>
      <c r="F37" s="37">
        <v>15485.366666666669</v>
      </c>
      <c r="G37" s="38">
        <v>15328.883333333337</v>
      </c>
      <c r="H37" s="38">
        <v>15186.316666666668</v>
      </c>
      <c r="I37" s="38">
        <v>15029.833333333336</v>
      </c>
      <c r="J37" s="38">
        <v>15627.933333333338</v>
      </c>
      <c r="K37" s="38">
        <v>15784.416666666668</v>
      </c>
      <c r="L37" s="38">
        <v>15926.983333333339</v>
      </c>
      <c r="M37" s="28">
        <v>15641.85</v>
      </c>
      <c r="N37" s="28">
        <v>15342.8</v>
      </c>
      <c r="O37" s="39">
        <v>673200</v>
      </c>
      <c r="P37" s="40">
        <v>2.2401093477105324E-2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44679</v>
      </c>
      <c r="E38" s="37">
        <v>7246.3</v>
      </c>
      <c r="F38" s="37">
        <v>7199.666666666667</v>
      </c>
      <c r="G38" s="38">
        <v>7140.3333333333339</v>
      </c>
      <c r="H38" s="38">
        <v>7034.3666666666668</v>
      </c>
      <c r="I38" s="38">
        <v>6975.0333333333338</v>
      </c>
      <c r="J38" s="38">
        <v>7305.6333333333341</v>
      </c>
      <c r="K38" s="38">
        <v>7364.9666666666681</v>
      </c>
      <c r="L38" s="38">
        <v>7470.9333333333343</v>
      </c>
      <c r="M38" s="28">
        <v>7259</v>
      </c>
      <c r="N38" s="28">
        <v>7093.7</v>
      </c>
      <c r="O38" s="39">
        <v>3927625</v>
      </c>
      <c r="P38" s="40">
        <v>-2.6029267053931373E-3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44679</v>
      </c>
      <c r="E39" s="37">
        <v>2132.35</v>
      </c>
      <c r="F39" s="37">
        <v>2103.4500000000003</v>
      </c>
      <c r="G39" s="38">
        <v>2063.5000000000005</v>
      </c>
      <c r="H39" s="38">
        <v>1994.65</v>
      </c>
      <c r="I39" s="38">
        <v>1954.7000000000003</v>
      </c>
      <c r="J39" s="38">
        <v>2172.3000000000006</v>
      </c>
      <c r="K39" s="38">
        <v>2212.2500000000005</v>
      </c>
      <c r="L39" s="38">
        <v>2281.1000000000008</v>
      </c>
      <c r="M39" s="28">
        <v>2143.4</v>
      </c>
      <c r="N39" s="28">
        <v>2034.6</v>
      </c>
      <c r="O39" s="39">
        <v>1169000</v>
      </c>
      <c r="P39" s="40">
        <v>-6.9711921056819989E-2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44679</v>
      </c>
      <c r="E40" s="37">
        <v>473.3</v>
      </c>
      <c r="F40" s="37">
        <v>472.51666666666665</v>
      </c>
      <c r="G40" s="38">
        <v>466.33333333333331</v>
      </c>
      <c r="H40" s="38">
        <v>459.36666666666667</v>
      </c>
      <c r="I40" s="38">
        <v>453.18333333333334</v>
      </c>
      <c r="J40" s="38">
        <v>479.48333333333329</v>
      </c>
      <c r="K40" s="38">
        <v>485.66666666666669</v>
      </c>
      <c r="L40" s="38">
        <v>492.63333333333327</v>
      </c>
      <c r="M40" s="28">
        <v>478.7</v>
      </c>
      <c r="N40" s="28">
        <v>465.55</v>
      </c>
      <c r="O40" s="39">
        <v>7932800</v>
      </c>
      <c r="P40" s="40">
        <v>-2.6698076168040832E-2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44679</v>
      </c>
      <c r="E41" s="37">
        <v>339.9</v>
      </c>
      <c r="F41" s="37">
        <v>339.28333333333336</v>
      </c>
      <c r="G41" s="38">
        <v>334.9666666666667</v>
      </c>
      <c r="H41" s="38">
        <v>330.03333333333336</v>
      </c>
      <c r="I41" s="38">
        <v>325.7166666666667</v>
      </c>
      <c r="J41" s="38">
        <v>344.2166666666667</v>
      </c>
      <c r="K41" s="38">
        <v>348.53333333333342</v>
      </c>
      <c r="L41" s="38">
        <v>353.4666666666667</v>
      </c>
      <c r="M41" s="28">
        <v>343.6</v>
      </c>
      <c r="N41" s="28">
        <v>334.35</v>
      </c>
      <c r="O41" s="39">
        <v>36019800</v>
      </c>
      <c r="P41" s="40">
        <v>-5.0936684847047664E-2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44679</v>
      </c>
      <c r="E42" s="37">
        <v>115.55</v>
      </c>
      <c r="F42" s="37">
        <v>114.64999999999999</v>
      </c>
      <c r="G42" s="38">
        <v>113.44999999999999</v>
      </c>
      <c r="H42" s="38">
        <v>111.35</v>
      </c>
      <c r="I42" s="38">
        <v>110.14999999999999</v>
      </c>
      <c r="J42" s="38">
        <v>116.74999999999999</v>
      </c>
      <c r="K42" s="38">
        <v>117.95</v>
      </c>
      <c r="L42" s="38">
        <v>120.04999999999998</v>
      </c>
      <c r="M42" s="28">
        <v>115.85</v>
      </c>
      <c r="N42" s="28">
        <v>112.55</v>
      </c>
      <c r="O42" s="39">
        <v>116847900</v>
      </c>
      <c r="P42" s="40">
        <v>-4.3848731450454766E-2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44679</v>
      </c>
      <c r="E43" s="37">
        <v>1979.65</v>
      </c>
      <c r="F43" s="37">
        <v>1956.0999999999997</v>
      </c>
      <c r="G43" s="38">
        <v>1926.1499999999994</v>
      </c>
      <c r="H43" s="38">
        <v>1872.6499999999996</v>
      </c>
      <c r="I43" s="38">
        <v>1842.6999999999994</v>
      </c>
      <c r="J43" s="38">
        <v>2009.5999999999995</v>
      </c>
      <c r="K43" s="38">
        <v>2039.5499999999997</v>
      </c>
      <c r="L43" s="38">
        <v>2093.0499999999993</v>
      </c>
      <c r="M43" s="28">
        <v>1986.05</v>
      </c>
      <c r="N43" s="28">
        <v>1902.6</v>
      </c>
      <c r="O43" s="39">
        <v>1621950</v>
      </c>
      <c r="P43" s="40">
        <v>-4.6556741028128033E-2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44679</v>
      </c>
      <c r="E44" s="37">
        <v>251</v>
      </c>
      <c r="F44" s="37">
        <v>250.79999999999998</v>
      </c>
      <c r="G44" s="38">
        <v>247.89999999999998</v>
      </c>
      <c r="H44" s="38">
        <v>244.79999999999998</v>
      </c>
      <c r="I44" s="38">
        <v>241.89999999999998</v>
      </c>
      <c r="J44" s="38">
        <v>253.89999999999998</v>
      </c>
      <c r="K44" s="38">
        <v>256.8</v>
      </c>
      <c r="L44" s="38">
        <v>259.89999999999998</v>
      </c>
      <c r="M44" s="28">
        <v>253.7</v>
      </c>
      <c r="N44" s="28">
        <v>247.7</v>
      </c>
      <c r="O44" s="39">
        <v>36434400</v>
      </c>
      <c r="P44" s="40">
        <v>8.461538461538462E-2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44679</v>
      </c>
      <c r="E45" s="37">
        <v>720.75</v>
      </c>
      <c r="F45" s="37">
        <v>720.11666666666667</v>
      </c>
      <c r="G45" s="38">
        <v>715.98333333333335</v>
      </c>
      <c r="H45" s="38">
        <v>711.2166666666667</v>
      </c>
      <c r="I45" s="38">
        <v>707.08333333333337</v>
      </c>
      <c r="J45" s="38">
        <v>724.88333333333333</v>
      </c>
      <c r="K45" s="38">
        <v>729.01666666666677</v>
      </c>
      <c r="L45" s="38">
        <v>733.7833333333333</v>
      </c>
      <c r="M45" s="28">
        <v>724.25</v>
      </c>
      <c r="N45" s="28">
        <v>715.35</v>
      </c>
      <c r="O45" s="39">
        <v>4073300</v>
      </c>
      <c r="P45" s="40">
        <v>-4.3893622514846374E-2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44679</v>
      </c>
      <c r="E46" s="37">
        <v>727.85</v>
      </c>
      <c r="F46" s="37">
        <v>724.13333333333333</v>
      </c>
      <c r="G46" s="38">
        <v>716.2166666666667</v>
      </c>
      <c r="H46" s="38">
        <v>704.58333333333337</v>
      </c>
      <c r="I46" s="38">
        <v>696.66666666666674</v>
      </c>
      <c r="J46" s="38">
        <v>735.76666666666665</v>
      </c>
      <c r="K46" s="38">
        <v>743.68333333333339</v>
      </c>
      <c r="L46" s="38">
        <v>755.31666666666661</v>
      </c>
      <c r="M46" s="28">
        <v>732.05</v>
      </c>
      <c r="N46" s="28">
        <v>712.5</v>
      </c>
      <c r="O46" s="39">
        <v>6215250</v>
      </c>
      <c r="P46" s="40">
        <v>-1.2629572262599786E-2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44679</v>
      </c>
      <c r="E47" s="37">
        <v>755.15</v>
      </c>
      <c r="F47" s="37">
        <v>750.06666666666661</v>
      </c>
      <c r="G47" s="38">
        <v>743.53333333333319</v>
      </c>
      <c r="H47" s="38">
        <v>731.91666666666663</v>
      </c>
      <c r="I47" s="38">
        <v>725.38333333333321</v>
      </c>
      <c r="J47" s="38">
        <v>761.68333333333317</v>
      </c>
      <c r="K47" s="38">
        <v>768.21666666666647</v>
      </c>
      <c r="L47" s="38">
        <v>779.83333333333314</v>
      </c>
      <c r="M47" s="28">
        <v>756.6</v>
      </c>
      <c r="N47" s="28">
        <v>738.45</v>
      </c>
      <c r="O47" s="39">
        <v>47535150</v>
      </c>
      <c r="P47" s="40">
        <v>2.1538524355885835E-2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44679</v>
      </c>
      <c r="E48" s="37">
        <v>53.05</v>
      </c>
      <c r="F48" s="37">
        <v>52.716666666666669</v>
      </c>
      <c r="G48" s="38">
        <v>52.183333333333337</v>
      </c>
      <c r="H48" s="38">
        <v>51.31666666666667</v>
      </c>
      <c r="I48" s="38">
        <v>50.783333333333339</v>
      </c>
      <c r="J48" s="38">
        <v>53.583333333333336</v>
      </c>
      <c r="K48" s="38">
        <v>54.116666666666667</v>
      </c>
      <c r="L48" s="38">
        <v>54.983333333333334</v>
      </c>
      <c r="M48" s="28">
        <v>53.25</v>
      </c>
      <c r="N48" s="28">
        <v>51.85</v>
      </c>
      <c r="O48" s="39">
        <v>124939500</v>
      </c>
      <c r="P48" s="40">
        <v>4.2400350416119142E-2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44679</v>
      </c>
      <c r="E49" s="37">
        <v>380.35</v>
      </c>
      <c r="F49" s="37">
        <v>381.48333333333335</v>
      </c>
      <c r="G49" s="38">
        <v>375.66666666666669</v>
      </c>
      <c r="H49" s="38">
        <v>370.98333333333335</v>
      </c>
      <c r="I49" s="38">
        <v>365.16666666666669</v>
      </c>
      <c r="J49" s="38">
        <v>386.16666666666669</v>
      </c>
      <c r="K49" s="38">
        <v>391.98333333333329</v>
      </c>
      <c r="L49" s="38">
        <v>396.66666666666669</v>
      </c>
      <c r="M49" s="28">
        <v>387.3</v>
      </c>
      <c r="N49" s="28">
        <v>376.8</v>
      </c>
      <c r="O49" s="39">
        <v>13512500</v>
      </c>
      <c r="P49" s="40">
        <v>-2.6512013256006627E-2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44679</v>
      </c>
      <c r="E50" s="37">
        <v>14566.95</v>
      </c>
      <c r="F50" s="37">
        <v>14496.85</v>
      </c>
      <c r="G50" s="38">
        <v>14388.75</v>
      </c>
      <c r="H50" s="38">
        <v>14210.55</v>
      </c>
      <c r="I50" s="38">
        <v>14102.449999999999</v>
      </c>
      <c r="J50" s="38">
        <v>14675.050000000001</v>
      </c>
      <c r="K50" s="38">
        <v>14783.150000000003</v>
      </c>
      <c r="L50" s="38">
        <v>14961.350000000002</v>
      </c>
      <c r="M50" s="28">
        <v>14604.95</v>
      </c>
      <c r="N50" s="28">
        <v>14318.65</v>
      </c>
      <c r="O50" s="39">
        <v>140450</v>
      </c>
      <c r="P50" s="40">
        <v>-7.1097883597883604E-2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44679</v>
      </c>
      <c r="E51" s="37">
        <v>372.35</v>
      </c>
      <c r="F51" s="37">
        <v>372.28333333333336</v>
      </c>
      <c r="G51" s="38">
        <v>368.76666666666671</v>
      </c>
      <c r="H51" s="38">
        <v>365.18333333333334</v>
      </c>
      <c r="I51" s="38">
        <v>361.66666666666669</v>
      </c>
      <c r="J51" s="38">
        <v>375.86666666666673</v>
      </c>
      <c r="K51" s="38">
        <v>379.38333333333338</v>
      </c>
      <c r="L51" s="38">
        <v>382.96666666666675</v>
      </c>
      <c r="M51" s="28">
        <v>375.8</v>
      </c>
      <c r="N51" s="28">
        <v>368.7</v>
      </c>
      <c r="O51" s="39">
        <v>18621000</v>
      </c>
      <c r="P51" s="40">
        <v>2.7139672385383348E-3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44679</v>
      </c>
      <c r="E52" s="37">
        <v>3371.95</v>
      </c>
      <c r="F52" s="37">
        <v>3356.9833333333336</v>
      </c>
      <c r="G52" s="38">
        <v>3311.9666666666672</v>
      </c>
      <c r="H52" s="38">
        <v>3251.9833333333336</v>
      </c>
      <c r="I52" s="38">
        <v>3206.9666666666672</v>
      </c>
      <c r="J52" s="38">
        <v>3416.9666666666672</v>
      </c>
      <c r="K52" s="38">
        <v>3461.9833333333336</v>
      </c>
      <c r="L52" s="38">
        <v>3521.9666666666672</v>
      </c>
      <c r="M52" s="28">
        <v>3402</v>
      </c>
      <c r="N52" s="28">
        <v>3297</v>
      </c>
      <c r="O52" s="39">
        <v>1415200</v>
      </c>
      <c r="P52" s="40">
        <v>-5.0073835414149552E-2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44679</v>
      </c>
      <c r="E53" s="37">
        <v>421.45</v>
      </c>
      <c r="F53" s="37">
        <v>420.55</v>
      </c>
      <c r="G53" s="38">
        <v>415.15000000000003</v>
      </c>
      <c r="H53" s="38">
        <v>408.85</v>
      </c>
      <c r="I53" s="38">
        <v>403.45000000000005</v>
      </c>
      <c r="J53" s="38">
        <v>426.85</v>
      </c>
      <c r="K53" s="38">
        <v>432.25</v>
      </c>
      <c r="L53" s="38">
        <v>438.55</v>
      </c>
      <c r="M53" s="28">
        <v>425.95</v>
      </c>
      <c r="N53" s="28">
        <v>414.25</v>
      </c>
      <c r="O53" s="39">
        <v>4492800</v>
      </c>
      <c r="P53" s="40">
        <v>-3.2745591939546598E-2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44679</v>
      </c>
      <c r="E54" s="37">
        <v>235.35</v>
      </c>
      <c r="F54" s="37">
        <v>234.44999999999996</v>
      </c>
      <c r="G54" s="38">
        <v>232.09999999999991</v>
      </c>
      <c r="H54" s="38">
        <v>228.84999999999994</v>
      </c>
      <c r="I54" s="38">
        <v>226.49999999999989</v>
      </c>
      <c r="J54" s="38">
        <v>237.69999999999993</v>
      </c>
      <c r="K54" s="38">
        <v>240.05</v>
      </c>
      <c r="L54" s="38">
        <v>243.29999999999995</v>
      </c>
      <c r="M54" s="28">
        <v>236.8</v>
      </c>
      <c r="N54" s="28">
        <v>231.2</v>
      </c>
      <c r="O54" s="39">
        <v>46170000</v>
      </c>
      <c r="P54" s="40">
        <v>-2.4529378208784942E-2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44679</v>
      </c>
      <c r="E55" s="37">
        <v>640.5</v>
      </c>
      <c r="F55" s="37">
        <v>639.9666666666667</v>
      </c>
      <c r="G55" s="38">
        <v>630.98333333333335</v>
      </c>
      <c r="H55" s="38">
        <v>621.4666666666667</v>
      </c>
      <c r="I55" s="38">
        <v>612.48333333333335</v>
      </c>
      <c r="J55" s="38">
        <v>649.48333333333335</v>
      </c>
      <c r="K55" s="38">
        <v>658.4666666666667</v>
      </c>
      <c r="L55" s="38">
        <v>667.98333333333335</v>
      </c>
      <c r="M55" s="28">
        <v>648.95000000000005</v>
      </c>
      <c r="N55" s="28">
        <v>630.45000000000005</v>
      </c>
      <c r="O55" s="39">
        <v>3341325</v>
      </c>
      <c r="P55" s="40">
        <v>4.4498628466930812E-2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44679</v>
      </c>
      <c r="E56" s="37">
        <v>459.05</v>
      </c>
      <c r="F56" s="37">
        <v>458.45</v>
      </c>
      <c r="G56" s="38">
        <v>454.2</v>
      </c>
      <c r="H56" s="38">
        <v>449.35</v>
      </c>
      <c r="I56" s="38">
        <v>445.1</v>
      </c>
      <c r="J56" s="38">
        <v>463.29999999999995</v>
      </c>
      <c r="K56" s="38">
        <v>467.54999999999995</v>
      </c>
      <c r="L56" s="38">
        <v>472.39999999999992</v>
      </c>
      <c r="M56" s="28">
        <v>462.7</v>
      </c>
      <c r="N56" s="28">
        <v>453.6</v>
      </c>
      <c r="O56" s="39">
        <v>2889000</v>
      </c>
      <c r="P56" s="40">
        <v>-5.123152709359606E-2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44679</v>
      </c>
      <c r="E57" s="37">
        <v>763.45</v>
      </c>
      <c r="F57" s="37">
        <v>749.0333333333333</v>
      </c>
      <c r="G57" s="38">
        <v>731.91666666666663</v>
      </c>
      <c r="H57" s="38">
        <v>700.38333333333333</v>
      </c>
      <c r="I57" s="38">
        <v>683.26666666666665</v>
      </c>
      <c r="J57" s="38">
        <v>780.56666666666661</v>
      </c>
      <c r="K57" s="38">
        <v>797.68333333333339</v>
      </c>
      <c r="L57" s="38">
        <v>829.21666666666658</v>
      </c>
      <c r="M57" s="28">
        <v>766.15</v>
      </c>
      <c r="N57" s="28">
        <v>717.5</v>
      </c>
      <c r="O57" s="39">
        <v>10792500</v>
      </c>
      <c r="P57" s="40">
        <v>0.14448568398727465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44679</v>
      </c>
      <c r="E58" s="37">
        <v>977.15</v>
      </c>
      <c r="F58" s="37">
        <v>971.48333333333323</v>
      </c>
      <c r="G58" s="38">
        <v>963.21666666666647</v>
      </c>
      <c r="H58" s="38">
        <v>949.28333333333319</v>
      </c>
      <c r="I58" s="38">
        <v>941.01666666666642</v>
      </c>
      <c r="J58" s="38">
        <v>985.41666666666652</v>
      </c>
      <c r="K58" s="38">
        <v>993.68333333333317</v>
      </c>
      <c r="L58" s="38">
        <v>1007.6166666666666</v>
      </c>
      <c r="M58" s="28">
        <v>979.75</v>
      </c>
      <c r="N58" s="28">
        <v>957.55</v>
      </c>
      <c r="O58" s="39">
        <v>9273550</v>
      </c>
      <c r="P58" s="40">
        <v>1.9654088050314465E-2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44679</v>
      </c>
      <c r="E59" s="37">
        <v>191.55</v>
      </c>
      <c r="F59" s="37">
        <v>190.98333333333335</v>
      </c>
      <c r="G59" s="38">
        <v>189.4666666666667</v>
      </c>
      <c r="H59" s="38">
        <v>187.38333333333335</v>
      </c>
      <c r="I59" s="38">
        <v>185.8666666666667</v>
      </c>
      <c r="J59" s="38">
        <v>193.06666666666669</v>
      </c>
      <c r="K59" s="38">
        <v>194.58333333333334</v>
      </c>
      <c r="L59" s="38">
        <v>196.66666666666669</v>
      </c>
      <c r="M59" s="28">
        <v>192.5</v>
      </c>
      <c r="N59" s="28">
        <v>188.9</v>
      </c>
      <c r="O59" s="39">
        <v>49631400</v>
      </c>
      <c r="P59" s="40">
        <v>0.10377358490566038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44679</v>
      </c>
      <c r="E60" s="37">
        <v>4047.75</v>
      </c>
      <c r="F60" s="37">
        <v>4039.5333333333333</v>
      </c>
      <c r="G60" s="38">
        <v>4011.7166666666667</v>
      </c>
      <c r="H60" s="38">
        <v>3975.6833333333334</v>
      </c>
      <c r="I60" s="38">
        <v>3947.8666666666668</v>
      </c>
      <c r="J60" s="38">
        <v>4075.5666666666666</v>
      </c>
      <c r="K60" s="38">
        <v>4103.3833333333332</v>
      </c>
      <c r="L60" s="38">
        <v>4139.4166666666661</v>
      </c>
      <c r="M60" s="28">
        <v>4067.35</v>
      </c>
      <c r="N60" s="28">
        <v>4003.5</v>
      </c>
      <c r="O60" s="39">
        <v>1018000</v>
      </c>
      <c r="P60" s="40">
        <v>-1.4616203658890718E-2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44679</v>
      </c>
      <c r="E61" s="37">
        <v>1622.15</v>
      </c>
      <c r="F61" s="37">
        <v>1620.05</v>
      </c>
      <c r="G61" s="38">
        <v>1611.5</v>
      </c>
      <c r="H61" s="38">
        <v>1600.8500000000001</v>
      </c>
      <c r="I61" s="38">
        <v>1592.3000000000002</v>
      </c>
      <c r="J61" s="38">
        <v>1630.6999999999998</v>
      </c>
      <c r="K61" s="38">
        <v>1639.2499999999995</v>
      </c>
      <c r="L61" s="38">
        <v>1649.8999999999996</v>
      </c>
      <c r="M61" s="28">
        <v>1628.6</v>
      </c>
      <c r="N61" s="28">
        <v>1609.4</v>
      </c>
      <c r="O61" s="39">
        <v>2469250</v>
      </c>
      <c r="P61" s="40">
        <v>3.0980564080081836E-2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44679</v>
      </c>
      <c r="E62" s="37">
        <v>645.29999999999995</v>
      </c>
      <c r="F62" s="37">
        <v>646.35</v>
      </c>
      <c r="G62" s="38">
        <v>636.6</v>
      </c>
      <c r="H62" s="38">
        <v>627.9</v>
      </c>
      <c r="I62" s="38">
        <v>618.15</v>
      </c>
      <c r="J62" s="38">
        <v>655.05000000000007</v>
      </c>
      <c r="K62" s="38">
        <v>664.80000000000007</v>
      </c>
      <c r="L62" s="38">
        <v>673.50000000000011</v>
      </c>
      <c r="M62" s="28">
        <v>656.1</v>
      </c>
      <c r="N62" s="28">
        <v>637.65</v>
      </c>
      <c r="O62" s="39">
        <v>6236000</v>
      </c>
      <c r="P62" s="40">
        <v>-2.011313639220616E-2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44679</v>
      </c>
      <c r="E63" s="37">
        <v>847.35</v>
      </c>
      <c r="F63" s="37">
        <v>839.68333333333339</v>
      </c>
      <c r="G63" s="38">
        <v>830.16666666666674</v>
      </c>
      <c r="H63" s="38">
        <v>812.98333333333335</v>
      </c>
      <c r="I63" s="38">
        <v>803.4666666666667</v>
      </c>
      <c r="J63" s="38">
        <v>856.86666666666679</v>
      </c>
      <c r="K63" s="38">
        <v>866.38333333333344</v>
      </c>
      <c r="L63" s="38">
        <v>883.56666666666683</v>
      </c>
      <c r="M63" s="28">
        <v>849.2</v>
      </c>
      <c r="N63" s="28">
        <v>822.5</v>
      </c>
      <c r="O63" s="39">
        <v>1158125</v>
      </c>
      <c r="P63" s="40">
        <v>-7.1643286573146295E-2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44679</v>
      </c>
      <c r="E64" s="37">
        <v>374</v>
      </c>
      <c r="F64" s="37">
        <v>373.7</v>
      </c>
      <c r="G64" s="38">
        <v>371.29999999999995</v>
      </c>
      <c r="H64" s="38">
        <v>368.59999999999997</v>
      </c>
      <c r="I64" s="38">
        <v>366.19999999999993</v>
      </c>
      <c r="J64" s="38">
        <v>376.4</v>
      </c>
      <c r="K64" s="38">
        <v>378.79999999999995</v>
      </c>
      <c r="L64" s="38">
        <v>381.5</v>
      </c>
      <c r="M64" s="28">
        <v>376.1</v>
      </c>
      <c r="N64" s="28">
        <v>371</v>
      </c>
      <c r="O64" s="39">
        <v>4660700</v>
      </c>
      <c r="P64" s="40">
        <v>-4.442940911141182E-2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44679</v>
      </c>
      <c r="E65" s="37">
        <v>139.6</v>
      </c>
      <c r="F65" s="37">
        <v>138.5</v>
      </c>
      <c r="G65" s="38">
        <v>136.65</v>
      </c>
      <c r="H65" s="38">
        <v>133.70000000000002</v>
      </c>
      <c r="I65" s="38">
        <v>131.85000000000002</v>
      </c>
      <c r="J65" s="38">
        <v>141.44999999999999</v>
      </c>
      <c r="K65" s="38">
        <v>143.30000000000001</v>
      </c>
      <c r="L65" s="38">
        <v>146.24999999999997</v>
      </c>
      <c r="M65" s="28">
        <v>140.35</v>
      </c>
      <c r="N65" s="28">
        <v>135.55000000000001</v>
      </c>
      <c r="O65" s="39">
        <v>13005000</v>
      </c>
      <c r="P65" s="40">
        <v>1.0835095137420718E-2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44679</v>
      </c>
      <c r="E66" s="37">
        <v>1022.65</v>
      </c>
      <c r="F66" s="37">
        <v>1015.4499999999999</v>
      </c>
      <c r="G66" s="38">
        <v>1006.1999999999998</v>
      </c>
      <c r="H66" s="38">
        <v>989.74999999999989</v>
      </c>
      <c r="I66" s="38">
        <v>980.49999999999977</v>
      </c>
      <c r="J66" s="38">
        <v>1031.8999999999999</v>
      </c>
      <c r="K66" s="38">
        <v>1041.1500000000001</v>
      </c>
      <c r="L66" s="38">
        <v>1057.5999999999999</v>
      </c>
      <c r="M66" s="28">
        <v>1024.7</v>
      </c>
      <c r="N66" s="28">
        <v>999</v>
      </c>
      <c r="O66" s="39">
        <v>2111400</v>
      </c>
      <c r="P66" s="40">
        <v>-4.994600431965443E-2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44679</v>
      </c>
      <c r="E67" s="37">
        <v>560.6</v>
      </c>
      <c r="F67" s="37">
        <v>559.16666666666663</v>
      </c>
      <c r="G67" s="38">
        <v>555.43333333333328</v>
      </c>
      <c r="H67" s="38">
        <v>550.26666666666665</v>
      </c>
      <c r="I67" s="38">
        <v>546.5333333333333</v>
      </c>
      <c r="J67" s="38">
        <v>564.33333333333326</v>
      </c>
      <c r="K67" s="38">
        <v>568.06666666666661</v>
      </c>
      <c r="L67" s="38">
        <v>573.23333333333323</v>
      </c>
      <c r="M67" s="28">
        <v>562.9</v>
      </c>
      <c r="N67" s="28">
        <v>554</v>
      </c>
      <c r="O67" s="39">
        <v>12411250</v>
      </c>
      <c r="P67" s="40">
        <v>4.8026176905214268E-2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44679</v>
      </c>
      <c r="E68" s="37">
        <v>1588.05</v>
      </c>
      <c r="F68" s="37">
        <v>1589.8999999999999</v>
      </c>
      <c r="G68" s="38">
        <v>1573.1999999999998</v>
      </c>
      <c r="H68" s="38">
        <v>1558.35</v>
      </c>
      <c r="I68" s="38">
        <v>1541.6499999999999</v>
      </c>
      <c r="J68" s="38">
        <v>1604.7499999999998</v>
      </c>
      <c r="K68" s="38">
        <v>1621.45</v>
      </c>
      <c r="L68" s="38">
        <v>1636.2999999999997</v>
      </c>
      <c r="M68" s="28">
        <v>1606.6</v>
      </c>
      <c r="N68" s="28">
        <v>1575.05</v>
      </c>
      <c r="O68" s="39">
        <v>1318500</v>
      </c>
      <c r="P68" s="40">
        <v>4.5714285714285718E-3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44679</v>
      </c>
      <c r="E69" s="37">
        <v>2281.25</v>
      </c>
      <c r="F69" s="37">
        <v>2288.9666666666667</v>
      </c>
      <c r="G69" s="38">
        <v>2261.9333333333334</v>
      </c>
      <c r="H69" s="38">
        <v>2242.6166666666668</v>
      </c>
      <c r="I69" s="38">
        <v>2215.5833333333335</v>
      </c>
      <c r="J69" s="38">
        <v>2308.2833333333333</v>
      </c>
      <c r="K69" s="38">
        <v>2335.3166666666671</v>
      </c>
      <c r="L69" s="38">
        <v>2354.6333333333332</v>
      </c>
      <c r="M69" s="28">
        <v>2316</v>
      </c>
      <c r="N69" s="28">
        <v>2269.65</v>
      </c>
      <c r="O69" s="39">
        <v>1644250</v>
      </c>
      <c r="P69" s="40">
        <v>-4.0134267367192063E-2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44679</v>
      </c>
      <c r="E70" s="37">
        <v>271.75</v>
      </c>
      <c r="F70" s="37">
        <v>273.5</v>
      </c>
      <c r="G70" s="38">
        <v>268.5</v>
      </c>
      <c r="H70" s="38">
        <v>265.25</v>
      </c>
      <c r="I70" s="38">
        <v>260.25</v>
      </c>
      <c r="J70" s="38">
        <v>276.75</v>
      </c>
      <c r="K70" s="38">
        <v>281.75</v>
      </c>
      <c r="L70" s="38">
        <v>285</v>
      </c>
      <c r="M70" s="28">
        <v>278.5</v>
      </c>
      <c r="N70" s="28">
        <v>270.25</v>
      </c>
      <c r="O70" s="39">
        <v>14174900</v>
      </c>
      <c r="P70" s="40">
        <v>2.6824391869376876E-2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44679</v>
      </c>
      <c r="E71" s="37">
        <v>4515.8500000000004</v>
      </c>
      <c r="F71" s="37">
        <v>4493.7</v>
      </c>
      <c r="G71" s="38">
        <v>4449.5</v>
      </c>
      <c r="H71" s="38">
        <v>4383.1500000000005</v>
      </c>
      <c r="I71" s="38">
        <v>4338.9500000000007</v>
      </c>
      <c r="J71" s="38">
        <v>4560.0499999999993</v>
      </c>
      <c r="K71" s="38">
        <v>4604.2499999999982</v>
      </c>
      <c r="L71" s="38">
        <v>4670.5999999999985</v>
      </c>
      <c r="M71" s="28">
        <v>4537.8999999999996</v>
      </c>
      <c r="N71" s="28">
        <v>4427.3500000000004</v>
      </c>
      <c r="O71" s="39">
        <v>2036600</v>
      </c>
      <c r="P71" s="40">
        <v>-2.6900473027856083E-2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44679</v>
      </c>
      <c r="E72" s="37">
        <v>4337.8</v>
      </c>
      <c r="F72" s="37">
        <v>4341.7166666666672</v>
      </c>
      <c r="G72" s="38">
        <v>4296.0833333333339</v>
      </c>
      <c r="H72" s="38">
        <v>4254.3666666666668</v>
      </c>
      <c r="I72" s="38">
        <v>4208.7333333333336</v>
      </c>
      <c r="J72" s="38">
        <v>4383.4333333333343</v>
      </c>
      <c r="K72" s="38">
        <v>4429.0666666666675</v>
      </c>
      <c r="L72" s="38">
        <v>4470.7833333333347</v>
      </c>
      <c r="M72" s="28">
        <v>4387.3500000000004</v>
      </c>
      <c r="N72" s="28">
        <v>4300</v>
      </c>
      <c r="O72" s="39">
        <v>613875</v>
      </c>
      <c r="P72" s="40">
        <v>-2.5595238095238095E-2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44679</v>
      </c>
      <c r="E73" s="37">
        <v>378.55</v>
      </c>
      <c r="F73" s="37">
        <v>376</v>
      </c>
      <c r="G73" s="38">
        <v>370.4</v>
      </c>
      <c r="H73" s="38">
        <v>362.25</v>
      </c>
      <c r="I73" s="38">
        <v>356.65</v>
      </c>
      <c r="J73" s="38">
        <v>384.15</v>
      </c>
      <c r="K73" s="38">
        <v>389.75</v>
      </c>
      <c r="L73" s="38">
        <v>397.9</v>
      </c>
      <c r="M73" s="28">
        <v>381.6</v>
      </c>
      <c r="N73" s="28">
        <v>367.85</v>
      </c>
      <c r="O73" s="39">
        <v>40096650</v>
      </c>
      <c r="P73" s="40">
        <v>-1.3678058283951619E-2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44679</v>
      </c>
      <c r="E74" s="37">
        <v>4164.1000000000004</v>
      </c>
      <c r="F74" s="37">
        <v>4164.6833333333334</v>
      </c>
      <c r="G74" s="38">
        <v>4138.5166666666664</v>
      </c>
      <c r="H74" s="38">
        <v>4112.9333333333334</v>
      </c>
      <c r="I74" s="38">
        <v>4086.7666666666664</v>
      </c>
      <c r="J74" s="38">
        <v>4190.2666666666664</v>
      </c>
      <c r="K74" s="38">
        <v>4216.4333333333325</v>
      </c>
      <c r="L74" s="38">
        <v>4242.0166666666664</v>
      </c>
      <c r="M74" s="28">
        <v>4190.8500000000004</v>
      </c>
      <c r="N74" s="28">
        <v>4139.1000000000004</v>
      </c>
      <c r="O74" s="39">
        <v>2713375</v>
      </c>
      <c r="P74" s="40">
        <v>-3.6486306538239602E-2</v>
      </c>
    </row>
    <row r="75" spans="1:16" ht="12.75" customHeight="1">
      <c r="A75" s="28">
        <v>65</v>
      </c>
      <c r="B75" s="29" t="s">
        <v>49</v>
      </c>
      <c r="C75" s="295" t="s">
        <v>99</v>
      </c>
      <c r="D75" s="31">
        <v>44679</v>
      </c>
      <c r="E75" s="37">
        <v>2651.45</v>
      </c>
      <c r="F75" s="37">
        <v>2642.7333333333336</v>
      </c>
      <c r="G75" s="38">
        <v>2622.5666666666671</v>
      </c>
      <c r="H75" s="38">
        <v>2593.6833333333334</v>
      </c>
      <c r="I75" s="38">
        <v>2573.5166666666669</v>
      </c>
      <c r="J75" s="38">
        <v>2671.6166666666672</v>
      </c>
      <c r="K75" s="38">
        <v>2691.7833333333333</v>
      </c>
      <c r="L75" s="38">
        <v>2720.6666666666674</v>
      </c>
      <c r="M75" s="28">
        <v>2662.9</v>
      </c>
      <c r="N75" s="28">
        <v>2613.85</v>
      </c>
      <c r="O75" s="39">
        <v>3461850</v>
      </c>
      <c r="P75" s="40">
        <v>-4.1569767441860465E-2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44679</v>
      </c>
      <c r="E76" s="37">
        <v>1614.55</v>
      </c>
      <c r="F76" s="37">
        <v>1608.6499999999999</v>
      </c>
      <c r="G76" s="38">
        <v>1597.5999999999997</v>
      </c>
      <c r="H76" s="38">
        <v>1580.6499999999999</v>
      </c>
      <c r="I76" s="38">
        <v>1569.5999999999997</v>
      </c>
      <c r="J76" s="38">
        <v>1625.5999999999997</v>
      </c>
      <c r="K76" s="38">
        <v>1636.6499999999999</v>
      </c>
      <c r="L76" s="38">
        <v>1653.5999999999997</v>
      </c>
      <c r="M76" s="28">
        <v>1619.7</v>
      </c>
      <c r="N76" s="28">
        <v>1591.7</v>
      </c>
      <c r="O76" s="39">
        <v>4216850</v>
      </c>
      <c r="P76" s="40">
        <v>2.7885775573133129E-2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44679</v>
      </c>
      <c r="E77" s="37">
        <v>154.65</v>
      </c>
      <c r="F77" s="37">
        <v>154.1</v>
      </c>
      <c r="G77" s="38">
        <v>153.19999999999999</v>
      </c>
      <c r="H77" s="38">
        <v>151.75</v>
      </c>
      <c r="I77" s="38">
        <v>150.85</v>
      </c>
      <c r="J77" s="38">
        <v>155.54999999999998</v>
      </c>
      <c r="K77" s="38">
        <v>156.45000000000002</v>
      </c>
      <c r="L77" s="38">
        <v>157.89999999999998</v>
      </c>
      <c r="M77" s="28">
        <v>155</v>
      </c>
      <c r="N77" s="28">
        <v>152.65</v>
      </c>
      <c r="O77" s="39">
        <v>21819600</v>
      </c>
      <c r="P77" s="40">
        <v>-3.8394415357766144E-2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44679</v>
      </c>
      <c r="E78" s="37">
        <v>97.6</v>
      </c>
      <c r="F78" s="37">
        <v>97.100000000000009</v>
      </c>
      <c r="G78" s="38">
        <v>96.300000000000011</v>
      </c>
      <c r="H78" s="38">
        <v>95</v>
      </c>
      <c r="I78" s="38">
        <v>94.2</v>
      </c>
      <c r="J78" s="38">
        <v>98.40000000000002</v>
      </c>
      <c r="K78" s="38">
        <v>99.2</v>
      </c>
      <c r="L78" s="38">
        <v>100.50000000000003</v>
      </c>
      <c r="M78" s="28">
        <v>97.9</v>
      </c>
      <c r="N78" s="28">
        <v>95.8</v>
      </c>
      <c r="O78" s="39">
        <v>64760000</v>
      </c>
      <c r="P78" s="40">
        <v>-6.6858789625360224E-2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44679</v>
      </c>
      <c r="E79" s="37">
        <v>124.75</v>
      </c>
      <c r="F79" s="37">
        <v>124.96666666666665</v>
      </c>
      <c r="G79" s="38">
        <v>123.83333333333331</v>
      </c>
      <c r="H79" s="38">
        <v>122.91666666666666</v>
      </c>
      <c r="I79" s="38">
        <v>121.78333333333332</v>
      </c>
      <c r="J79" s="38">
        <v>125.88333333333331</v>
      </c>
      <c r="K79" s="38">
        <v>127.01666666666667</v>
      </c>
      <c r="L79" s="38">
        <v>127.93333333333331</v>
      </c>
      <c r="M79" s="28">
        <v>126.1</v>
      </c>
      <c r="N79" s="28">
        <v>124.05</v>
      </c>
      <c r="O79" s="39">
        <v>12113400</v>
      </c>
      <c r="P79" s="40">
        <v>4.2946102641185313E-4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44679</v>
      </c>
      <c r="E80" s="37">
        <v>157.5</v>
      </c>
      <c r="F80" s="37">
        <v>157.53333333333333</v>
      </c>
      <c r="G80" s="38">
        <v>155.21666666666667</v>
      </c>
      <c r="H80" s="38">
        <v>152.93333333333334</v>
      </c>
      <c r="I80" s="38">
        <v>150.61666666666667</v>
      </c>
      <c r="J80" s="38">
        <v>159.81666666666666</v>
      </c>
      <c r="K80" s="38">
        <v>162.13333333333333</v>
      </c>
      <c r="L80" s="38">
        <v>164.41666666666666</v>
      </c>
      <c r="M80" s="28">
        <v>159.85</v>
      </c>
      <c r="N80" s="28">
        <v>155.25</v>
      </c>
      <c r="O80" s="39">
        <v>42370600</v>
      </c>
      <c r="P80" s="40">
        <v>8.8885405235930401E-2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44679</v>
      </c>
      <c r="E81" s="37">
        <v>437</v>
      </c>
      <c r="F81" s="37">
        <v>435.81666666666666</v>
      </c>
      <c r="G81" s="38">
        <v>430.98333333333335</v>
      </c>
      <c r="H81" s="38">
        <v>424.9666666666667</v>
      </c>
      <c r="I81" s="38">
        <v>420.13333333333338</v>
      </c>
      <c r="J81" s="38">
        <v>441.83333333333331</v>
      </c>
      <c r="K81" s="38">
        <v>446.66666666666669</v>
      </c>
      <c r="L81" s="38">
        <v>452.68333333333328</v>
      </c>
      <c r="M81" s="28">
        <v>440.65</v>
      </c>
      <c r="N81" s="28">
        <v>429.8</v>
      </c>
      <c r="O81" s="39">
        <v>6755100</v>
      </c>
      <c r="P81" s="40">
        <v>-2.5224029206770662E-2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44679</v>
      </c>
      <c r="E82" s="37">
        <v>37.799999999999997</v>
      </c>
      <c r="F82" s="37">
        <v>37.583333333333329</v>
      </c>
      <c r="G82" s="38">
        <v>37.266666666666659</v>
      </c>
      <c r="H82" s="38">
        <v>36.733333333333327</v>
      </c>
      <c r="I82" s="38">
        <v>36.416666666666657</v>
      </c>
      <c r="J82" s="38">
        <v>38.11666666666666</v>
      </c>
      <c r="K82" s="38">
        <v>38.433333333333323</v>
      </c>
      <c r="L82" s="38">
        <v>38.966666666666661</v>
      </c>
      <c r="M82" s="28">
        <v>37.9</v>
      </c>
      <c r="N82" s="28">
        <v>37.049999999999997</v>
      </c>
      <c r="O82" s="39">
        <v>126225000</v>
      </c>
      <c r="P82" s="40">
        <v>3.0303030303030304E-2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44679</v>
      </c>
      <c r="E83" s="37">
        <v>857.15</v>
      </c>
      <c r="F83" s="37">
        <v>849.76666666666677</v>
      </c>
      <c r="G83" s="38">
        <v>836.83333333333348</v>
      </c>
      <c r="H83" s="38">
        <v>816.51666666666677</v>
      </c>
      <c r="I83" s="38">
        <v>803.58333333333348</v>
      </c>
      <c r="J83" s="38">
        <v>870.08333333333348</v>
      </c>
      <c r="K83" s="38">
        <v>883.01666666666665</v>
      </c>
      <c r="L83" s="38">
        <v>903.33333333333348</v>
      </c>
      <c r="M83" s="28">
        <v>862.7</v>
      </c>
      <c r="N83" s="28">
        <v>829.45</v>
      </c>
      <c r="O83" s="39">
        <v>3877900</v>
      </c>
      <c r="P83" s="40">
        <v>-6.2539283469516024E-2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44679</v>
      </c>
      <c r="E84" s="37">
        <v>794.45</v>
      </c>
      <c r="F84" s="37">
        <v>788.08333333333337</v>
      </c>
      <c r="G84" s="38">
        <v>778.16666666666674</v>
      </c>
      <c r="H84" s="38">
        <v>761.88333333333333</v>
      </c>
      <c r="I84" s="38">
        <v>751.9666666666667</v>
      </c>
      <c r="J84" s="38">
        <v>804.36666666666679</v>
      </c>
      <c r="K84" s="38">
        <v>814.28333333333353</v>
      </c>
      <c r="L84" s="38">
        <v>830.56666666666683</v>
      </c>
      <c r="M84" s="28">
        <v>798</v>
      </c>
      <c r="N84" s="28">
        <v>771.8</v>
      </c>
      <c r="O84" s="39">
        <v>6112500</v>
      </c>
      <c r="P84" s="40">
        <v>-1.3635630143617879E-2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44679</v>
      </c>
      <c r="E85" s="37">
        <v>1582.05</v>
      </c>
      <c r="F85" s="37">
        <v>1564.8999999999999</v>
      </c>
      <c r="G85" s="38">
        <v>1542.0999999999997</v>
      </c>
      <c r="H85" s="38">
        <v>1502.1499999999999</v>
      </c>
      <c r="I85" s="38">
        <v>1479.3499999999997</v>
      </c>
      <c r="J85" s="38">
        <v>1604.8499999999997</v>
      </c>
      <c r="K85" s="38">
        <v>1627.6499999999999</v>
      </c>
      <c r="L85" s="38">
        <v>1667.5999999999997</v>
      </c>
      <c r="M85" s="28">
        <v>1587.7</v>
      </c>
      <c r="N85" s="28">
        <v>1524.95</v>
      </c>
      <c r="O85" s="39">
        <v>4009525</v>
      </c>
      <c r="P85" s="40">
        <v>-4.8438102583879677E-2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44679</v>
      </c>
      <c r="E86" s="37">
        <v>286.7</v>
      </c>
      <c r="F86" s="37">
        <v>287.68333333333334</v>
      </c>
      <c r="G86" s="38">
        <v>284.41666666666669</v>
      </c>
      <c r="H86" s="38">
        <v>282.13333333333333</v>
      </c>
      <c r="I86" s="38">
        <v>278.86666666666667</v>
      </c>
      <c r="J86" s="38">
        <v>289.9666666666667</v>
      </c>
      <c r="K86" s="38">
        <v>293.23333333333335</v>
      </c>
      <c r="L86" s="38">
        <v>295.51666666666671</v>
      </c>
      <c r="M86" s="28">
        <v>290.95</v>
      </c>
      <c r="N86" s="28">
        <v>285.39999999999998</v>
      </c>
      <c r="O86" s="39">
        <v>11950500</v>
      </c>
      <c r="P86" s="40">
        <v>-6.5713181291070736E-3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44679</v>
      </c>
      <c r="E87" s="37">
        <v>1717.3</v>
      </c>
      <c r="F87" s="37">
        <v>1716.4333333333332</v>
      </c>
      <c r="G87" s="38">
        <v>1698.2166666666662</v>
      </c>
      <c r="H87" s="38">
        <v>1679.133333333333</v>
      </c>
      <c r="I87" s="38">
        <v>1660.9166666666661</v>
      </c>
      <c r="J87" s="38">
        <v>1735.5166666666664</v>
      </c>
      <c r="K87" s="38">
        <v>1753.7333333333331</v>
      </c>
      <c r="L87" s="38">
        <v>1772.8166666666666</v>
      </c>
      <c r="M87" s="28">
        <v>1734.65</v>
      </c>
      <c r="N87" s="28">
        <v>1697.35</v>
      </c>
      <c r="O87" s="39">
        <v>9370800</v>
      </c>
      <c r="P87" s="40">
        <v>-6.2962776406588422E-3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44679</v>
      </c>
      <c r="E88" s="37">
        <v>265.45</v>
      </c>
      <c r="F88" s="37">
        <v>265.8</v>
      </c>
      <c r="G88" s="38">
        <v>262.05</v>
      </c>
      <c r="H88" s="38">
        <v>258.64999999999998</v>
      </c>
      <c r="I88" s="38">
        <v>254.89999999999998</v>
      </c>
      <c r="J88" s="38">
        <v>269.20000000000005</v>
      </c>
      <c r="K88" s="38">
        <v>272.95000000000005</v>
      </c>
      <c r="L88" s="38">
        <v>276.35000000000008</v>
      </c>
      <c r="M88" s="28">
        <v>269.55</v>
      </c>
      <c r="N88" s="28">
        <v>262.39999999999998</v>
      </c>
      <c r="O88" s="39">
        <v>3267400</v>
      </c>
      <c r="P88" s="40">
        <v>1.3178703215603585E-2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44679</v>
      </c>
      <c r="E89" s="37">
        <v>532.54999999999995</v>
      </c>
      <c r="F89" s="37">
        <v>530.08333333333337</v>
      </c>
      <c r="G89" s="38">
        <v>525.7166666666667</v>
      </c>
      <c r="H89" s="38">
        <v>518.88333333333333</v>
      </c>
      <c r="I89" s="38">
        <v>514.51666666666665</v>
      </c>
      <c r="J89" s="38">
        <v>536.91666666666674</v>
      </c>
      <c r="K89" s="38">
        <v>541.2833333333333</v>
      </c>
      <c r="L89" s="38">
        <v>548.11666666666679</v>
      </c>
      <c r="M89" s="28">
        <v>534.45000000000005</v>
      </c>
      <c r="N89" s="28">
        <v>523.25</v>
      </c>
      <c r="O89" s="39">
        <v>2763750</v>
      </c>
      <c r="P89" s="40">
        <v>-5.754475703324808E-2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44679</v>
      </c>
      <c r="E90" s="37">
        <v>1648.3</v>
      </c>
      <c r="F90" s="37">
        <v>1649.9833333333333</v>
      </c>
      <c r="G90" s="38">
        <v>1623.7666666666667</v>
      </c>
      <c r="H90" s="38">
        <v>1599.2333333333333</v>
      </c>
      <c r="I90" s="38">
        <v>1573.0166666666667</v>
      </c>
      <c r="J90" s="38">
        <v>1674.5166666666667</v>
      </c>
      <c r="K90" s="38">
        <v>1700.7333333333333</v>
      </c>
      <c r="L90" s="38">
        <v>1725.2666666666667</v>
      </c>
      <c r="M90" s="28">
        <v>1676.2</v>
      </c>
      <c r="N90" s="28">
        <v>1625.45</v>
      </c>
      <c r="O90" s="39">
        <v>2653825</v>
      </c>
      <c r="P90" s="40">
        <v>-3.1044051335414498E-2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44679</v>
      </c>
      <c r="E91" s="37">
        <v>1329.4</v>
      </c>
      <c r="F91" s="37">
        <v>1320.3999999999999</v>
      </c>
      <c r="G91" s="38">
        <v>1308.2999999999997</v>
      </c>
      <c r="H91" s="38">
        <v>1287.1999999999998</v>
      </c>
      <c r="I91" s="38">
        <v>1275.0999999999997</v>
      </c>
      <c r="J91" s="38">
        <v>1341.4999999999998</v>
      </c>
      <c r="K91" s="38">
        <v>1353.5999999999997</v>
      </c>
      <c r="L91" s="38">
        <v>1374.6999999999998</v>
      </c>
      <c r="M91" s="28">
        <v>1332.5</v>
      </c>
      <c r="N91" s="28">
        <v>1299.3</v>
      </c>
      <c r="O91" s="39">
        <v>5363000</v>
      </c>
      <c r="P91" s="40">
        <v>4.1157056882158802E-2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44679</v>
      </c>
      <c r="E92" s="37">
        <v>1078.8</v>
      </c>
      <c r="F92" s="37">
        <v>1081.7166666666667</v>
      </c>
      <c r="G92" s="38">
        <v>1066.9333333333334</v>
      </c>
      <c r="H92" s="38">
        <v>1055.0666666666666</v>
      </c>
      <c r="I92" s="38">
        <v>1040.2833333333333</v>
      </c>
      <c r="J92" s="38">
        <v>1093.5833333333335</v>
      </c>
      <c r="K92" s="38">
        <v>1108.3666666666668</v>
      </c>
      <c r="L92" s="38">
        <v>1120.2333333333336</v>
      </c>
      <c r="M92" s="28">
        <v>1096.5</v>
      </c>
      <c r="N92" s="28">
        <v>1069.8499999999999</v>
      </c>
      <c r="O92" s="39">
        <v>24784900</v>
      </c>
      <c r="P92" s="40">
        <v>3.9697167323560273E-3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44679</v>
      </c>
      <c r="E93" s="37">
        <v>2227.6999999999998</v>
      </c>
      <c r="F93" s="37">
        <v>2222.8333333333335</v>
      </c>
      <c r="G93" s="38">
        <v>2208.416666666667</v>
      </c>
      <c r="H93" s="38">
        <v>2189.1333333333337</v>
      </c>
      <c r="I93" s="38">
        <v>2174.7166666666672</v>
      </c>
      <c r="J93" s="38">
        <v>2242.1166666666668</v>
      </c>
      <c r="K93" s="38">
        <v>2256.5333333333338</v>
      </c>
      <c r="L93" s="38">
        <v>2275.8166666666666</v>
      </c>
      <c r="M93" s="28">
        <v>2237.25</v>
      </c>
      <c r="N93" s="28">
        <v>2203.5500000000002</v>
      </c>
      <c r="O93" s="39">
        <v>26578800</v>
      </c>
      <c r="P93" s="40">
        <v>-1.2912929641802686E-2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44679</v>
      </c>
      <c r="E94" s="37">
        <v>2091.75</v>
      </c>
      <c r="F94" s="37">
        <v>2063.5166666666669</v>
      </c>
      <c r="G94" s="38">
        <v>2029.0333333333338</v>
      </c>
      <c r="H94" s="38">
        <v>1966.3166666666668</v>
      </c>
      <c r="I94" s="38">
        <v>1931.8333333333337</v>
      </c>
      <c r="J94" s="38">
        <v>2126.2333333333336</v>
      </c>
      <c r="K94" s="38">
        <v>2160.7166666666662</v>
      </c>
      <c r="L94" s="38">
        <v>2223.4333333333338</v>
      </c>
      <c r="M94" s="28">
        <v>2098</v>
      </c>
      <c r="N94" s="28">
        <v>2000.8</v>
      </c>
      <c r="O94" s="39">
        <v>3514600</v>
      </c>
      <c r="P94" s="40">
        <v>-1.4206159790885328E-3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44679</v>
      </c>
      <c r="E95" s="37">
        <v>1374</v>
      </c>
      <c r="F95" s="37">
        <v>1374.2</v>
      </c>
      <c r="G95" s="38">
        <v>1358.5</v>
      </c>
      <c r="H95" s="38">
        <v>1343</v>
      </c>
      <c r="I95" s="38">
        <v>1327.3</v>
      </c>
      <c r="J95" s="38">
        <v>1389.7</v>
      </c>
      <c r="K95" s="38">
        <v>1405.4000000000003</v>
      </c>
      <c r="L95" s="38">
        <v>1420.9</v>
      </c>
      <c r="M95" s="28">
        <v>1389.9</v>
      </c>
      <c r="N95" s="28">
        <v>1358.7</v>
      </c>
      <c r="O95" s="39">
        <v>88823350</v>
      </c>
      <c r="P95" s="40">
        <v>3.7540477211562965E-3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44679</v>
      </c>
      <c r="E96" s="37">
        <v>549.65</v>
      </c>
      <c r="F96" s="37">
        <v>548.06666666666672</v>
      </c>
      <c r="G96" s="38">
        <v>538.88333333333344</v>
      </c>
      <c r="H96" s="38">
        <v>528.11666666666667</v>
      </c>
      <c r="I96" s="38">
        <v>518.93333333333339</v>
      </c>
      <c r="J96" s="38">
        <v>558.83333333333348</v>
      </c>
      <c r="K96" s="38">
        <v>568.01666666666665</v>
      </c>
      <c r="L96" s="38">
        <v>578.78333333333353</v>
      </c>
      <c r="M96" s="28">
        <v>557.25</v>
      </c>
      <c r="N96" s="28">
        <v>537.29999999999995</v>
      </c>
      <c r="O96" s="39">
        <v>26112900</v>
      </c>
      <c r="P96" s="40">
        <v>1.1720081827480395E-2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44679</v>
      </c>
      <c r="E97" s="37">
        <v>2405.1</v>
      </c>
      <c r="F97" s="37">
        <v>2376.2166666666667</v>
      </c>
      <c r="G97" s="38">
        <v>2341.0833333333335</v>
      </c>
      <c r="H97" s="38">
        <v>2277.0666666666666</v>
      </c>
      <c r="I97" s="38">
        <v>2241.9333333333334</v>
      </c>
      <c r="J97" s="38">
        <v>2440.2333333333336</v>
      </c>
      <c r="K97" s="38">
        <v>2475.3666666666668</v>
      </c>
      <c r="L97" s="38">
        <v>2539.3833333333337</v>
      </c>
      <c r="M97" s="28">
        <v>2411.35</v>
      </c>
      <c r="N97" s="28">
        <v>2312.1999999999998</v>
      </c>
      <c r="O97" s="39">
        <v>3698400</v>
      </c>
      <c r="P97" s="40">
        <v>-1.5335463258785943E-2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44679</v>
      </c>
      <c r="E98" s="37">
        <v>494.3</v>
      </c>
      <c r="F98" s="37">
        <v>495.51666666666665</v>
      </c>
      <c r="G98" s="38">
        <v>489.5333333333333</v>
      </c>
      <c r="H98" s="38">
        <v>484.76666666666665</v>
      </c>
      <c r="I98" s="38">
        <v>478.7833333333333</v>
      </c>
      <c r="J98" s="38">
        <v>500.2833333333333</v>
      </c>
      <c r="K98" s="38">
        <v>506.26666666666665</v>
      </c>
      <c r="L98" s="38">
        <v>511.0333333333333</v>
      </c>
      <c r="M98" s="28">
        <v>501.5</v>
      </c>
      <c r="N98" s="28">
        <v>490.75</v>
      </c>
      <c r="O98" s="39">
        <v>33645350</v>
      </c>
      <c r="P98" s="40">
        <v>3.8110716773358984E-2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44679</v>
      </c>
      <c r="E99" s="37">
        <v>115</v>
      </c>
      <c r="F99" s="37">
        <v>115.18333333333334</v>
      </c>
      <c r="G99" s="38">
        <v>114.06666666666668</v>
      </c>
      <c r="H99" s="38">
        <v>113.13333333333334</v>
      </c>
      <c r="I99" s="38">
        <v>112.01666666666668</v>
      </c>
      <c r="J99" s="38">
        <v>116.11666666666667</v>
      </c>
      <c r="K99" s="38">
        <v>117.23333333333335</v>
      </c>
      <c r="L99" s="38">
        <v>118.16666666666667</v>
      </c>
      <c r="M99" s="28">
        <v>116.3</v>
      </c>
      <c r="N99" s="28">
        <v>114.25</v>
      </c>
      <c r="O99" s="39">
        <v>16533500</v>
      </c>
      <c r="P99" s="40">
        <v>-1.0805248263442244E-2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44679</v>
      </c>
      <c r="E100" s="37">
        <v>292.35000000000002</v>
      </c>
      <c r="F100" s="37">
        <v>291.8</v>
      </c>
      <c r="G100" s="38">
        <v>289.75</v>
      </c>
      <c r="H100" s="38">
        <v>287.14999999999998</v>
      </c>
      <c r="I100" s="38">
        <v>285.09999999999997</v>
      </c>
      <c r="J100" s="38">
        <v>294.40000000000003</v>
      </c>
      <c r="K100" s="38">
        <v>296.4500000000001</v>
      </c>
      <c r="L100" s="38">
        <v>299.05000000000007</v>
      </c>
      <c r="M100" s="28">
        <v>293.85000000000002</v>
      </c>
      <c r="N100" s="28">
        <v>289.2</v>
      </c>
      <c r="O100" s="39">
        <v>15352200</v>
      </c>
      <c r="P100" s="40">
        <v>-2.235213204951857E-2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44679</v>
      </c>
      <c r="E101" s="37">
        <v>2145.5500000000002</v>
      </c>
      <c r="F101" s="37">
        <v>2140.2333333333336</v>
      </c>
      <c r="G101" s="38">
        <v>2123.416666666667</v>
      </c>
      <c r="H101" s="38">
        <v>2101.2833333333333</v>
      </c>
      <c r="I101" s="38">
        <v>2084.4666666666667</v>
      </c>
      <c r="J101" s="38">
        <v>2162.3666666666672</v>
      </c>
      <c r="K101" s="38">
        <v>2179.1833333333338</v>
      </c>
      <c r="L101" s="38">
        <v>2201.3166666666675</v>
      </c>
      <c r="M101" s="28">
        <v>2157.0500000000002</v>
      </c>
      <c r="N101" s="28">
        <v>2118.1</v>
      </c>
      <c r="O101" s="39">
        <v>11490900</v>
      </c>
      <c r="P101" s="40">
        <v>6.0083594566353183E-4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44679</v>
      </c>
      <c r="E102" s="37">
        <v>41446.550000000003</v>
      </c>
      <c r="F102" s="37">
        <v>41248.76666666667</v>
      </c>
      <c r="G102" s="38">
        <v>40908.833333333343</v>
      </c>
      <c r="H102" s="38">
        <v>40371.116666666676</v>
      </c>
      <c r="I102" s="38">
        <v>40031.183333333349</v>
      </c>
      <c r="J102" s="38">
        <v>41786.483333333337</v>
      </c>
      <c r="K102" s="38">
        <v>42126.416666666672</v>
      </c>
      <c r="L102" s="38">
        <v>42664.133333333331</v>
      </c>
      <c r="M102" s="28">
        <v>41588.699999999997</v>
      </c>
      <c r="N102" s="28">
        <v>40711.050000000003</v>
      </c>
      <c r="O102" s="39">
        <v>7215</v>
      </c>
      <c r="P102" s="40">
        <v>-9.7560975609756101E-2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44679</v>
      </c>
      <c r="E103" s="37">
        <v>161.85</v>
      </c>
      <c r="F103" s="37">
        <v>159.85</v>
      </c>
      <c r="G103" s="38">
        <v>156.69999999999999</v>
      </c>
      <c r="H103" s="38">
        <v>151.54999999999998</v>
      </c>
      <c r="I103" s="38">
        <v>148.39999999999998</v>
      </c>
      <c r="J103" s="38">
        <v>165</v>
      </c>
      <c r="K103" s="38">
        <v>168.15000000000003</v>
      </c>
      <c r="L103" s="38">
        <v>173.3</v>
      </c>
      <c r="M103" s="28">
        <v>163</v>
      </c>
      <c r="N103" s="28">
        <v>154.69999999999999</v>
      </c>
      <c r="O103" s="39">
        <v>43861900</v>
      </c>
      <c r="P103" s="40">
        <v>3.8077769625825382E-2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44679</v>
      </c>
      <c r="E104" s="37">
        <v>755.55</v>
      </c>
      <c r="F104" s="37">
        <v>758.86666666666667</v>
      </c>
      <c r="G104" s="38">
        <v>749.73333333333335</v>
      </c>
      <c r="H104" s="38">
        <v>743.91666666666663</v>
      </c>
      <c r="I104" s="38">
        <v>734.7833333333333</v>
      </c>
      <c r="J104" s="38">
        <v>764.68333333333339</v>
      </c>
      <c r="K104" s="38">
        <v>773.81666666666683</v>
      </c>
      <c r="L104" s="38">
        <v>779.63333333333344</v>
      </c>
      <c r="M104" s="28">
        <v>768</v>
      </c>
      <c r="N104" s="28">
        <v>753.05</v>
      </c>
      <c r="O104" s="39">
        <v>113665750</v>
      </c>
      <c r="P104" s="40">
        <v>2.783890981884193E-2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44679</v>
      </c>
      <c r="E105" s="37">
        <v>1329.2</v>
      </c>
      <c r="F105" s="37">
        <v>1322.6333333333334</v>
      </c>
      <c r="G105" s="38">
        <v>1311.7166666666669</v>
      </c>
      <c r="H105" s="38">
        <v>1294.2333333333336</v>
      </c>
      <c r="I105" s="38">
        <v>1283.3166666666671</v>
      </c>
      <c r="J105" s="38">
        <v>1340.1166666666668</v>
      </c>
      <c r="K105" s="38">
        <v>1351.0333333333333</v>
      </c>
      <c r="L105" s="38">
        <v>1368.5166666666667</v>
      </c>
      <c r="M105" s="28">
        <v>1333.55</v>
      </c>
      <c r="N105" s="28">
        <v>1305.1500000000001</v>
      </c>
      <c r="O105" s="39">
        <v>2977125</v>
      </c>
      <c r="P105" s="40">
        <v>-8.6328898952731398E-3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44679</v>
      </c>
      <c r="E106" s="37">
        <v>522.75</v>
      </c>
      <c r="F106" s="37">
        <v>524.88333333333333</v>
      </c>
      <c r="G106" s="38">
        <v>517.11666666666667</v>
      </c>
      <c r="H106" s="38">
        <v>511.48333333333335</v>
      </c>
      <c r="I106" s="38">
        <v>503.7166666666667</v>
      </c>
      <c r="J106" s="38">
        <v>530.51666666666665</v>
      </c>
      <c r="K106" s="38">
        <v>538.2833333333333</v>
      </c>
      <c r="L106" s="38">
        <v>543.91666666666663</v>
      </c>
      <c r="M106" s="28">
        <v>532.65</v>
      </c>
      <c r="N106" s="28">
        <v>519.25</v>
      </c>
      <c r="O106" s="39">
        <v>5825250</v>
      </c>
      <c r="P106" s="40">
        <v>2.3859741629317165E-2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44679</v>
      </c>
      <c r="E107" s="37">
        <v>10.050000000000001</v>
      </c>
      <c r="F107" s="37">
        <v>9.9833333333333325</v>
      </c>
      <c r="G107" s="38">
        <v>9.8666666666666654</v>
      </c>
      <c r="H107" s="38">
        <v>9.6833333333333336</v>
      </c>
      <c r="I107" s="38">
        <v>9.5666666666666664</v>
      </c>
      <c r="J107" s="38">
        <v>10.166666666666664</v>
      </c>
      <c r="K107" s="38">
        <v>10.283333333333331</v>
      </c>
      <c r="L107" s="38">
        <v>10.466666666666663</v>
      </c>
      <c r="M107" s="28">
        <v>10.1</v>
      </c>
      <c r="N107" s="28">
        <v>9.8000000000000007</v>
      </c>
      <c r="O107" s="39">
        <v>843080000</v>
      </c>
      <c r="P107" s="40">
        <v>4.1531688678461665E-4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44679</v>
      </c>
      <c r="E108" s="37">
        <v>58.25</v>
      </c>
      <c r="F108" s="37">
        <v>58.066666666666663</v>
      </c>
      <c r="G108" s="38">
        <v>57.583333333333329</v>
      </c>
      <c r="H108" s="38">
        <v>56.916666666666664</v>
      </c>
      <c r="I108" s="38">
        <v>56.43333333333333</v>
      </c>
      <c r="J108" s="38">
        <v>58.733333333333327</v>
      </c>
      <c r="K108" s="38">
        <v>59.216666666666661</v>
      </c>
      <c r="L108" s="38">
        <v>59.883333333333326</v>
      </c>
      <c r="M108" s="28">
        <v>58.55</v>
      </c>
      <c r="N108" s="28">
        <v>57.4</v>
      </c>
      <c r="O108" s="39">
        <v>114550000</v>
      </c>
      <c r="P108" s="40">
        <v>-9.310426727891695E-2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44679</v>
      </c>
      <c r="E109" s="37">
        <v>40.25</v>
      </c>
      <c r="F109" s="37">
        <v>40.1</v>
      </c>
      <c r="G109" s="38">
        <v>39.800000000000004</v>
      </c>
      <c r="H109" s="38">
        <v>39.35</v>
      </c>
      <c r="I109" s="38">
        <v>39.050000000000004</v>
      </c>
      <c r="J109" s="38">
        <v>40.550000000000004</v>
      </c>
      <c r="K109" s="38">
        <v>40.85</v>
      </c>
      <c r="L109" s="38">
        <v>41.300000000000004</v>
      </c>
      <c r="M109" s="28">
        <v>40.4</v>
      </c>
      <c r="N109" s="28">
        <v>39.65</v>
      </c>
      <c r="O109" s="39">
        <v>261826800</v>
      </c>
      <c r="P109" s="40">
        <v>-1.367342671963203E-2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44679</v>
      </c>
      <c r="E110" s="37">
        <v>226.65</v>
      </c>
      <c r="F110" s="37">
        <v>225.38333333333333</v>
      </c>
      <c r="G110" s="38">
        <v>222.86666666666665</v>
      </c>
      <c r="H110" s="38">
        <v>219.08333333333331</v>
      </c>
      <c r="I110" s="38">
        <v>216.56666666666663</v>
      </c>
      <c r="J110" s="38">
        <v>229.16666666666666</v>
      </c>
      <c r="K110" s="38">
        <v>231.68333333333331</v>
      </c>
      <c r="L110" s="38">
        <v>235.46666666666667</v>
      </c>
      <c r="M110" s="28">
        <v>227.9</v>
      </c>
      <c r="N110" s="28">
        <v>221.6</v>
      </c>
      <c r="O110" s="39">
        <v>41062500</v>
      </c>
      <c r="P110" s="40">
        <v>-6.4821931847296954E-2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44679</v>
      </c>
      <c r="E111" s="37">
        <v>382.6</v>
      </c>
      <c r="F111" s="37">
        <v>379.78333333333336</v>
      </c>
      <c r="G111" s="38">
        <v>376.01666666666671</v>
      </c>
      <c r="H111" s="38">
        <v>369.43333333333334</v>
      </c>
      <c r="I111" s="38">
        <v>365.66666666666669</v>
      </c>
      <c r="J111" s="38">
        <v>386.36666666666673</v>
      </c>
      <c r="K111" s="38">
        <v>390.13333333333338</v>
      </c>
      <c r="L111" s="38">
        <v>396.71666666666675</v>
      </c>
      <c r="M111" s="28">
        <v>383.55</v>
      </c>
      <c r="N111" s="28">
        <v>373.2</v>
      </c>
      <c r="O111" s="39">
        <v>17748500</v>
      </c>
      <c r="P111" s="40">
        <v>4.9089726918075421E-2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44679</v>
      </c>
      <c r="E112" s="37">
        <v>232.2</v>
      </c>
      <c r="F112" s="37">
        <v>233.31666666666669</v>
      </c>
      <c r="G112" s="38">
        <v>227.38333333333338</v>
      </c>
      <c r="H112" s="38">
        <v>222.56666666666669</v>
      </c>
      <c r="I112" s="38">
        <v>216.63333333333338</v>
      </c>
      <c r="J112" s="38">
        <v>238.13333333333338</v>
      </c>
      <c r="K112" s="38">
        <v>244.06666666666672</v>
      </c>
      <c r="L112" s="38">
        <v>248.88333333333338</v>
      </c>
      <c r="M112" s="28">
        <v>239.25</v>
      </c>
      <c r="N112" s="28">
        <v>228.5</v>
      </c>
      <c r="O112" s="39">
        <v>27208830</v>
      </c>
      <c r="P112" s="40">
        <v>7.9808459696727854E-2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44679</v>
      </c>
      <c r="E113" s="37">
        <v>205.95</v>
      </c>
      <c r="F113" s="37">
        <v>205.78333333333333</v>
      </c>
      <c r="G113" s="38">
        <v>203.81666666666666</v>
      </c>
      <c r="H113" s="38">
        <v>201.68333333333334</v>
      </c>
      <c r="I113" s="38">
        <v>199.71666666666667</v>
      </c>
      <c r="J113" s="38">
        <v>207.91666666666666</v>
      </c>
      <c r="K113" s="38">
        <v>209.8833333333333</v>
      </c>
      <c r="L113" s="38">
        <v>212.01666666666665</v>
      </c>
      <c r="M113" s="28">
        <v>207.75</v>
      </c>
      <c r="N113" s="28">
        <v>203.65</v>
      </c>
      <c r="O113" s="39">
        <v>14442000</v>
      </c>
      <c r="P113" s="40">
        <v>2.008435428800964E-4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44679</v>
      </c>
      <c r="E114" s="37">
        <v>5003.75</v>
      </c>
      <c r="F114" s="37">
        <v>5020.083333333333</v>
      </c>
      <c r="G114" s="38">
        <v>4893.2166666666662</v>
      </c>
      <c r="H114" s="38">
        <v>4782.6833333333334</v>
      </c>
      <c r="I114" s="38">
        <v>4655.8166666666666</v>
      </c>
      <c r="J114" s="38">
        <v>5130.6166666666659</v>
      </c>
      <c r="K114" s="38">
        <v>5257.4833333333327</v>
      </c>
      <c r="L114" s="38">
        <v>5368.0166666666655</v>
      </c>
      <c r="M114" s="28">
        <v>5146.95</v>
      </c>
      <c r="N114" s="28">
        <v>4909.55</v>
      </c>
      <c r="O114" s="39">
        <v>298050</v>
      </c>
      <c r="P114" s="40">
        <v>1.5120967741935483E-3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44679</v>
      </c>
      <c r="E115" s="37">
        <v>1871.25</v>
      </c>
      <c r="F115" s="37">
        <v>1871.3666666666668</v>
      </c>
      <c r="G115" s="38">
        <v>1852.7333333333336</v>
      </c>
      <c r="H115" s="38">
        <v>1834.2166666666667</v>
      </c>
      <c r="I115" s="38">
        <v>1815.5833333333335</v>
      </c>
      <c r="J115" s="38">
        <v>1889.8833333333337</v>
      </c>
      <c r="K115" s="38">
        <v>1908.5166666666669</v>
      </c>
      <c r="L115" s="38">
        <v>1927.0333333333338</v>
      </c>
      <c r="M115" s="28">
        <v>1890</v>
      </c>
      <c r="N115" s="28">
        <v>1852.85</v>
      </c>
      <c r="O115" s="39">
        <v>2666000</v>
      </c>
      <c r="P115" s="40">
        <v>-7.446016381236039E-3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44679</v>
      </c>
      <c r="E116" s="37">
        <v>981.45</v>
      </c>
      <c r="F116" s="37">
        <v>973.65</v>
      </c>
      <c r="G116" s="38">
        <v>963.5</v>
      </c>
      <c r="H116" s="38">
        <v>945.55000000000007</v>
      </c>
      <c r="I116" s="38">
        <v>935.40000000000009</v>
      </c>
      <c r="J116" s="38">
        <v>991.59999999999991</v>
      </c>
      <c r="K116" s="38">
        <v>1001.7499999999998</v>
      </c>
      <c r="L116" s="38">
        <v>1019.6999999999998</v>
      </c>
      <c r="M116" s="28">
        <v>983.8</v>
      </c>
      <c r="N116" s="28">
        <v>955.7</v>
      </c>
      <c r="O116" s="39">
        <v>25714800</v>
      </c>
      <c r="P116" s="40">
        <v>-1.1691456243514356E-2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44679</v>
      </c>
      <c r="E117" s="37">
        <v>213.4</v>
      </c>
      <c r="F117" s="37">
        <v>212.6</v>
      </c>
      <c r="G117" s="38">
        <v>211.25</v>
      </c>
      <c r="H117" s="38">
        <v>209.1</v>
      </c>
      <c r="I117" s="38">
        <v>207.75</v>
      </c>
      <c r="J117" s="38">
        <v>214.75</v>
      </c>
      <c r="K117" s="38">
        <v>216.09999999999997</v>
      </c>
      <c r="L117" s="38">
        <v>218.25</v>
      </c>
      <c r="M117" s="28">
        <v>213.95</v>
      </c>
      <c r="N117" s="28">
        <v>210.45</v>
      </c>
      <c r="O117" s="39">
        <v>17908800</v>
      </c>
      <c r="P117" s="40">
        <v>8.9422585590189063E-2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44679</v>
      </c>
      <c r="E118" s="37">
        <v>1583.3</v>
      </c>
      <c r="F118" s="37">
        <v>1582.2833333333331</v>
      </c>
      <c r="G118" s="38">
        <v>1571.7166666666662</v>
      </c>
      <c r="H118" s="38">
        <v>1560.1333333333332</v>
      </c>
      <c r="I118" s="38">
        <v>1549.5666666666664</v>
      </c>
      <c r="J118" s="38">
        <v>1593.8666666666661</v>
      </c>
      <c r="K118" s="38">
        <v>1604.4333333333332</v>
      </c>
      <c r="L118" s="38">
        <v>1616.016666666666</v>
      </c>
      <c r="M118" s="28">
        <v>1592.85</v>
      </c>
      <c r="N118" s="28">
        <v>1570.7</v>
      </c>
      <c r="O118" s="39">
        <v>44150700</v>
      </c>
      <c r="P118" s="40">
        <v>-5.3662064164689818E-3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44679</v>
      </c>
      <c r="E119" s="37">
        <v>811</v>
      </c>
      <c r="F119" s="37">
        <v>822.6</v>
      </c>
      <c r="G119" s="38">
        <v>794.25</v>
      </c>
      <c r="H119" s="38">
        <v>777.5</v>
      </c>
      <c r="I119" s="38">
        <v>749.15</v>
      </c>
      <c r="J119" s="38">
        <v>839.35</v>
      </c>
      <c r="K119" s="38">
        <v>867.70000000000016</v>
      </c>
      <c r="L119" s="38">
        <v>884.45</v>
      </c>
      <c r="M119" s="28">
        <v>850.95</v>
      </c>
      <c r="N119" s="28">
        <v>805.85</v>
      </c>
      <c r="O119" s="39">
        <v>1779750</v>
      </c>
      <c r="P119" s="40">
        <v>-4.0048543689320391E-2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44679</v>
      </c>
      <c r="E120" s="37">
        <v>129.05000000000001</v>
      </c>
      <c r="F120" s="37">
        <v>129.05000000000001</v>
      </c>
      <c r="G120" s="38">
        <v>127.80000000000001</v>
      </c>
      <c r="H120" s="38">
        <v>126.55</v>
      </c>
      <c r="I120" s="38">
        <v>125.3</v>
      </c>
      <c r="J120" s="38">
        <v>130.30000000000001</v>
      </c>
      <c r="K120" s="38">
        <v>131.55000000000001</v>
      </c>
      <c r="L120" s="38">
        <v>132.80000000000004</v>
      </c>
      <c r="M120" s="28">
        <v>130.30000000000001</v>
      </c>
      <c r="N120" s="28">
        <v>127.8</v>
      </c>
      <c r="O120" s="39">
        <v>64434500</v>
      </c>
      <c r="P120" s="40">
        <v>-2.6419171086230604E-2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44679</v>
      </c>
      <c r="E121" s="37">
        <v>1000.65</v>
      </c>
      <c r="F121" s="37">
        <v>1004.4499999999999</v>
      </c>
      <c r="G121" s="38">
        <v>990.04999999999984</v>
      </c>
      <c r="H121" s="38">
        <v>979.44999999999993</v>
      </c>
      <c r="I121" s="38">
        <v>965.04999999999984</v>
      </c>
      <c r="J121" s="38">
        <v>1015.0499999999998</v>
      </c>
      <c r="K121" s="38">
        <v>1029.4499999999998</v>
      </c>
      <c r="L121" s="38">
        <v>1040.0499999999997</v>
      </c>
      <c r="M121" s="28">
        <v>1018.85</v>
      </c>
      <c r="N121" s="28">
        <v>993.85</v>
      </c>
      <c r="O121" s="39">
        <v>808200</v>
      </c>
      <c r="P121" s="40">
        <v>-3.8543897216274089E-2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44679</v>
      </c>
      <c r="E122" s="37">
        <v>761.45</v>
      </c>
      <c r="F122" s="37">
        <v>757.41666666666663</v>
      </c>
      <c r="G122" s="38">
        <v>751.48333333333323</v>
      </c>
      <c r="H122" s="38">
        <v>741.51666666666665</v>
      </c>
      <c r="I122" s="38">
        <v>735.58333333333326</v>
      </c>
      <c r="J122" s="38">
        <v>767.38333333333321</v>
      </c>
      <c r="K122" s="38">
        <v>773.31666666666661</v>
      </c>
      <c r="L122" s="38">
        <v>783.28333333333319</v>
      </c>
      <c r="M122" s="28">
        <v>763.35</v>
      </c>
      <c r="N122" s="28">
        <v>747.45</v>
      </c>
      <c r="O122" s="39">
        <v>15527750</v>
      </c>
      <c r="P122" s="40">
        <v>7.1488950609829724E-2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44679</v>
      </c>
      <c r="E123" s="37">
        <v>259.2</v>
      </c>
      <c r="F123" s="37">
        <v>258.96666666666664</v>
      </c>
      <c r="G123" s="38">
        <v>256.83333333333326</v>
      </c>
      <c r="H123" s="38">
        <v>254.46666666666664</v>
      </c>
      <c r="I123" s="38">
        <v>252.33333333333326</v>
      </c>
      <c r="J123" s="38">
        <v>261.33333333333326</v>
      </c>
      <c r="K123" s="38">
        <v>263.46666666666658</v>
      </c>
      <c r="L123" s="38">
        <v>265.83333333333326</v>
      </c>
      <c r="M123" s="28">
        <v>261.10000000000002</v>
      </c>
      <c r="N123" s="28">
        <v>256.60000000000002</v>
      </c>
      <c r="O123" s="39">
        <v>123721600</v>
      </c>
      <c r="P123" s="40">
        <v>-1.9360834322887089E-3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44679</v>
      </c>
      <c r="E124" s="37">
        <v>526.5</v>
      </c>
      <c r="F124" s="37">
        <v>528.36666666666667</v>
      </c>
      <c r="G124" s="38">
        <v>521.13333333333333</v>
      </c>
      <c r="H124" s="38">
        <v>515.76666666666665</v>
      </c>
      <c r="I124" s="38">
        <v>508.5333333333333</v>
      </c>
      <c r="J124" s="38">
        <v>533.73333333333335</v>
      </c>
      <c r="K124" s="38">
        <v>540.9666666666667</v>
      </c>
      <c r="L124" s="38">
        <v>546.33333333333337</v>
      </c>
      <c r="M124" s="28">
        <v>535.6</v>
      </c>
      <c r="N124" s="28">
        <v>523</v>
      </c>
      <c r="O124" s="39">
        <v>34650000</v>
      </c>
      <c r="P124" s="40">
        <v>2.8495102404274265E-2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44679</v>
      </c>
      <c r="E125" s="37">
        <v>2603.4</v>
      </c>
      <c r="F125" s="37">
        <v>2608.1333333333332</v>
      </c>
      <c r="G125" s="38">
        <v>2555.2666666666664</v>
      </c>
      <c r="H125" s="38">
        <v>2507.1333333333332</v>
      </c>
      <c r="I125" s="38">
        <v>2454.2666666666664</v>
      </c>
      <c r="J125" s="38">
        <v>2656.2666666666664</v>
      </c>
      <c r="K125" s="38">
        <v>2709.1333333333332</v>
      </c>
      <c r="L125" s="38">
        <v>2757.2666666666664</v>
      </c>
      <c r="M125" s="28">
        <v>2661</v>
      </c>
      <c r="N125" s="28">
        <v>2560</v>
      </c>
      <c r="O125" s="39">
        <v>388150</v>
      </c>
      <c r="P125" s="40">
        <v>-7.8520980473618607E-2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44679</v>
      </c>
      <c r="E126" s="37">
        <v>719.15</v>
      </c>
      <c r="F126" s="37">
        <v>718.56666666666661</v>
      </c>
      <c r="G126" s="38">
        <v>712.93333333333317</v>
      </c>
      <c r="H126" s="38">
        <v>706.71666666666658</v>
      </c>
      <c r="I126" s="38">
        <v>701.08333333333314</v>
      </c>
      <c r="J126" s="38">
        <v>724.78333333333319</v>
      </c>
      <c r="K126" s="38">
        <v>730.41666666666663</v>
      </c>
      <c r="L126" s="38">
        <v>736.63333333333321</v>
      </c>
      <c r="M126" s="28">
        <v>724.2</v>
      </c>
      <c r="N126" s="28">
        <v>712.35</v>
      </c>
      <c r="O126" s="39">
        <v>29907900</v>
      </c>
      <c r="P126" s="40">
        <v>1.1736767593734302E-2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44679</v>
      </c>
      <c r="E127" s="37">
        <v>547.25</v>
      </c>
      <c r="F127" s="37">
        <v>547.25</v>
      </c>
      <c r="G127" s="38">
        <v>540.04999999999995</v>
      </c>
      <c r="H127" s="38">
        <v>532.84999999999991</v>
      </c>
      <c r="I127" s="38">
        <v>525.64999999999986</v>
      </c>
      <c r="J127" s="38">
        <v>554.45000000000005</v>
      </c>
      <c r="K127" s="38">
        <v>561.65000000000009</v>
      </c>
      <c r="L127" s="38">
        <v>568.85000000000014</v>
      </c>
      <c r="M127" s="28">
        <v>554.45000000000005</v>
      </c>
      <c r="N127" s="28">
        <v>540.04999999999995</v>
      </c>
      <c r="O127" s="39">
        <v>10537500</v>
      </c>
      <c r="P127" s="40">
        <v>-3.3693917361234263E-3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44679</v>
      </c>
      <c r="E128" s="37">
        <v>1743.05</v>
      </c>
      <c r="F128" s="37">
        <v>1740.2666666666667</v>
      </c>
      <c r="G128" s="38">
        <v>1733.4833333333333</v>
      </c>
      <c r="H128" s="38">
        <v>1723.9166666666667</v>
      </c>
      <c r="I128" s="38">
        <v>1717.1333333333334</v>
      </c>
      <c r="J128" s="38">
        <v>1749.8333333333333</v>
      </c>
      <c r="K128" s="38">
        <v>1756.6166666666666</v>
      </c>
      <c r="L128" s="38">
        <v>1766.1833333333332</v>
      </c>
      <c r="M128" s="28">
        <v>1747.05</v>
      </c>
      <c r="N128" s="28">
        <v>1730.7</v>
      </c>
      <c r="O128" s="39">
        <v>16786400</v>
      </c>
      <c r="P128" s="40">
        <v>-9.9322905607851456E-3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44679</v>
      </c>
      <c r="E129" s="37">
        <v>89.65</v>
      </c>
      <c r="F129" s="37">
        <v>89.366666666666674</v>
      </c>
      <c r="G129" s="38">
        <v>87.583333333333343</v>
      </c>
      <c r="H129" s="38">
        <v>85.516666666666666</v>
      </c>
      <c r="I129" s="38">
        <v>83.733333333333334</v>
      </c>
      <c r="J129" s="38">
        <v>91.433333333333351</v>
      </c>
      <c r="K129" s="38">
        <v>93.216666666666683</v>
      </c>
      <c r="L129" s="38">
        <v>95.28333333333336</v>
      </c>
      <c r="M129" s="28">
        <v>91.15</v>
      </c>
      <c r="N129" s="28">
        <v>87.3</v>
      </c>
      <c r="O129" s="39">
        <v>65528932</v>
      </c>
      <c r="P129" s="40">
        <v>6.0973847709868516E-2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44679</v>
      </c>
      <c r="E130" s="37">
        <v>2722.9</v>
      </c>
      <c r="F130" s="37">
        <v>2756.6333333333332</v>
      </c>
      <c r="G130" s="38">
        <v>2664.2666666666664</v>
      </c>
      <c r="H130" s="38">
        <v>2605.6333333333332</v>
      </c>
      <c r="I130" s="38">
        <v>2513.2666666666664</v>
      </c>
      <c r="J130" s="38">
        <v>2815.2666666666664</v>
      </c>
      <c r="K130" s="38">
        <v>2907.6333333333332</v>
      </c>
      <c r="L130" s="38">
        <v>2966.2666666666664</v>
      </c>
      <c r="M130" s="28">
        <v>2849</v>
      </c>
      <c r="N130" s="28">
        <v>2698</v>
      </c>
      <c r="O130" s="39">
        <v>653875</v>
      </c>
      <c r="P130" s="40">
        <v>-1.7837025910627111E-2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44679</v>
      </c>
      <c r="E131" s="37">
        <v>571.65</v>
      </c>
      <c r="F131" s="37">
        <v>581.85</v>
      </c>
      <c r="G131" s="38">
        <v>559.70000000000005</v>
      </c>
      <c r="H131" s="38">
        <v>547.75</v>
      </c>
      <c r="I131" s="38">
        <v>525.6</v>
      </c>
      <c r="J131" s="38">
        <v>593.80000000000007</v>
      </c>
      <c r="K131" s="38">
        <v>615.94999999999993</v>
      </c>
      <c r="L131" s="38">
        <v>627.90000000000009</v>
      </c>
      <c r="M131" s="28">
        <v>604</v>
      </c>
      <c r="N131" s="28">
        <v>569.9</v>
      </c>
      <c r="O131" s="39">
        <v>8118000</v>
      </c>
      <c r="P131" s="40">
        <v>-1.8818666376590885E-2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44679</v>
      </c>
      <c r="E132" s="37">
        <v>382.45</v>
      </c>
      <c r="F132" s="37">
        <v>378.4666666666667</v>
      </c>
      <c r="G132" s="38">
        <v>373.68333333333339</v>
      </c>
      <c r="H132" s="38">
        <v>364.91666666666669</v>
      </c>
      <c r="I132" s="38">
        <v>360.13333333333338</v>
      </c>
      <c r="J132" s="38">
        <v>387.23333333333341</v>
      </c>
      <c r="K132" s="38">
        <v>392.01666666666671</v>
      </c>
      <c r="L132" s="38">
        <v>400.78333333333342</v>
      </c>
      <c r="M132" s="28">
        <v>383.25</v>
      </c>
      <c r="N132" s="28">
        <v>369.7</v>
      </c>
      <c r="O132" s="39">
        <v>21580000</v>
      </c>
      <c r="P132" s="40">
        <v>-6.7899101589495511E-2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44679</v>
      </c>
      <c r="E133" s="37">
        <v>1698.4</v>
      </c>
      <c r="F133" s="37">
        <v>1688.3166666666666</v>
      </c>
      <c r="G133" s="38">
        <v>1675.1333333333332</v>
      </c>
      <c r="H133" s="38">
        <v>1651.8666666666666</v>
      </c>
      <c r="I133" s="38">
        <v>1638.6833333333332</v>
      </c>
      <c r="J133" s="38">
        <v>1711.5833333333333</v>
      </c>
      <c r="K133" s="38">
        <v>1724.7666666666667</v>
      </c>
      <c r="L133" s="38">
        <v>1748.0333333333333</v>
      </c>
      <c r="M133" s="28">
        <v>1701.5</v>
      </c>
      <c r="N133" s="28">
        <v>1665.05</v>
      </c>
      <c r="O133" s="39">
        <v>14061050</v>
      </c>
      <c r="P133" s="40">
        <v>7.1249124830114084E-3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44679</v>
      </c>
      <c r="E134" s="37">
        <v>4827.8500000000004</v>
      </c>
      <c r="F134" s="37">
        <v>4849.9333333333334</v>
      </c>
      <c r="G134" s="38">
        <v>4771.7666666666664</v>
      </c>
      <c r="H134" s="38">
        <v>4715.6833333333334</v>
      </c>
      <c r="I134" s="38">
        <v>4637.5166666666664</v>
      </c>
      <c r="J134" s="38">
        <v>4906.0166666666664</v>
      </c>
      <c r="K134" s="38">
        <v>4984.1833333333325</v>
      </c>
      <c r="L134" s="38">
        <v>5040.2666666666664</v>
      </c>
      <c r="M134" s="28">
        <v>4928.1000000000004</v>
      </c>
      <c r="N134" s="28">
        <v>4793.8500000000004</v>
      </c>
      <c r="O134" s="39">
        <v>1859100</v>
      </c>
      <c r="P134" s="40">
        <v>3.8197352990450663E-2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44679</v>
      </c>
      <c r="E135" s="37">
        <v>4049.85</v>
      </c>
      <c r="F135" s="37">
        <v>4052.0166666666664</v>
      </c>
      <c r="G135" s="38">
        <v>4019.0333333333328</v>
      </c>
      <c r="H135" s="38">
        <v>3988.2166666666662</v>
      </c>
      <c r="I135" s="38">
        <v>3955.2333333333327</v>
      </c>
      <c r="J135" s="38">
        <v>4082.833333333333</v>
      </c>
      <c r="K135" s="38">
        <v>4115.8166666666666</v>
      </c>
      <c r="L135" s="38">
        <v>4146.6333333333332</v>
      </c>
      <c r="M135" s="28">
        <v>4085</v>
      </c>
      <c r="N135" s="28">
        <v>4021.2</v>
      </c>
      <c r="O135" s="39">
        <v>1079600</v>
      </c>
      <c r="P135" s="40">
        <v>5.2141527001862194E-3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44679</v>
      </c>
      <c r="E136" s="37">
        <v>757.4</v>
      </c>
      <c r="F136" s="37">
        <v>750.08333333333337</v>
      </c>
      <c r="G136" s="38">
        <v>739.66666666666674</v>
      </c>
      <c r="H136" s="38">
        <v>721.93333333333339</v>
      </c>
      <c r="I136" s="38">
        <v>711.51666666666677</v>
      </c>
      <c r="J136" s="38">
        <v>767.81666666666672</v>
      </c>
      <c r="K136" s="38">
        <v>778.23333333333346</v>
      </c>
      <c r="L136" s="38">
        <v>795.9666666666667</v>
      </c>
      <c r="M136" s="28">
        <v>760.5</v>
      </c>
      <c r="N136" s="28">
        <v>732.35</v>
      </c>
      <c r="O136" s="39">
        <v>8621550</v>
      </c>
      <c r="P136" s="40">
        <v>-5.4970651262461569E-2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44679</v>
      </c>
      <c r="E137" s="37">
        <v>939</v>
      </c>
      <c r="F137" s="37">
        <v>930.65</v>
      </c>
      <c r="G137" s="38">
        <v>918.75</v>
      </c>
      <c r="H137" s="38">
        <v>898.5</v>
      </c>
      <c r="I137" s="38">
        <v>886.6</v>
      </c>
      <c r="J137" s="38">
        <v>950.9</v>
      </c>
      <c r="K137" s="38">
        <v>962.79999999999984</v>
      </c>
      <c r="L137" s="38">
        <v>983.05</v>
      </c>
      <c r="M137" s="28">
        <v>942.55</v>
      </c>
      <c r="N137" s="28">
        <v>910.4</v>
      </c>
      <c r="O137" s="39">
        <v>13206200</v>
      </c>
      <c r="P137" s="40">
        <v>6.9986388384754988E-2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44679</v>
      </c>
      <c r="E138" s="37">
        <v>182.75</v>
      </c>
      <c r="F138" s="37">
        <v>181.20000000000002</v>
      </c>
      <c r="G138" s="38">
        <v>178.90000000000003</v>
      </c>
      <c r="H138" s="38">
        <v>175.05</v>
      </c>
      <c r="I138" s="38">
        <v>172.75000000000003</v>
      </c>
      <c r="J138" s="38">
        <v>185.05000000000004</v>
      </c>
      <c r="K138" s="38">
        <v>187.35000000000005</v>
      </c>
      <c r="L138" s="38">
        <v>191.20000000000005</v>
      </c>
      <c r="M138" s="28">
        <v>183.5</v>
      </c>
      <c r="N138" s="28">
        <v>177.35</v>
      </c>
      <c r="O138" s="39">
        <v>35020000</v>
      </c>
      <c r="P138" s="40">
        <v>7.3639397077436431E-3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44679</v>
      </c>
      <c r="E139" s="37">
        <v>117.95</v>
      </c>
      <c r="F139" s="37">
        <v>117.31666666666668</v>
      </c>
      <c r="G139" s="38">
        <v>116.28333333333336</v>
      </c>
      <c r="H139" s="38">
        <v>114.61666666666669</v>
      </c>
      <c r="I139" s="38">
        <v>113.58333333333337</v>
      </c>
      <c r="J139" s="38">
        <v>118.98333333333335</v>
      </c>
      <c r="K139" s="38">
        <v>120.01666666666668</v>
      </c>
      <c r="L139" s="38">
        <v>121.68333333333334</v>
      </c>
      <c r="M139" s="28">
        <v>118.35</v>
      </c>
      <c r="N139" s="28">
        <v>115.65</v>
      </c>
      <c r="O139" s="39">
        <v>35859000</v>
      </c>
      <c r="P139" s="40">
        <v>-1.8314717477003941E-2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44679</v>
      </c>
      <c r="E140" s="37">
        <v>529.65</v>
      </c>
      <c r="F140" s="37">
        <v>526.51666666666665</v>
      </c>
      <c r="G140" s="38">
        <v>521.43333333333328</v>
      </c>
      <c r="H140" s="38">
        <v>513.21666666666658</v>
      </c>
      <c r="I140" s="38">
        <v>508.13333333333321</v>
      </c>
      <c r="J140" s="38">
        <v>534.73333333333335</v>
      </c>
      <c r="K140" s="38">
        <v>539.81666666666683</v>
      </c>
      <c r="L140" s="38">
        <v>548.03333333333342</v>
      </c>
      <c r="M140" s="28">
        <v>531.6</v>
      </c>
      <c r="N140" s="28">
        <v>518.29999999999995</v>
      </c>
      <c r="O140" s="39">
        <v>8302000</v>
      </c>
      <c r="P140" s="40">
        <v>5.3281666263017679E-3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44679</v>
      </c>
      <c r="E141" s="37">
        <v>7899.2</v>
      </c>
      <c r="F141" s="37">
        <v>7932.5666666666666</v>
      </c>
      <c r="G141" s="38">
        <v>7806.583333333333</v>
      </c>
      <c r="H141" s="38">
        <v>7713.9666666666662</v>
      </c>
      <c r="I141" s="38">
        <v>7587.9833333333327</v>
      </c>
      <c r="J141" s="38">
        <v>8025.1833333333334</v>
      </c>
      <c r="K141" s="38">
        <v>8151.166666666667</v>
      </c>
      <c r="L141" s="38">
        <v>8243.7833333333328</v>
      </c>
      <c r="M141" s="28">
        <v>8058.55</v>
      </c>
      <c r="N141" s="28">
        <v>7839.95</v>
      </c>
      <c r="O141" s="39">
        <v>2707500</v>
      </c>
      <c r="P141" s="40">
        <v>1.2073863636363636E-2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44679</v>
      </c>
      <c r="E142" s="37">
        <v>869.8</v>
      </c>
      <c r="F142" s="37">
        <v>865.25</v>
      </c>
      <c r="G142" s="38">
        <v>859.05</v>
      </c>
      <c r="H142" s="38">
        <v>848.3</v>
      </c>
      <c r="I142" s="38">
        <v>842.09999999999991</v>
      </c>
      <c r="J142" s="38">
        <v>876</v>
      </c>
      <c r="K142" s="38">
        <v>882.2</v>
      </c>
      <c r="L142" s="38">
        <v>892.95</v>
      </c>
      <c r="M142" s="28">
        <v>871.45</v>
      </c>
      <c r="N142" s="28">
        <v>854.5</v>
      </c>
      <c r="O142" s="39">
        <v>13500000</v>
      </c>
      <c r="P142" s="40">
        <v>-2.6149684400360685E-2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44679</v>
      </c>
      <c r="E143" s="37">
        <v>1369.45</v>
      </c>
      <c r="F143" s="37">
        <v>1368.6833333333332</v>
      </c>
      <c r="G143" s="38">
        <v>1353.6166666666663</v>
      </c>
      <c r="H143" s="38">
        <v>1337.7833333333331</v>
      </c>
      <c r="I143" s="38">
        <v>1322.7166666666662</v>
      </c>
      <c r="J143" s="38">
        <v>1384.5166666666664</v>
      </c>
      <c r="K143" s="38">
        <v>1399.5833333333335</v>
      </c>
      <c r="L143" s="38">
        <v>1415.4166666666665</v>
      </c>
      <c r="M143" s="28">
        <v>1383.75</v>
      </c>
      <c r="N143" s="28">
        <v>1352.85</v>
      </c>
      <c r="O143" s="39">
        <v>2091950</v>
      </c>
      <c r="P143" s="40">
        <v>-1.6940789473684211E-2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44679</v>
      </c>
      <c r="E144" s="37">
        <v>2395.4</v>
      </c>
      <c r="F144" s="37">
        <v>2405.2333333333331</v>
      </c>
      <c r="G144" s="38">
        <v>2370.4666666666662</v>
      </c>
      <c r="H144" s="38">
        <v>2345.5333333333333</v>
      </c>
      <c r="I144" s="38">
        <v>2310.7666666666664</v>
      </c>
      <c r="J144" s="38">
        <v>2430.1666666666661</v>
      </c>
      <c r="K144" s="38">
        <v>2464.9333333333334</v>
      </c>
      <c r="L144" s="38">
        <v>2489.8666666666659</v>
      </c>
      <c r="M144" s="28">
        <v>2440</v>
      </c>
      <c r="N144" s="28">
        <v>2380.3000000000002</v>
      </c>
      <c r="O144" s="39">
        <v>490400</v>
      </c>
      <c r="P144" s="40">
        <v>3.9864291772688722E-2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44679</v>
      </c>
      <c r="E145" s="37">
        <v>753.15</v>
      </c>
      <c r="F145" s="37">
        <v>747.1</v>
      </c>
      <c r="G145" s="38">
        <v>736.7</v>
      </c>
      <c r="H145" s="38">
        <v>720.25</v>
      </c>
      <c r="I145" s="38">
        <v>709.85</v>
      </c>
      <c r="J145" s="38">
        <v>763.55000000000007</v>
      </c>
      <c r="K145" s="38">
        <v>773.94999999999993</v>
      </c>
      <c r="L145" s="38">
        <v>790.40000000000009</v>
      </c>
      <c r="M145" s="28">
        <v>757.5</v>
      </c>
      <c r="N145" s="28">
        <v>730.65</v>
      </c>
      <c r="O145" s="39">
        <v>2051400</v>
      </c>
      <c r="P145" s="40">
        <v>-8.3357537031658435E-2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44679</v>
      </c>
      <c r="E146" s="37">
        <v>822.7</v>
      </c>
      <c r="F146" s="37">
        <v>819.35</v>
      </c>
      <c r="G146" s="38">
        <v>813.95</v>
      </c>
      <c r="H146" s="38">
        <v>805.2</v>
      </c>
      <c r="I146" s="38">
        <v>799.80000000000007</v>
      </c>
      <c r="J146" s="38">
        <v>828.1</v>
      </c>
      <c r="K146" s="38">
        <v>833.49999999999989</v>
      </c>
      <c r="L146" s="38">
        <v>842.25</v>
      </c>
      <c r="M146" s="28">
        <v>824.75</v>
      </c>
      <c r="N146" s="28">
        <v>810.6</v>
      </c>
      <c r="O146" s="39">
        <v>2756400</v>
      </c>
      <c r="P146" s="40">
        <v>-2.6052974381241857E-3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44679</v>
      </c>
      <c r="E147" s="37">
        <v>3703.6</v>
      </c>
      <c r="F147" s="37">
        <v>3721.1333333333332</v>
      </c>
      <c r="G147" s="38">
        <v>3672.4666666666662</v>
      </c>
      <c r="H147" s="38">
        <v>3641.333333333333</v>
      </c>
      <c r="I147" s="38">
        <v>3592.6666666666661</v>
      </c>
      <c r="J147" s="38">
        <v>3752.2666666666664</v>
      </c>
      <c r="K147" s="38">
        <v>3800.9333333333334</v>
      </c>
      <c r="L147" s="38">
        <v>3832.0666666666666</v>
      </c>
      <c r="M147" s="28">
        <v>3769.8</v>
      </c>
      <c r="N147" s="28">
        <v>3690</v>
      </c>
      <c r="O147" s="39">
        <v>2860400</v>
      </c>
      <c r="P147" s="40">
        <v>-1.8932638221978323E-2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44679</v>
      </c>
      <c r="E148" s="37">
        <v>140.6</v>
      </c>
      <c r="F148" s="37">
        <v>138.66666666666666</v>
      </c>
      <c r="G148" s="38">
        <v>136.23333333333332</v>
      </c>
      <c r="H148" s="38">
        <v>131.86666666666667</v>
      </c>
      <c r="I148" s="38">
        <v>129.43333333333334</v>
      </c>
      <c r="J148" s="38">
        <v>143.0333333333333</v>
      </c>
      <c r="K148" s="38">
        <v>145.46666666666664</v>
      </c>
      <c r="L148" s="38">
        <v>149.83333333333329</v>
      </c>
      <c r="M148" s="28">
        <v>141.1</v>
      </c>
      <c r="N148" s="28">
        <v>134.30000000000001</v>
      </c>
      <c r="O148" s="39">
        <v>31696000</v>
      </c>
      <c r="P148" s="40">
        <v>-4.0677966101694912E-2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44679</v>
      </c>
      <c r="E149" s="37">
        <v>2774.65</v>
      </c>
      <c r="F149" s="37">
        <v>2784.9833333333336</v>
      </c>
      <c r="G149" s="38">
        <v>2736.0166666666673</v>
      </c>
      <c r="H149" s="38">
        <v>2697.3833333333337</v>
      </c>
      <c r="I149" s="38">
        <v>2648.4166666666674</v>
      </c>
      <c r="J149" s="38">
        <v>2823.6166666666672</v>
      </c>
      <c r="K149" s="38">
        <v>2872.5833333333335</v>
      </c>
      <c r="L149" s="38">
        <v>2911.2166666666672</v>
      </c>
      <c r="M149" s="28">
        <v>2833.95</v>
      </c>
      <c r="N149" s="28">
        <v>2746.35</v>
      </c>
      <c r="O149" s="39">
        <v>1776075</v>
      </c>
      <c r="P149" s="40">
        <v>5.0947499223361295E-2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44679</v>
      </c>
      <c r="E150" s="37">
        <v>71215</v>
      </c>
      <c r="F150" s="37">
        <v>70651.416666666672</v>
      </c>
      <c r="G150" s="38">
        <v>69926.083333333343</v>
      </c>
      <c r="H150" s="38">
        <v>68637.166666666672</v>
      </c>
      <c r="I150" s="38">
        <v>67911.833333333343</v>
      </c>
      <c r="J150" s="38">
        <v>71940.333333333343</v>
      </c>
      <c r="K150" s="38">
        <v>72665.666666666686</v>
      </c>
      <c r="L150" s="38">
        <v>73954.583333333343</v>
      </c>
      <c r="M150" s="28">
        <v>71376.75</v>
      </c>
      <c r="N150" s="28">
        <v>69362.5</v>
      </c>
      <c r="O150" s="39">
        <v>110050</v>
      </c>
      <c r="P150" s="40">
        <v>5.8274834118665256E-2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44679</v>
      </c>
      <c r="E151" s="37">
        <v>1301.7</v>
      </c>
      <c r="F151" s="37">
        <v>1296.5833333333333</v>
      </c>
      <c r="G151" s="38">
        <v>1286.7166666666665</v>
      </c>
      <c r="H151" s="38">
        <v>1271.7333333333331</v>
      </c>
      <c r="I151" s="38">
        <v>1261.8666666666663</v>
      </c>
      <c r="J151" s="38">
        <v>1311.5666666666666</v>
      </c>
      <c r="K151" s="38">
        <v>1321.4333333333334</v>
      </c>
      <c r="L151" s="38">
        <v>1336.4166666666667</v>
      </c>
      <c r="M151" s="28">
        <v>1306.45</v>
      </c>
      <c r="N151" s="28">
        <v>1281.5999999999999</v>
      </c>
      <c r="O151" s="39">
        <v>3454875</v>
      </c>
      <c r="P151" s="40">
        <v>-2.8574441164065795E-2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44679</v>
      </c>
      <c r="E152" s="37">
        <v>329.45</v>
      </c>
      <c r="F152" s="37">
        <v>329.16666666666669</v>
      </c>
      <c r="G152" s="38">
        <v>323.03333333333336</v>
      </c>
      <c r="H152" s="38">
        <v>316.61666666666667</v>
      </c>
      <c r="I152" s="38">
        <v>310.48333333333335</v>
      </c>
      <c r="J152" s="38">
        <v>335.58333333333337</v>
      </c>
      <c r="K152" s="38">
        <v>341.7166666666667</v>
      </c>
      <c r="L152" s="38">
        <v>348.13333333333338</v>
      </c>
      <c r="M152" s="28">
        <v>335.3</v>
      </c>
      <c r="N152" s="28">
        <v>322.75</v>
      </c>
      <c r="O152" s="39">
        <v>3969600</v>
      </c>
      <c r="P152" s="40">
        <v>0.11555755395683454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44679</v>
      </c>
      <c r="E153" s="37">
        <v>110.2</v>
      </c>
      <c r="F153" s="37">
        <v>110.3</v>
      </c>
      <c r="G153" s="38">
        <v>109.1</v>
      </c>
      <c r="H153" s="38">
        <v>108</v>
      </c>
      <c r="I153" s="38">
        <v>106.8</v>
      </c>
      <c r="J153" s="38">
        <v>111.39999999999999</v>
      </c>
      <c r="K153" s="38">
        <v>112.60000000000001</v>
      </c>
      <c r="L153" s="38">
        <v>113.69999999999999</v>
      </c>
      <c r="M153" s="28">
        <v>111.5</v>
      </c>
      <c r="N153" s="28">
        <v>109.2</v>
      </c>
      <c r="O153" s="39">
        <v>81761500</v>
      </c>
      <c r="P153" s="40">
        <v>-1.4547689785882594E-2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44679</v>
      </c>
      <c r="E154" s="37">
        <v>4549.5</v>
      </c>
      <c r="F154" s="37">
        <v>4557.05</v>
      </c>
      <c r="G154" s="38">
        <v>4519.1000000000004</v>
      </c>
      <c r="H154" s="38">
        <v>4488.7</v>
      </c>
      <c r="I154" s="38">
        <v>4450.75</v>
      </c>
      <c r="J154" s="38">
        <v>4587.4500000000007</v>
      </c>
      <c r="K154" s="38">
        <v>4625.3999999999996</v>
      </c>
      <c r="L154" s="38">
        <v>4655.8000000000011</v>
      </c>
      <c r="M154" s="28">
        <v>4595</v>
      </c>
      <c r="N154" s="28">
        <v>4526.6499999999996</v>
      </c>
      <c r="O154" s="39">
        <v>1378125</v>
      </c>
      <c r="P154" s="40">
        <v>-8.988764044943821E-3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44679</v>
      </c>
      <c r="E155" s="37">
        <v>4113.2</v>
      </c>
      <c r="F155" s="37">
        <v>4105.6499999999996</v>
      </c>
      <c r="G155" s="38">
        <v>4033.1999999999989</v>
      </c>
      <c r="H155" s="38">
        <v>3953.1999999999994</v>
      </c>
      <c r="I155" s="38">
        <v>3880.7499999999986</v>
      </c>
      <c r="J155" s="38">
        <v>4185.6499999999996</v>
      </c>
      <c r="K155" s="38">
        <v>4258.1000000000004</v>
      </c>
      <c r="L155" s="38">
        <v>4338.0999999999995</v>
      </c>
      <c r="M155" s="28">
        <v>4178.1000000000004</v>
      </c>
      <c r="N155" s="28">
        <v>4025.65</v>
      </c>
      <c r="O155" s="39">
        <v>443250</v>
      </c>
      <c r="P155" s="40">
        <v>0.28171763175016268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44679</v>
      </c>
      <c r="E156" s="37">
        <v>38.799999999999997</v>
      </c>
      <c r="F156" s="37">
        <v>38.666666666666664</v>
      </c>
      <c r="G156" s="38">
        <v>38.483333333333327</v>
      </c>
      <c r="H156" s="38">
        <v>38.166666666666664</v>
      </c>
      <c r="I156" s="38">
        <v>37.983333333333327</v>
      </c>
      <c r="J156" s="38">
        <v>38.983333333333327</v>
      </c>
      <c r="K156" s="38">
        <v>39.166666666666664</v>
      </c>
      <c r="L156" s="38">
        <v>39.483333333333327</v>
      </c>
      <c r="M156" s="28">
        <v>38.85</v>
      </c>
      <c r="N156" s="28">
        <v>38.35</v>
      </c>
      <c r="O156" s="39">
        <v>31788000</v>
      </c>
      <c r="P156" s="40">
        <v>-6.4288237371953369E-2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44679</v>
      </c>
      <c r="E157" s="37">
        <v>18446.7</v>
      </c>
      <c r="F157" s="37">
        <v>18419.333333333332</v>
      </c>
      <c r="G157" s="38">
        <v>18254.566666666666</v>
      </c>
      <c r="H157" s="38">
        <v>18062.433333333334</v>
      </c>
      <c r="I157" s="38">
        <v>17897.666666666668</v>
      </c>
      <c r="J157" s="38">
        <v>18611.466666666664</v>
      </c>
      <c r="K157" s="38">
        <v>18776.233333333334</v>
      </c>
      <c r="L157" s="38">
        <v>18968.366666666661</v>
      </c>
      <c r="M157" s="28">
        <v>18584.099999999999</v>
      </c>
      <c r="N157" s="28">
        <v>18227.2</v>
      </c>
      <c r="O157" s="39">
        <v>301825</v>
      </c>
      <c r="P157" s="40">
        <v>1.3600873142473343E-2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44679</v>
      </c>
      <c r="E158" s="37">
        <v>160.80000000000001</v>
      </c>
      <c r="F158" s="37">
        <v>160.35</v>
      </c>
      <c r="G158" s="38">
        <v>159.39999999999998</v>
      </c>
      <c r="H158" s="38">
        <v>157.99999999999997</v>
      </c>
      <c r="I158" s="38">
        <v>157.04999999999995</v>
      </c>
      <c r="J158" s="38">
        <v>161.75</v>
      </c>
      <c r="K158" s="38">
        <v>162.69999999999999</v>
      </c>
      <c r="L158" s="38">
        <v>164.10000000000002</v>
      </c>
      <c r="M158" s="28">
        <v>161.30000000000001</v>
      </c>
      <c r="N158" s="28">
        <v>158.94999999999999</v>
      </c>
      <c r="O158" s="39">
        <v>58738900</v>
      </c>
      <c r="P158" s="40">
        <v>-5.4872789995687794E-2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44679</v>
      </c>
      <c r="E159" s="37">
        <v>156.9</v>
      </c>
      <c r="F159" s="37">
        <v>156.93333333333334</v>
      </c>
      <c r="G159" s="38">
        <v>155.76666666666668</v>
      </c>
      <c r="H159" s="38">
        <v>154.63333333333335</v>
      </c>
      <c r="I159" s="38">
        <v>153.4666666666667</v>
      </c>
      <c r="J159" s="38">
        <v>158.06666666666666</v>
      </c>
      <c r="K159" s="38">
        <v>159.23333333333329</v>
      </c>
      <c r="L159" s="38">
        <v>160.36666666666665</v>
      </c>
      <c r="M159" s="28">
        <v>158.1</v>
      </c>
      <c r="N159" s="28">
        <v>155.80000000000001</v>
      </c>
      <c r="O159" s="39">
        <v>97880400</v>
      </c>
      <c r="P159" s="40">
        <v>8.74548793616617E-2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44679</v>
      </c>
      <c r="E160" s="37">
        <v>954.4</v>
      </c>
      <c r="F160" s="37">
        <v>947.25</v>
      </c>
      <c r="G160" s="38">
        <v>935.55</v>
      </c>
      <c r="H160" s="38">
        <v>916.69999999999993</v>
      </c>
      <c r="I160" s="38">
        <v>904.99999999999989</v>
      </c>
      <c r="J160" s="38">
        <v>966.1</v>
      </c>
      <c r="K160" s="38">
        <v>977.80000000000007</v>
      </c>
      <c r="L160" s="38">
        <v>996.65000000000009</v>
      </c>
      <c r="M160" s="28">
        <v>958.95</v>
      </c>
      <c r="N160" s="28">
        <v>928.4</v>
      </c>
      <c r="O160" s="39">
        <v>4148200</v>
      </c>
      <c r="P160" s="40">
        <v>-4.0012959663048762E-2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44679</v>
      </c>
      <c r="E161" s="37">
        <v>3545.5</v>
      </c>
      <c r="F161" s="37">
        <v>3536.7333333333336</v>
      </c>
      <c r="G161" s="38">
        <v>3516.4666666666672</v>
      </c>
      <c r="H161" s="38">
        <v>3487.4333333333334</v>
      </c>
      <c r="I161" s="38">
        <v>3467.166666666667</v>
      </c>
      <c r="J161" s="38">
        <v>3565.7666666666673</v>
      </c>
      <c r="K161" s="38">
        <v>3586.0333333333338</v>
      </c>
      <c r="L161" s="38">
        <v>3615.0666666666675</v>
      </c>
      <c r="M161" s="28">
        <v>3557</v>
      </c>
      <c r="N161" s="28">
        <v>3507.7</v>
      </c>
      <c r="O161" s="39">
        <v>547750</v>
      </c>
      <c r="P161" s="40">
        <v>2.5989229688597518E-2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44679</v>
      </c>
      <c r="E162" s="37">
        <v>167.6</v>
      </c>
      <c r="F162" s="37">
        <v>168.41666666666666</v>
      </c>
      <c r="G162" s="38">
        <v>165.23333333333332</v>
      </c>
      <c r="H162" s="38">
        <v>162.86666666666667</v>
      </c>
      <c r="I162" s="38">
        <v>159.68333333333334</v>
      </c>
      <c r="J162" s="38">
        <v>170.7833333333333</v>
      </c>
      <c r="K162" s="38">
        <v>173.96666666666664</v>
      </c>
      <c r="L162" s="38">
        <v>176.33333333333329</v>
      </c>
      <c r="M162" s="28">
        <v>171.6</v>
      </c>
      <c r="N162" s="28">
        <v>166.05</v>
      </c>
      <c r="O162" s="39">
        <v>66474100</v>
      </c>
      <c r="P162" s="40">
        <v>7.1161922538497437E-3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44679</v>
      </c>
      <c r="E163" s="37">
        <v>46602.1</v>
      </c>
      <c r="F163" s="37">
        <v>46252.366666666669</v>
      </c>
      <c r="G163" s="38">
        <v>45754.833333333336</v>
      </c>
      <c r="H163" s="38">
        <v>44907.566666666666</v>
      </c>
      <c r="I163" s="38">
        <v>44410.033333333333</v>
      </c>
      <c r="J163" s="38">
        <v>47099.633333333339</v>
      </c>
      <c r="K163" s="38">
        <v>47597.166666666664</v>
      </c>
      <c r="L163" s="38">
        <v>48444.433333333342</v>
      </c>
      <c r="M163" s="28">
        <v>46749.9</v>
      </c>
      <c r="N163" s="28">
        <v>45405.1</v>
      </c>
      <c r="O163" s="39">
        <v>88740</v>
      </c>
      <c r="P163" s="40">
        <v>4.5229681978798585E-2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44679</v>
      </c>
      <c r="E164" s="37">
        <v>2202.65</v>
      </c>
      <c r="F164" s="37">
        <v>2190.3666666666668</v>
      </c>
      <c r="G164" s="38">
        <v>2153.2833333333338</v>
      </c>
      <c r="H164" s="38">
        <v>2103.916666666667</v>
      </c>
      <c r="I164" s="38">
        <v>2066.8333333333339</v>
      </c>
      <c r="J164" s="38">
        <v>2239.7333333333336</v>
      </c>
      <c r="K164" s="38">
        <v>2276.8166666666666</v>
      </c>
      <c r="L164" s="38">
        <v>2326.1833333333334</v>
      </c>
      <c r="M164" s="28">
        <v>2227.4499999999998</v>
      </c>
      <c r="N164" s="28">
        <v>2141</v>
      </c>
      <c r="O164" s="39">
        <v>3207600</v>
      </c>
      <c r="P164" s="40">
        <v>-1.5530047265361242E-2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44679</v>
      </c>
      <c r="E165" s="37">
        <v>4059.3</v>
      </c>
      <c r="F165" s="37">
        <v>4054.3166666666671</v>
      </c>
      <c r="G165" s="38">
        <v>4021.9333333333343</v>
      </c>
      <c r="H165" s="38">
        <v>3984.5666666666671</v>
      </c>
      <c r="I165" s="38">
        <v>3952.1833333333343</v>
      </c>
      <c r="J165" s="38">
        <v>4091.6833333333343</v>
      </c>
      <c r="K165" s="38">
        <v>4124.0666666666666</v>
      </c>
      <c r="L165" s="38">
        <v>4161.4333333333343</v>
      </c>
      <c r="M165" s="28">
        <v>4086.7</v>
      </c>
      <c r="N165" s="28">
        <v>4016.95</v>
      </c>
      <c r="O165" s="39">
        <v>634950</v>
      </c>
      <c r="P165" s="40">
        <v>-2.8013777267508609E-2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44679</v>
      </c>
      <c r="E166" s="37">
        <v>202.45</v>
      </c>
      <c r="F166" s="37">
        <v>202.70000000000002</v>
      </c>
      <c r="G166" s="38">
        <v>200.85000000000002</v>
      </c>
      <c r="H166" s="38">
        <v>199.25</v>
      </c>
      <c r="I166" s="38">
        <v>197.4</v>
      </c>
      <c r="J166" s="38">
        <v>204.30000000000004</v>
      </c>
      <c r="K166" s="38">
        <v>206.15</v>
      </c>
      <c r="L166" s="38">
        <v>207.75000000000006</v>
      </c>
      <c r="M166" s="28">
        <v>204.55</v>
      </c>
      <c r="N166" s="28">
        <v>201.1</v>
      </c>
      <c r="O166" s="39">
        <v>18015000</v>
      </c>
      <c r="P166" s="40">
        <v>-4.1459369817578775E-3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44679</v>
      </c>
      <c r="E167" s="37">
        <v>118.95</v>
      </c>
      <c r="F167" s="37">
        <v>118.16666666666667</v>
      </c>
      <c r="G167" s="38">
        <v>117.03333333333335</v>
      </c>
      <c r="H167" s="38">
        <v>115.11666666666667</v>
      </c>
      <c r="I167" s="38">
        <v>113.98333333333335</v>
      </c>
      <c r="J167" s="38">
        <v>120.08333333333334</v>
      </c>
      <c r="K167" s="38">
        <v>121.21666666666667</v>
      </c>
      <c r="L167" s="38">
        <v>123.13333333333334</v>
      </c>
      <c r="M167" s="28">
        <v>119.3</v>
      </c>
      <c r="N167" s="28">
        <v>116.25</v>
      </c>
      <c r="O167" s="39">
        <v>43499200</v>
      </c>
      <c r="P167" s="40">
        <v>-7.635597682991048E-2</v>
      </c>
    </row>
    <row r="168" spans="1:16" ht="12.75" customHeight="1">
      <c r="A168" s="28">
        <v>158</v>
      </c>
      <c r="B168" s="29" t="s">
        <v>47</v>
      </c>
      <c r="C168" s="30" t="s">
        <v>176</v>
      </c>
      <c r="D168" s="31">
        <v>44679</v>
      </c>
      <c r="E168" s="37">
        <v>4284.25</v>
      </c>
      <c r="F168" s="37">
        <v>4308.45</v>
      </c>
      <c r="G168" s="38">
        <v>4200.75</v>
      </c>
      <c r="H168" s="38">
        <v>4117.25</v>
      </c>
      <c r="I168" s="38">
        <v>4009.55</v>
      </c>
      <c r="J168" s="38">
        <v>4391.95</v>
      </c>
      <c r="K168" s="38">
        <v>4499.6499999999987</v>
      </c>
      <c r="L168" s="38">
        <v>4583.1499999999996</v>
      </c>
      <c r="M168" s="28">
        <v>4416.1499999999996</v>
      </c>
      <c r="N168" s="28">
        <v>4224.95</v>
      </c>
      <c r="O168" s="39">
        <v>83375</v>
      </c>
      <c r="P168" s="40">
        <v>-0.12810457516339868</v>
      </c>
    </row>
    <row r="169" spans="1:16" ht="12.75" customHeight="1">
      <c r="A169" s="28">
        <v>159</v>
      </c>
      <c r="B169" s="29" t="s">
        <v>56</v>
      </c>
      <c r="C169" s="30" t="s">
        <v>177</v>
      </c>
      <c r="D169" s="31">
        <v>44679</v>
      </c>
      <c r="E169" s="37">
        <v>2433.25</v>
      </c>
      <c r="F169" s="37">
        <v>2425.3833333333332</v>
      </c>
      <c r="G169" s="38">
        <v>2412.8666666666663</v>
      </c>
      <c r="H169" s="38">
        <v>2392.4833333333331</v>
      </c>
      <c r="I169" s="38">
        <v>2379.9666666666662</v>
      </c>
      <c r="J169" s="38">
        <v>2445.7666666666664</v>
      </c>
      <c r="K169" s="38">
        <v>2458.2833333333328</v>
      </c>
      <c r="L169" s="38">
        <v>2478.6666666666665</v>
      </c>
      <c r="M169" s="28">
        <v>2437.9</v>
      </c>
      <c r="N169" s="28">
        <v>2405</v>
      </c>
      <c r="O169" s="39">
        <v>2838750</v>
      </c>
      <c r="P169" s="40">
        <v>-2.1795313576843556E-2</v>
      </c>
    </row>
    <row r="170" spans="1:16" ht="12.75" customHeight="1">
      <c r="A170" s="28">
        <v>160</v>
      </c>
      <c r="B170" s="29" t="s">
        <v>38</v>
      </c>
      <c r="C170" s="30" t="s">
        <v>178</v>
      </c>
      <c r="D170" s="31">
        <v>44679</v>
      </c>
      <c r="E170" s="37">
        <v>2889.35</v>
      </c>
      <c r="F170" s="37">
        <v>2888.3666666666663</v>
      </c>
      <c r="G170" s="38">
        <v>2867.7833333333328</v>
      </c>
      <c r="H170" s="38">
        <v>2846.2166666666667</v>
      </c>
      <c r="I170" s="38">
        <v>2825.6333333333332</v>
      </c>
      <c r="J170" s="38">
        <v>2909.9333333333325</v>
      </c>
      <c r="K170" s="38">
        <v>2930.5166666666655</v>
      </c>
      <c r="L170" s="38">
        <v>2952.0833333333321</v>
      </c>
      <c r="M170" s="28">
        <v>2908.95</v>
      </c>
      <c r="N170" s="28">
        <v>2866.8</v>
      </c>
      <c r="O170" s="39">
        <v>1529500</v>
      </c>
      <c r="P170" s="40">
        <v>-2.4553571428571428E-2</v>
      </c>
    </row>
    <row r="171" spans="1:16" ht="12.75" customHeight="1">
      <c r="A171" s="28">
        <v>161</v>
      </c>
      <c r="B171" s="29" t="s">
        <v>58</v>
      </c>
      <c r="C171" s="30" t="s">
        <v>179</v>
      </c>
      <c r="D171" s="31">
        <v>44679</v>
      </c>
      <c r="E171" s="37">
        <v>35.700000000000003</v>
      </c>
      <c r="F171" s="37">
        <v>35.550000000000004</v>
      </c>
      <c r="G171" s="38">
        <v>35.350000000000009</v>
      </c>
      <c r="H171" s="38">
        <v>35.000000000000007</v>
      </c>
      <c r="I171" s="38">
        <v>34.800000000000011</v>
      </c>
      <c r="J171" s="38">
        <v>35.900000000000006</v>
      </c>
      <c r="K171" s="38">
        <v>36.100000000000009</v>
      </c>
      <c r="L171" s="38">
        <v>36.450000000000003</v>
      </c>
      <c r="M171" s="28">
        <v>35.75</v>
      </c>
      <c r="N171" s="28">
        <v>35.200000000000003</v>
      </c>
      <c r="O171" s="39">
        <v>281648000</v>
      </c>
      <c r="P171" s="40">
        <v>-4.5241192105411974E-3</v>
      </c>
    </row>
    <row r="172" spans="1:16" ht="12.75" customHeight="1">
      <c r="A172" s="28">
        <v>162</v>
      </c>
      <c r="B172" s="29" t="s">
        <v>44</v>
      </c>
      <c r="C172" s="30" t="s">
        <v>271</v>
      </c>
      <c r="D172" s="31">
        <v>44679</v>
      </c>
      <c r="E172" s="37">
        <v>2523.25</v>
      </c>
      <c r="F172" s="37">
        <v>2541</v>
      </c>
      <c r="G172" s="38">
        <v>2474.4</v>
      </c>
      <c r="H172" s="38">
        <v>2425.5500000000002</v>
      </c>
      <c r="I172" s="38">
        <v>2358.9500000000003</v>
      </c>
      <c r="J172" s="38">
        <v>2589.85</v>
      </c>
      <c r="K172" s="38">
        <v>2656.4500000000003</v>
      </c>
      <c r="L172" s="38">
        <v>2705.2999999999997</v>
      </c>
      <c r="M172" s="28">
        <v>2607.6</v>
      </c>
      <c r="N172" s="28">
        <v>2492.15</v>
      </c>
      <c r="O172" s="39">
        <v>924600</v>
      </c>
      <c r="P172" s="40">
        <v>-3.6874999999999998E-2</v>
      </c>
    </row>
    <row r="173" spans="1:16" ht="12.75" customHeight="1">
      <c r="A173" s="28">
        <v>163</v>
      </c>
      <c r="B173" s="29" t="s">
        <v>169</v>
      </c>
      <c r="C173" s="30" t="s">
        <v>180</v>
      </c>
      <c r="D173" s="31">
        <v>44679</v>
      </c>
      <c r="E173" s="37">
        <v>231.7</v>
      </c>
      <c r="F173" s="37">
        <v>229.5</v>
      </c>
      <c r="G173" s="38">
        <v>226.7</v>
      </c>
      <c r="H173" s="38">
        <v>221.7</v>
      </c>
      <c r="I173" s="38">
        <v>218.89999999999998</v>
      </c>
      <c r="J173" s="38">
        <v>234.5</v>
      </c>
      <c r="K173" s="38">
        <v>237.3</v>
      </c>
      <c r="L173" s="38">
        <v>242.3</v>
      </c>
      <c r="M173" s="28">
        <v>232.3</v>
      </c>
      <c r="N173" s="28">
        <v>224.5</v>
      </c>
      <c r="O173" s="39">
        <v>41613399</v>
      </c>
      <c r="P173" s="40">
        <v>5.317856660817924E-2</v>
      </c>
    </row>
    <row r="174" spans="1:16" ht="12.75" customHeight="1">
      <c r="A174" s="28">
        <v>164</v>
      </c>
      <c r="B174" s="29" t="s">
        <v>181</v>
      </c>
      <c r="C174" s="30" t="s">
        <v>182</v>
      </c>
      <c r="D174" s="31">
        <v>44679</v>
      </c>
      <c r="E174" s="37">
        <v>1752.2</v>
      </c>
      <c r="F174" s="37">
        <v>1737.2333333333336</v>
      </c>
      <c r="G174" s="38">
        <v>1718.3166666666671</v>
      </c>
      <c r="H174" s="38">
        <v>1684.4333333333334</v>
      </c>
      <c r="I174" s="38">
        <v>1665.5166666666669</v>
      </c>
      <c r="J174" s="38">
        <v>1771.1166666666672</v>
      </c>
      <c r="K174" s="38">
        <v>1790.0333333333338</v>
      </c>
      <c r="L174" s="38">
        <v>1823.9166666666674</v>
      </c>
      <c r="M174" s="28">
        <v>1756.15</v>
      </c>
      <c r="N174" s="28">
        <v>1703.35</v>
      </c>
      <c r="O174" s="39">
        <v>2672362</v>
      </c>
      <c r="P174" s="40">
        <v>-1.5206812652068127E-3</v>
      </c>
    </row>
    <row r="175" spans="1:16" ht="12.75" customHeight="1">
      <c r="A175" s="28">
        <v>165</v>
      </c>
      <c r="B175" s="29" t="s">
        <v>44</v>
      </c>
      <c r="C175" s="30" t="s">
        <v>483</v>
      </c>
      <c r="D175" s="31">
        <v>44679</v>
      </c>
      <c r="E175" s="37">
        <v>169.95</v>
      </c>
      <c r="F175" s="37">
        <v>170.58333333333334</v>
      </c>
      <c r="G175" s="38">
        <v>168.51666666666668</v>
      </c>
      <c r="H175" s="38">
        <v>167.08333333333334</v>
      </c>
      <c r="I175" s="38">
        <v>165.01666666666668</v>
      </c>
      <c r="J175" s="38">
        <v>172.01666666666668</v>
      </c>
      <c r="K175" s="38">
        <v>174.08333333333334</v>
      </c>
      <c r="L175" s="38">
        <v>175.51666666666668</v>
      </c>
      <c r="M175" s="28">
        <v>172.65</v>
      </c>
      <c r="N175" s="28">
        <v>169.15</v>
      </c>
      <c r="O175" s="39">
        <v>7675000</v>
      </c>
      <c r="P175" s="40">
        <v>9.6820292961772067E-2</v>
      </c>
    </row>
    <row r="176" spans="1:16" ht="12.75" customHeight="1">
      <c r="A176" s="28">
        <v>166</v>
      </c>
      <c r="B176" s="29" t="s">
        <v>42</v>
      </c>
      <c r="C176" s="30" t="s">
        <v>183</v>
      </c>
      <c r="D176" s="31">
        <v>44679</v>
      </c>
      <c r="E176" s="37">
        <v>795.55</v>
      </c>
      <c r="F176" s="37">
        <v>800.09999999999991</v>
      </c>
      <c r="G176" s="38">
        <v>787.04999999999984</v>
      </c>
      <c r="H176" s="38">
        <v>778.55</v>
      </c>
      <c r="I176" s="38">
        <v>765.49999999999989</v>
      </c>
      <c r="J176" s="38">
        <v>808.5999999999998</v>
      </c>
      <c r="K176" s="38">
        <v>821.65</v>
      </c>
      <c r="L176" s="38">
        <v>830.14999999999975</v>
      </c>
      <c r="M176" s="28">
        <v>813.15</v>
      </c>
      <c r="N176" s="28">
        <v>791.6</v>
      </c>
      <c r="O176" s="39">
        <v>3016650</v>
      </c>
      <c r="P176" s="40">
        <v>4.7829937998228524E-2</v>
      </c>
    </row>
    <row r="177" spans="1:16" ht="12.75" customHeight="1">
      <c r="A177" s="28">
        <v>167</v>
      </c>
      <c r="B177" s="29" t="s">
        <v>58</v>
      </c>
      <c r="C177" s="30" t="s">
        <v>184</v>
      </c>
      <c r="D177" s="31">
        <v>44679</v>
      </c>
      <c r="E177" s="37">
        <v>124.45</v>
      </c>
      <c r="F177" s="37">
        <v>123.51666666666667</v>
      </c>
      <c r="G177" s="38">
        <v>121.68333333333334</v>
      </c>
      <c r="H177" s="38">
        <v>118.91666666666667</v>
      </c>
      <c r="I177" s="38">
        <v>117.08333333333334</v>
      </c>
      <c r="J177" s="38">
        <v>126.28333333333333</v>
      </c>
      <c r="K177" s="38">
        <v>128.11666666666667</v>
      </c>
      <c r="L177" s="38">
        <v>130.88333333333333</v>
      </c>
      <c r="M177" s="28">
        <v>125.35</v>
      </c>
      <c r="N177" s="28">
        <v>120.75</v>
      </c>
      <c r="O177" s="39">
        <v>51193700</v>
      </c>
      <c r="P177" s="40">
        <v>-6.681820584659301E-2</v>
      </c>
    </row>
    <row r="178" spans="1:16" ht="12.75" customHeight="1">
      <c r="A178" s="28">
        <v>168</v>
      </c>
      <c r="B178" s="29" t="s">
        <v>169</v>
      </c>
      <c r="C178" s="30" t="s">
        <v>185</v>
      </c>
      <c r="D178" s="31">
        <v>44679</v>
      </c>
      <c r="E178" s="37">
        <v>128.5</v>
      </c>
      <c r="F178" s="37">
        <v>127.93333333333332</v>
      </c>
      <c r="G178" s="38">
        <v>126.91666666666666</v>
      </c>
      <c r="H178" s="38">
        <v>125.33333333333333</v>
      </c>
      <c r="I178" s="38">
        <v>124.31666666666666</v>
      </c>
      <c r="J178" s="38">
        <v>129.51666666666665</v>
      </c>
      <c r="K178" s="38">
        <v>130.53333333333333</v>
      </c>
      <c r="L178" s="38">
        <v>132.11666666666665</v>
      </c>
      <c r="M178" s="28">
        <v>128.94999999999999</v>
      </c>
      <c r="N178" s="28">
        <v>126.35</v>
      </c>
      <c r="O178" s="39">
        <v>31752000</v>
      </c>
      <c r="P178" s="40">
        <v>-1.872798071574263E-2</v>
      </c>
    </row>
    <row r="179" spans="1:16" ht="12.75" customHeight="1">
      <c r="A179" s="28">
        <v>169</v>
      </c>
      <c r="B179" s="255" t="s">
        <v>79</v>
      </c>
      <c r="C179" s="30" t="s">
        <v>186</v>
      </c>
      <c r="D179" s="31">
        <v>44679</v>
      </c>
      <c r="E179" s="37">
        <v>2774.35</v>
      </c>
      <c r="F179" s="37">
        <v>2758.6333333333332</v>
      </c>
      <c r="G179" s="38">
        <v>2725.9666666666662</v>
      </c>
      <c r="H179" s="38">
        <v>2677.583333333333</v>
      </c>
      <c r="I179" s="38">
        <v>2644.9166666666661</v>
      </c>
      <c r="J179" s="38">
        <v>2807.0166666666664</v>
      </c>
      <c r="K179" s="38">
        <v>2839.6833333333334</v>
      </c>
      <c r="L179" s="38">
        <v>2888.0666666666666</v>
      </c>
      <c r="M179" s="28">
        <v>2791.3</v>
      </c>
      <c r="N179" s="28">
        <v>2710.25</v>
      </c>
      <c r="O179" s="39">
        <v>33880500</v>
      </c>
      <c r="P179" s="40">
        <v>2.5819197493017237E-2</v>
      </c>
    </row>
    <row r="180" spans="1:16" ht="12.75" customHeight="1">
      <c r="A180" s="28">
        <v>170</v>
      </c>
      <c r="B180" s="29" t="s">
        <v>119</v>
      </c>
      <c r="C180" s="30" t="s">
        <v>187</v>
      </c>
      <c r="D180" s="31">
        <v>44679</v>
      </c>
      <c r="E180" s="37">
        <v>98.1</v>
      </c>
      <c r="F180" s="37">
        <v>98.033333333333346</v>
      </c>
      <c r="G180" s="38">
        <v>97.316666666666691</v>
      </c>
      <c r="H180" s="38">
        <v>96.533333333333346</v>
      </c>
      <c r="I180" s="38">
        <v>95.816666666666691</v>
      </c>
      <c r="J180" s="38">
        <v>98.816666666666691</v>
      </c>
      <c r="K180" s="38">
        <v>99.53333333333336</v>
      </c>
      <c r="L180" s="38">
        <v>100.31666666666669</v>
      </c>
      <c r="M180" s="28">
        <v>98.75</v>
      </c>
      <c r="N180" s="28">
        <v>97.25</v>
      </c>
      <c r="O180" s="39">
        <v>142386000</v>
      </c>
      <c r="P180" s="40">
        <v>-3.5800443886905335E-2</v>
      </c>
    </row>
    <row r="181" spans="1:16" ht="12.75" customHeight="1">
      <c r="A181" s="28">
        <v>171</v>
      </c>
      <c r="B181" s="29" t="s">
        <v>58</v>
      </c>
      <c r="C181" s="30" t="s">
        <v>274</v>
      </c>
      <c r="D181" s="31">
        <v>44679</v>
      </c>
      <c r="E181" s="37">
        <v>819.6</v>
      </c>
      <c r="F181" s="37">
        <v>816.73333333333323</v>
      </c>
      <c r="G181" s="38">
        <v>809.41666666666652</v>
      </c>
      <c r="H181" s="38">
        <v>799.23333333333323</v>
      </c>
      <c r="I181" s="38">
        <v>791.91666666666652</v>
      </c>
      <c r="J181" s="38">
        <v>826.91666666666652</v>
      </c>
      <c r="K181" s="38">
        <v>834.23333333333335</v>
      </c>
      <c r="L181" s="38">
        <v>844.41666666666652</v>
      </c>
      <c r="M181" s="28">
        <v>824.05</v>
      </c>
      <c r="N181" s="28">
        <v>806.55</v>
      </c>
      <c r="O181" s="39">
        <v>8086500</v>
      </c>
      <c r="P181" s="40">
        <v>2.7052771956563155E-2</v>
      </c>
    </row>
    <row r="182" spans="1:16" ht="12.75" customHeight="1">
      <c r="A182" s="28">
        <v>172</v>
      </c>
      <c r="B182" s="29" t="s">
        <v>63</v>
      </c>
      <c r="C182" s="30" t="s">
        <v>188</v>
      </c>
      <c r="D182" s="31">
        <v>44679</v>
      </c>
      <c r="E182" s="37">
        <v>1097.5</v>
      </c>
      <c r="F182" s="37">
        <v>1094.95</v>
      </c>
      <c r="G182" s="38">
        <v>1087.6500000000001</v>
      </c>
      <c r="H182" s="38">
        <v>1077.8</v>
      </c>
      <c r="I182" s="38">
        <v>1070.5</v>
      </c>
      <c r="J182" s="38">
        <v>1104.8000000000002</v>
      </c>
      <c r="K182" s="38">
        <v>1112.0999999999999</v>
      </c>
      <c r="L182" s="38">
        <v>1121.9500000000003</v>
      </c>
      <c r="M182" s="28">
        <v>1102.25</v>
      </c>
      <c r="N182" s="28">
        <v>1085.0999999999999</v>
      </c>
      <c r="O182" s="39">
        <v>7325250</v>
      </c>
      <c r="P182" s="40">
        <v>3.5078423060618903E-2</v>
      </c>
    </row>
    <row r="183" spans="1:16" ht="12.75" customHeight="1">
      <c r="A183" s="28">
        <v>173</v>
      </c>
      <c r="B183" s="29" t="s">
        <v>58</v>
      </c>
      <c r="C183" s="30" t="s">
        <v>189</v>
      </c>
      <c r="D183" s="31">
        <v>44679</v>
      </c>
      <c r="E183" s="37">
        <v>506.45</v>
      </c>
      <c r="F183" s="37">
        <v>504.13333333333338</v>
      </c>
      <c r="G183" s="38">
        <v>500.46666666666675</v>
      </c>
      <c r="H183" s="38">
        <v>494.48333333333335</v>
      </c>
      <c r="I183" s="38">
        <v>490.81666666666672</v>
      </c>
      <c r="J183" s="38">
        <v>510.11666666666679</v>
      </c>
      <c r="K183" s="38">
        <v>513.78333333333342</v>
      </c>
      <c r="L183" s="38">
        <v>519.76666666666688</v>
      </c>
      <c r="M183" s="28">
        <v>507.8</v>
      </c>
      <c r="N183" s="28">
        <v>498.15</v>
      </c>
      <c r="O183" s="39">
        <v>69223500</v>
      </c>
      <c r="P183" s="40">
        <v>-2.4375290685383282E-2</v>
      </c>
    </row>
    <row r="184" spans="1:16" ht="12.75" customHeight="1">
      <c r="A184" s="28">
        <v>174</v>
      </c>
      <c r="B184" s="29" t="s">
        <v>42</v>
      </c>
      <c r="C184" s="30" t="s">
        <v>190</v>
      </c>
      <c r="D184" s="31">
        <v>44679</v>
      </c>
      <c r="E184" s="37">
        <v>26171.3</v>
      </c>
      <c r="F184" s="37">
        <v>26153.733333333337</v>
      </c>
      <c r="G184" s="38">
        <v>25957.466666666674</v>
      </c>
      <c r="H184" s="38">
        <v>25743.633333333339</v>
      </c>
      <c r="I184" s="38">
        <v>25547.366666666676</v>
      </c>
      <c r="J184" s="38">
        <v>26367.566666666673</v>
      </c>
      <c r="K184" s="38">
        <v>26563.833333333336</v>
      </c>
      <c r="L184" s="38">
        <v>26777.666666666672</v>
      </c>
      <c r="M184" s="28">
        <v>26350</v>
      </c>
      <c r="N184" s="28">
        <v>25939.9</v>
      </c>
      <c r="O184" s="39">
        <v>191250</v>
      </c>
      <c r="P184" s="40">
        <v>3.1471282454760031E-3</v>
      </c>
    </row>
    <row r="185" spans="1:16" ht="12.75" customHeight="1">
      <c r="A185" s="28">
        <v>175</v>
      </c>
      <c r="B185" s="29" t="s">
        <v>70</v>
      </c>
      <c r="C185" s="30" t="s">
        <v>191</v>
      </c>
      <c r="D185" s="31">
        <v>44679</v>
      </c>
      <c r="E185" s="37">
        <v>2277.5500000000002</v>
      </c>
      <c r="F185" s="37">
        <v>2283.0333333333333</v>
      </c>
      <c r="G185" s="38">
        <v>2253.0666666666666</v>
      </c>
      <c r="H185" s="38">
        <v>2228.5833333333335</v>
      </c>
      <c r="I185" s="38">
        <v>2198.6166666666668</v>
      </c>
      <c r="J185" s="38">
        <v>2307.5166666666664</v>
      </c>
      <c r="K185" s="38">
        <v>2337.4833333333327</v>
      </c>
      <c r="L185" s="38">
        <v>2361.9666666666662</v>
      </c>
      <c r="M185" s="28">
        <v>2313</v>
      </c>
      <c r="N185" s="28">
        <v>2258.5500000000002</v>
      </c>
      <c r="O185" s="39">
        <v>1604075</v>
      </c>
      <c r="P185" s="40">
        <v>3.9586919104991391E-3</v>
      </c>
    </row>
    <row r="186" spans="1:16" ht="12.75" customHeight="1">
      <c r="A186" s="28">
        <v>176</v>
      </c>
      <c r="B186" s="29" t="s">
        <v>40</v>
      </c>
      <c r="C186" s="30" t="s">
        <v>192</v>
      </c>
      <c r="D186" s="31">
        <v>44679</v>
      </c>
      <c r="E186" s="37">
        <v>2513.75</v>
      </c>
      <c r="F186" s="37">
        <v>2508.2166666666667</v>
      </c>
      <c r="G186" s="38">
        <v>2470.4333333333334</v>
      </c>
      <c r="H186" s="38">
        <v>2427.1166666666668</v>
      </c>
      <c r="I186" s="38">
        <v>2389.3333333333335</v>
      </c>
      <c r="J186" s="38">
        <v>2551.5333333333333</v>
      </c>
      <c r="K186" s="38">
        <v>2589.3166666666671</v>
      </c>
      <c r="L186" s="38">
        <v>2632.6333333333332</v>
      </c>
      <c r="M186" s="28">
        <v>2546</v>
      </c>
      <c r="N186" s="28">
        <v>2464.9</v>
      </c>
      <c r="O186" s="39">
        <v>3282375</v>
      </c>
      <c r="P186" s="40">
        <v>-4.5266143106457241E-2</v>
      </c>
    </row>
    <row r="187" spans="1:16" ht="12.75" customHeight="1">
      <c r="A187" s="28">
        <v>177</v>
      </c>
      <c r="B187" s="29" t="s">
        <v>63</v>
      </c>
      <c r="C187" s="30" t="s">
        <v>193</v>
      </c>
      <c r="D187" s="31">
        <v>44679</v>
      </c>
      <c r="E187" s="37">
        <v>1159.9000000000001</v>
      </c>
      <c r="F187" s="37">
        <v>1144.0333333333335</v>
      </c>
      <c r="G187" s="38">
        <v>1123.0666666666671</v>
      </c>
      <c r="H187" s="38">
        <v>1086.2333333333336</v>
      </c>
      <c r="I187" s="38">
        <v>1065.2666666666671</v>
      </c>
      <c r="J187" s="38">
        <v>1180.866666666667</v>
      </c>
      <c r="K187" s="38">
        <v>1201.8333333333337</v>
      </c>
      <c r="L187" s="38">
        <v>1238.666666666667</v>
      </c>
      <c r="M187" s="28">
        <v>1165</v>
      </c>
      <c r="N187" s="28">
        <v>1107.2</v>
      </c>
      <c r="O187" s="39">
        <v>4972000</v>
      </c>
      <c r="P187" s="40">
        <v>2.9996685449121645E-2</v>
      </c>
    </row>
    <row r="188" spans="1:16" ht="12.75" customHeight="1">
      <c r="A188" s="28">
        <v>178</v>
      </c>
      <c r="B188" s="29" t="s">
        <v>47</v>
      </c>
      <c r="C188" s="30" t="s">
        <v>512</v>
      </c>
      <c r="D188" s="31">
        <v>44679</v>
      </c>
      <c r="E188" s="37">
        <v>337.55</v>
      </c>
      <c r="F188" s="37">
        <v>335.34999999999997</v>
      </c>
      <c r="G188" s="38">
        <v>330.99999999999994</v>
      </c>
      <c r="H188" s="38">
        <v>324.45</v>
      </c>
      <c r="I188" s="38">
        <v>320.09999999999997</v>
      </c>
      <c r="J188" s="38">
        <v>341.89999999999992</v>
      </c>
      <c r="K188" s="38">
        <v>346.24999999999994</v>
      </c>
      <c r="L188" s="38">
        <v>352.7999999999999</v>
      </c>
      <c r="M188" s="28">
        <v>339.7</v>
      </c>
      <c r="N188" s="28">
        <v>328.8</v>
      </c>
      <c r="O188" s="39">
        <v>4831200</v>
      </c>
      <c r="P188" s="40">
        <v>-2.4177422286856935E-2</v>
      </c>
    </row>
    <row r="189" spans="1:16" ht="12.75" customHeight="1">
      <c r="A189" s="28">
        <v>179</v>
      </c>
      <c r="B189" s="29" t="s">
        <v>47</v>
      </c>
      <c r="C189" s="30" t="s">
        <v>194</v>
      </c>
      <c r="D189" s="31">
        <v>44679</v>
      </c>
      <c r="E189" s="37">
        <v>917.2</v>
      </c>
      <c r="F189" s="37">
        <v>914.81666666666661</v>
      </c>
      <c r="G189" s="38">
        <v>904.98333333333323</v>
      </c>
      <c r="H189" s="38">
        <v>892.76666666666665</v>
      </c>
      <c r="I189" s="38">
        <v>882.93333333333328</v>
      </c>
      <c r="J189" s="38">
        <v>927.03333333333319</v>
      </c>
      <c r="K189" s="38">
        <v>936.86666666666667</v>
      </c>
      <c r="L189" s="38">
        <v>949.08333333333314</v>
      </c>
      <c r="M189" s="28">
        <v>924.65</v>
      </c>
      <c r="N189" s="28">
        <v>902.6</v>
      </c>
      <c r="O189" s="39">
        <v>17215800</v>
      </c>
      <c r="P189" s="40">
        <v>6.6013610159941047E-2</v>
      </c>
    </row>
    <row r="190" spans="1:16" ht="12.75" customHeight="1">
      <c r="A190" s="28">
        <v>180</v>
      </c>
      <c r="B190" s="29" t="s">
        <v>181</v>
      </c>
      <c r="C190" s="30" t="s">
        <v>195</v>
      </c>
      <c r="D190" s="31">
        <v>44679</v>
      </c>
      <c r="E190" s="37">
        <v>500.95</v>
      </c>
      <c r="F190" s="37">
        <v>499.86666666666662</v>
      </c>
      <c r="G190" s="38">
        <v>494.93333333333322</v>
      </c>
      <c r="H190" s="38">
        <v>488.91666666666663</v>
      </c>
      <c r="I190" s="38">
        <v>483.98333333333323</v>
      </c>
      <c r="J190" s="38">
        <v>505.88333333333321</v>
      </c>
      <c r="K190" s="38">
        <v>510.81666666666661</v>
      </c>
      <c r="L190" s="38">
        <v>516.83333333333326</v>
      </c>
      <c r="M190" s="28">
        <v>504.8</v>
      </c>
      <c r="N190" s="28">
        <v>493.85</v>
      </c>
      <c r="O190" s="39">
        <v>13639500</v>
      </c>
      <c r="P190" s="40">
        <v>6.5308833296435689E-3</v>
      </c>
    </row>
    <row r="191" spans="1:16" ht="12.75" customHeight="1">
      <c r="A191" s="28">
        <v>181</v>
      </c>
      <c r="B191" s="29" t="s">
        <v>47</v>
      </c>
      <c r="C191" s="30" t="s">
        <v>276</v>
      </c>
      <c r="D191" s="31">
        <v>44679</v>
      </c>
      <c r="E191" s="37">
        <v>630</v>
      </c>
      <c r="F191" s="37">
        <v>635.18333333333328</v>
      </c>
      <c r="G191" s="38">
        <v>620.86666666666656</v>
      </c>
      <c r="H191" s="38">
        <v>611.73333333333323</v>
      </c>
      <c r="I191" s="38">
        <v>597.41666666666652</v>
      </c>
      <c r="J191" s="38">
        <v>644.31666666666661</v>
      </c>
      <c r="K191" s="38">
        <v>658.63333333333344</v>
      </c>
      <c r="L191" s="38">
        <v>667.76666666666665</v>
      </c>
      <c r="M191" s="28">
        <v>649.5</v>
      </c>
      <c r="N191" s="28">
        <v>626.04999999999995</v>
      </c>
      <c r="O191" s="39">
        <v>984300</v>
      </c>
      <c r="P191" s="40">
        <v>-4.8479868529170092E-2</v>
      </c>
    </row>
    <row r="192" spans="1:16" ht="12.75" customHeight="1">
      <c r="A192" s="28">
        <v>182</v>
      </c>
      <c r="B192" s="29" t="s">
        <v>38</v>
      </c>
      <c r="C192" s="30" t="s">
        <v>196</v>
      </c>
      <c r="D192" s="31">
        <v>44679</v>
      </c>
      <c r="E192" s="37">
        <v>962.1</v>
      </c>
      <c r="F192" s="37">
        <v>957.21666666666658</v>
      </c>
      <c r="G192" s="38">
        <v>950.43333333333317</v>
      </c>
      <c r="H192" s="38">
        <v>938.76666666666654</v>
      </c>
      <c r="I192" s="38">
        <v>931.98333333333312</v>
      </c>
      <c r="J192" s="38">
        <v>968.88333333333321</v>
      </c>
      <c r="K192" s="38">
        <v>975.66666666666674</v>
      </c>
      <c r="L192" s="38">
        <v>987.33333333333326</v>
      </c>
      <c r="M192" s="28">
        <v>964</v>
      </c>
      <c r="N192" s="28">
        <v>945.55</v>
      </c>
      <c r="O192" s="39">
        <v>5449000</v>
      </c>
      <c r="P192" s="40">
        <v>-4.0837880654814293E-2</v>
      </c>
    </row>
    <row r="193" spans="1:16" ht="12.75" customHeight="1">
      <c r="A193" s="28">
        <v>183</v>
      </c>
      <c r="B193" s="29" t="s">
        <v>74</v>
      </c>
      <c r="C193" s="30" t="s">
        <v>532</v>
      </c>
      <c r="D193" s="31">
        <v>44679</v>
      </c>
      <c r="E193" s="37">
        <v>1107.5999999999999</v>
      </c>
      <c r="F193" s="37">
        <v>1112.6333333333334</v>
      </c>
      <c r="G193" s="38">
        <v>1084.6166666666668</v>
      </c>
      <c r="H193" s="38">
        <v>1061.6333333333334</v>
      </c>
      <c r="I193" s="38">
        <v>1033.6166666666668</v>
      </c>
      <c r="J193" s="38">
        <v>1135.6166666666668</v>
      </c>
      <c r="K193" s="38">
        <v>1163.6333333333337</v>
      </c>
      <c r="L193" s="38">
        <v>1186.6166666666668</v>
      </c>
      <c r="M193" s="28">
        <v>1140.6500000000001</v>
      </c>
      <c r="N193" s="28">
        <v>1089.6500000000001</v>
      </c>
      <c r="O193" s="39">
        <v>5210800</v>
      </c>
      <c r="P193" s="40">
        <v>7.9824270557029176E-2</v>
      </c>
    </row>
    <row r="194" spans="1:16" ht="12.75" customHeight="1">
      <c r="A194" s="28">
        <v>184</v>
      </c>
      <c r="B194" s="29" t="s">
        <v>56</v>
      </c>
      <c r="C194" s="30" t="s">
        <v>197</v>
      </c>
      <c r="D194" s="31">
        <v>44679</v>
      </c>
      <c r="E194" s="37">
        <v>822</v>
      </c>
      <c r="F194" s="37">
        <v>813.83333333333337</v>
      </c>
      <c r="G194" s="38">
        <v>803.16666666666674</v>
      </c>
      <c r="H194" s="38">
        <v>784.33333333333337</v>
      </c>
      <c r="I194" s="38">
        <v>773.66666666666674</v>
      </c>
      <c r="J194" s="38">
        <v>832.66666666666674</v>
      </c>
      <c r="K194" s="38">
        <v>843.33333333333348</v>
      </c>
      <c r="L194" s="38">
        <v>862.16666666666674</v>
      </c>
      <c r="M194" s="28">
        <v>824.5</v>
      </c>
      <c r="N194" s="28">
        <v>795</v>
      </c>
      <c r="O194" s="39">
        <v>8262675</v>
      </c>
      <c r="P194" s="40">
        <v>7.1581372387691296E-3</v>
      </c>
    </row>
    <row r="195" spans="1:16" ht="12.75" customHeight="1">
      <c r="A195" s="28">
        <v>185</v>
      </c>
      <c r="B195" s="29" t="s">
        <v>49</v>
      </c>
      <c r="C195" s="30" t="s">
        <v>198</v>
      </c>
      <c r="D195" s="31">
        <v>44679</v>
      </c>
      <c r="E195" s="37">
        <v>435.35</v>
      </c>
      <c r="F195" s="37">
        <v>434.76666666666665</v>
      </c>
      <c r="G195" s="38">
        <v>432.38333333333333</v>
      </c>
      <c r="H195" s="38">
        <v>429.41666666666669</v>
      </c>
      <c r="I195" s="38">
        <v>427.03333333333336</v>
      </c>
      <c r="J195" s="38">
        <v>437.73333333333329</v>
      </c>
      <c r="K195" s="38">
        <v>440.11666666666662</v>
      </c>
      <c r="L195" s="38">
        <v>443.08333333333326</v>
      </c>
      <c r="M195" s="28">
        <v>437.15</v>
      </c>
      <c r="N195" s="28">
        <v>431.8</v>
      </c>
      <c r="O195" s="39">
        <v>84548100</v>
      </c>
      <c r="P195" s="40">
        <v>-3.071293210481605E-2</v>
      </c>
    </row>
    <row r="196" spans="1:16" ht="12.75" customHeight="1">
      <c r="A196" s="28">
        <v>186</v>
      </c>
      <c r="B196" s="29" t="s">
        <v>169</v>
      </c>
      <c r="C196" s="30" t="s">
        <v>199</v>
      </c>
      <c r="D196" s="31">
        <v>44679</v>
      </c>
      <c r="E196" s="37">
        <v>249.45</v>
      </c>
      <c r="F196" s="37">
        <v>249.56666666666669</v>
      </c>
      <c r="G196" s="38">
        <v>247.73333333333338</v>
      </c>
      <c r="H196" s="38">
        <v>246.01666666666668</v>
      </c>
      <c r="I196" s="38">
        <v>244.18333333333337</v>
      </c>
      <c r="J196" s="38">
        <v>251.28333333333339</v>
      </c>
      <c r="K196" s="38">
        <v>253.1166666666667</v>
      </c>
      <c r="L196" s="38">
        <v>254.8333333333334</v>
      </c>
      <c r="M196" s="28">
        <v>251.4</v>
      </c>
      <c r="N196" s="28">
        <v>247.85</v>
      </c>
      <c r="O196" s="39">
        <v>101749500</v>
      </c>
      <c r="P196" s="40">
        <v>-8.6166898654470737E-4</v>
      </c>
    </row>
    <row r="197" spans="1:16" ht="12.75" customHeight="1">
      <c r="A197" s="28">
        <v>187</v>
      </c>
      <c r="B197" s="29" t="s">
        <v>119</v>
      </c>
      <c r="C197" s="30" t="s">
        <v>200</v>
      </c>
      <c r="D197" s="31">
        <v>44679</v>
      </c>
      <c r="E197" s="37">
        <v>1233.8</v>
      </c>
      <c r="F197" s="37">
        <v>1233.3666666666666</v>
      </c>
      <c r="G197" s="38">
        <v>1225.833333333333</v>
      </c>
      <c r="H197" s="38">
        <v>1217.8666666666666</v>
      </c>
      <c r="I197" s="38">
        <v>1210.333333333333</v>
      </c>
      <c r="J197" s="38">
        <v>1241.333333333333</v>
      </c>
      <c r="K197" s="38">
        <v>1248.8666666666663</v>
      </c>
      <c r="L197" s="38">
        <v>1256.833333333333</v>
      </c>
      <c r="M197" s="28">
        <v>1240.9000000000001</v>
      </c>
      <c r="N197" s="28">
        <v>1225.4000000000001</v>
      </c>
      <c r="O197" s="39">
        <v>34508725</v>
      </c>
      <c r="P197" s="40">
        <v>8.4203728312572182E-3</v>
      </c>
    </row>
    <row r="198" spans="1:16" ht="12.75" customHeight="1">
      <c r="A198" s="28">
        <v>188</v>
      </c>
      <c r="B198" s="29" t="s">
        <v>86</v>
      </c>
      <c r="C198" s="30" t="s">
        <v>201</v>
      </c>
      <c r="D198" s="31">
        <v>44679</v>
      </c>
      <c r="E198" s="37">
        <v>3545.25</v>
      </c>
      <c r="F198" s="37">
        <v>3553.5166666666664</v>
      </c>
      <c r="G198" s="38">
        <v>3515.083333333333</v>
      </c>
      <c r="H198" s="38">
        <v>3484.9166666666665</v>
      </c>
      <c r="I198" s="38">
        <v>3446.4833333333331</v>
      </c>
      <c r="J198" s="38">
        <v>3583.6833333333329</v>
      </c>
      <c r="K198" s="38">
        <v>3622.1166666666663</v>
      </c>
      <c r="L198" s="38">
        <v>3652.2833333333328</v>
      </c>
      <c r="M198" s="28">
        <v>3591.95</v>
      </c>
      <c r="N198" s="28">
        <v>3523.35</v>
      </c>
      <c r="O198" s="39">
        <v>11305950</v>
      </c>
      <c r="P198" s="40">
        <v>5.9390348067478111E-3</v>
      </c>
    </row>
    <row r="199" spans="1:16" ht="12.75" customHeight="1">
      <c r="A199" s="28">
        <v>189</v>
      </c>
      <c r="B199" s="29" t="s">
        <v>86</v>
      </c>
      <c r="C199" s="30" t="s">
        <v>202</v>
      </c>
      <c r="D199" s="31">
        <v>44679</v>
      </c>
      <c r="E199" s="37">
        <v>1277.3499999999999</v>
      </c>
      <c r="F199" s="37">
        <v>1277.5</v>
      </c>
      <c r="G199" s="38">
        <v>1267.5999999999999</v>
      </c>
      <c r="H199" s="38">
        <v>1257.8499999999999</v>
      </c>
      <c r="I199" s="38">
        <v>1247.9499999999998</v>
      </c>
      <c r="J199" s="38">
        <v>1287.25</v>
      </c>
      <c r="K199" s="38">
        <v>1297.1500000000001</v>
      </c>
      <c r="L199" s="38">
        <v>1306.9000000000001</v>
      </c>
      <c r="M199" s="28">
        <v>1287.4000000000001</v>
      </c>
      <c r="N199" s="28">
        <v>1267.75</v>
      </c>
      <c r="O199" s="39">
        <v>16544400</v>
      </c>
      <c r="P199" s="40">
        <v>2.9918201172823365E-2</v>
      </c>
    </row>
    <row r="200" spans="1:16" ht="12.75" customHeight="1">
      <c r="A200" s="28">
        <v>190</v>
      </c>
      <c r="B200" s="29" t="s">
        <v>56</v>
      </c>
      <c r="C200" s="30" t="s">
        <v>203</v>
      </c>
      <c r="D200" s="31">
        <v>44679</v>
      </c>
      <c r="E200" s="37">
        <v>2548.6</v>
      </c>
      <c r="F200" s="37">
        <v>2523.4166666666665</v>
      </c>
      <c r="G200" s="38">
        <v>2493.1833333333329</v>
      </c>
      <c r="H200" s="38">
        <v>2437.7666666666664</v>
      </c>
      <c r="I200" s="38">
        <v>2407.5333333333328</v>
      </c>
      <c r="J200" s="38">
        <v>2578.833333333333</v>
      </c>
      <c r="K200" s="38">
        <v>2609.0666666666666</v>
      </c>
      <c r="L200" s="38">
        <v>2664.4833333333331</v>
      </c>
      <c r="M200" s="28">
        <v>2553.65</v>
      </c>
      <c r="N200" s="28">
        <v>2468</v>
      </c>
      <c r="O200" s="39">
        <v>5442375</v>
      </c>
      <c r="P200" s="40">
        <v>-4.2362256680963377E-2</v>
      </c>
    </row>
    <row r="201" spans="1:16" ht="12.75" customHeight="1">
      <c r="A201" s="28">
        <v>191</v>
      </c>
      <c r="B201" s="29" t="s">
        <v>47</v>
      </c>
      <c r="C201" s="30" t="s">
        <v>204</v>
      </c>
      <c r="D201" s="31">
        <v>44679</v>
      </c>
      <c r="E201" s="37">
        <v>2744.15</v>
      </c>
      <c r="F201" s="37">
        <v>2737.9666666666672</v>
      </c>
      <c r="G201" s="38">
        <v>2711.8833333333341</v>
      </c>
      <c r="H201" s="38">
        <v>2679.6166666666668</v>
      </c>
      <c r="I201" s="38">
        <v>2653.5333333333338</v>
      </c>
      <c r="J201" s="38">
        <v>2770.2333333333345</v>
      </c>
      <c r="K201" s="38">
        <v>2796.3166666666675</v>
      </c>
      <c r="L201" s="38">
        <v>2828.5833333333348</v>
      </c>
      <c r="M201" s="28">
        <v>2764.05</v>
      </c>
      <c r="N201" s="28">
        <v>2705.7</v>
      </c>
      <c r="O201" s="39">
        <v>721250</v>
      </c>
      <c r="P201" s="40">
        <v>1.5130190007037298E-2</v>
      </c>
    </row>
    <row r="202" spans="1:16" ht="12.75" customHeight="1">
      <c r="A202" s="28">
        <v>192</v>
      </c>
      <c r="B202" s="29" t="s">
        <v>169</v>
      </c>
      <c r="C202" s="30" t="s">
        <v>205</v>
      </c>
      <c r="D202" s="31">
        <v>44679</v>
      </c>
      <c r="E202" s="37">
        <v>547.79999999999995</v>
      </c>
      <c r="F202" s="37">
        <v>548.11666666666667</v>
      </c>
      <c r="G202" s="38">
        <v>541.43333333333339</v>
      </c>
      <c r="H202" s="38">
        <v>535.06666666666672</v>
      </c>
      <c r="I202" s="38">
        <v>528.38333333333344</v>
      </c>
      <c r="J202" s="38">
        <v>554.48333333333335</v>
      </c>
      <c r="K202" s="38">
        <v>561.16666666666652</v>
      </c>
      <c r="L202" s="38">
        <v>567.5333333333333</v>
      </c>
      <c r="M202" s="28">
        <v>554.79999999999995</v>
      </c>
      <c r="N202" s="28">
        <v>541.75</v>
      </c>
      <c r="O202" s="39">
        <v>3418500</v>
      </c>
      <c r="P202" s="40">
        <v>4.1114664230242119E-2</v>
      </c>
    </row>
    <row r="203" spans="1:16" ht="12.75" customHeight="1">
      <c r="A203" s="28">
        <v>193</v>
      </c>
      <c r="B203" s="29" t="s">
        <v>44</v>
      </c>
      <c r="C203" s="30" t="s">
        <v>206</v>
      </c>
      <c r="D203" s="31">
        <v>44679</v>
      </c>
      <c r="E203" s="37">
        <v>1278.5</v>
      </c>
      <c r="F203" s="37">
        <v>1272.6000000000001</v>
      </c>
      <c r="G203" s="38">
        <v>1256.2000000000003</v>
      </c>
      <c r="H203" s="38">
        <v>1233.9000000000001</v>
      </c>
      <c r="I203" s="38">
        <v>1217.5000000000002</v>
      </c>
      <c r="J203" s="38">
        <v>1294.9000000000003</v>
      </c>
      <c r="K203" s="38">
        <v>1311.3000000000004</v>
      </c>
      <c r="L203" s="38">
        <v>1333.6000000000004</v>
      </c>
      <c r="M203" s="28">
        <v>1289</v>
      </c>
      <c r="N203" s="28">
        <v>1250.3</v>
      </c>
      <c r="O203" s="39">
        <v>2599850</v>
      </c>
      <c r="P203" s="40">
        <v>-5.3576141462127212E-2</v>
      </c>
    </row>
    <row r="204" spans="1:16" ht="12.75" customHeight="1">
      <c r="A204" s="28">
        <v>194</v>
      </c>
      <c r="B204" s="29" t="s">
        <v>49</v>
      </c>
      <c r="C204" s="30" t="s">
        <v>207</v>
      </c>
      <c r="D204" s="31">
        <v>44679</v>
      </c>
      <c r="E204" s="37">
        <v>683.5</v>
      </c>
      <c r="F204" s="37">
        <v>674.96666666666658</v>
      </c>
      <c r="G204" s="38">
        <v>664.08333333333314</v>
      </c>
      <c r="H204" s="38">
        <v>644.66666666666652</v>
      </c>
      <c r="I204" s="38">
        <v>633.78333333333308</v>
      </c>
      <c r="J204" s="38">
        <v>694.38333333333321</v>
      </c>
      <c r="K204" s="38">
        <v>705.26666666666665</v>
      </c>
      <c r="L204" s="38">
        <v>724.68333333333328</v>
      </c>
      <c r="M204" s="28">
        <v>685.85</v>
      </c>
      <c r="N204" s="28">
        <v>655.55</v>
      </c>
      <c r="O204" s="39">
        <v>8001000</v>
      </c>
      <c r="P204" s="40">
        <v>0.10863239573229874</v>
      </c>
    </row>
    <row r="205" spans="1:16" ht="12.75" customHeight="1">
      <c r="A205" s="28">
        <v>195</v>
      </c>
      <c r="B205" s="29" t="s">
        <v>56</v>
      </c>
      <c r="C205" s="30" t="s">
        <v>208</v>
      </c>
      <c r="D205" s="31">
        <v>44679</v>
      </c>
      <c r="E205" s="37">
        <v>1532.95</v>
      </c>
      <c r="F205" s="37">
        <v>1551.55</v>
      </c>
      <c r="G205" s="38">
        <v>1499.6499999999999</v>
      </c>
      <c r="H205" s="38">
        <v>1466.35</v>
      </c>
      <c r="I205" s="38">
        <v>1414.4499999999998</v>
      </c>
      <c r="J205" s="38">
        <v>1584.85</v>
      </c>
      <c r="K205" s="38">
        <v>1636.75</v>
      </c>
      <c r="L205" s="38">
        <v>1670.05</v>
      </c>
      <c r="M205" s="28">
        <v>1603.45</v>
      </c>
      <c r="N205" s="28">
        <v>1518.25</v>
      </c>
      <c r="O205" s="39">
        <v>1895600</v>
      </c>
      <c r="P205" s="40">
        <v>0.1520952988725803</v>
      </c>
    </row>
    <row r="206" spans="1:16" ht="12.75" customHeight="1">
      <c r="A206" s="28">
        <v>196</v>
      </c>
      <c r="B206" s="29" t="s">
        <v>42</v>
      </c>
      <c r="C206" s="30" t="s">
        <v>209</v>
      </c>
      <c r="D206" s="31">
        <v>44679</v>
      </c>
      <c r="E206" s="37">
        <v>6655.35</v>
      </c>
      <c r="F206" s="37">
        <v>6665.333333333333</v>
      </c>
      <c r="G206" s="38">
        <v>6614.5666666666657</v>
      </c>
      <c r="H206" s="38">
        <v>6573.7833333333328</v>
      </c>
      <c r="I206" s="38">
        <v>6523.0166666666655</v>
      </c>
      <c r="J206" s="38">
        <v>6706.1166666666659</v>
      </c>
      <c r="K206" s="38">
        <v>6756.8833333333341</v>
      </c>
      <c r="L206" s="38">
        <v>6797.6666666666661</v>
      </c>
      <c r="M206" s="28">
        <v>6716.1</v>
      </c>
      <c r="N206" s="28">
        <v>6624.55</v>
      </c>
      <c r="O206" s="39">
        <v>1971800</v>
      </c>
      <c r="P206" s="40">
        <v>1.4220416455053328E-3</v>
      </c>
    </row>
    <row r="207" spans="1:16" ht="12.75" customHeight="1">
      <c r="A207" s="28">
        <v>197</v>
      </c>
      <c r="B207" s="29" t="s">
        <v>38</v>
      </c>
      <c r="C207" s="30" t="s">
        <v>210</v>
      </c>
      <c r="D207" s="31">
        <v>44679</v>
      </c>
      <c r="E207" s="37">
        <v>813.7</v>
      </c>
      <c r="F207" s="37">
        <v>812.96666666666658</v>
      </c>
      <c r="G207" s="38">
        <v>807.28333333333319</v>
      </c>
      <c r="H207" s="38">
        <v>800.86666666666656</v>
      </c>
      <c r="I207" s="38">
        <v>795.18333333333317</v>
      </c>
      <c r="J207" s="38">
        <v>819.38333333333321</v>
      </c>
      <c r="K207" s="38">
        <v>825.06666666666661</v>
      </c>
      <c r="L207" s="38">
        <v>831.48333333333323</v>
      </c>
      <c r="M207" s="28">
        <v>818.65</v>
      </c>
      <c r="N207" s="28">
        <v>806.55</v>
      </c>
      <c r="O207" s="39">
        <v>22907300</v>
      </c>
      <c r="P207" s="40">
        <v>-5.9795791730129179E-3</v>
      </c>
    </row>
    <row r="208" spans="1:16" ht="12.75" customHeight="1">
      <c r="A208" s="28">
        <v>198</v>
      </c>
      <c r="B208" s="29" t="s">
        <v>119</v>
      </c>
      <c r="C208" s="30" t="s">
        <v>211</v>
      </c>
      <c r="D208" s="31">
        <v>44679</v>
      </c>
      <c r="E208" s="37">
        <v>411.5</v>
      </c>
      <c r="F208" s="37">
        <v>408.66666666666669</v>
      </c>
      <c r="G208" s="38">
        <v>404.83333333333337</v>
      </c>
      <c r="H208" s="38">
        <v>398.16666666666669</v>
      </c>
      <c r="I208" s="38">
        <v>394.33333333333337</v>
      </c>
      <c r="J208" s="38">
        <v>415.33333333333337</v>
      </c>
      <c r="K208" s="38">
        <v>419.16666666666674</v>
      </c>
      <c r="L208" s="38">
        <v>425.83333333333337</v>
      </c>
      <c r="M208" s="28">
        <v>412.5</v>
      </c>
      <c r="N208" s="28">
        <v>402</v>
      </c>
      <c r="O208" s="39">
        <v>65884300</v>
      </c>
      <c r="P208" s="40">
        <v>-2.8078840261581379E-2</v>
      </c>
    </row>
    <row r="209" spans="1:16" ht="12.75" customHeight="1">
      <c r="A209" s="28">
        <v>199</v>
      </c>
      <c r="B209" s="29" t="s">
        <v>70</v>
      </c>
      <c r="C209" s="30" t="s">
        <v>212</v>
      </c>
      <c r="D209" s="31">
        <v>44679</v>
      </c>
      <c r="E209" s="37">
        <v>1259.6500000000001</v>
      </c>
      <c r="F209" s="37">
        <v>1255.7</v>
      </c>
      <c r="G209" s="38">
        <v>1248.95</v>
      </c>
      <c r="H209" s="38">
        <v>1238.25</v>
      </c>
      <c r="I209" s="38">
        <v>1231.5</v>
      </c>
      <c r="J209" s="38">
        <v>1266.4000000000001</v>
      </c>
      <c r="K209" s="38">
        <v>1273.1500000000001</v>
      </c>
      <c r="L209" s="38">
        <v>1283.8500000000001</v>
      </c>
      <c r="M209" s="28">
        <v>1262.45</v>
      </c>
      <c r="N209" s="28">
        <v>1245</v>
      </c>
      <c r="O209" s="39">
        <v>3147000</v>
      </c>
      <c r="P209" s="40">
        <v>-1.5639662183296842E-2</v>
      </c>
    </row>
    <row r="210" spans="1:16" ht="12.75" customHeight="1">
      <c r="A210" s="28">
        <v>200</v>
      </c>
      <c r="B210" s="29" t="s">
        <v>70</v>
      </c>
      <c r="C210" s="30" t="s">
        <v>281</v>
      </c>
      <c r="D210" s="31">
        <v>44679</v>
      </c>
      <c r="E210" s="37">
        <v>1618.25</v>
      </c>
      <c r="F210" s="37">
        <v>1624.1666666666667</v>
      </c>
      <c r="G210" s="38">
        <v>1603.3833333333334</v>
      </c>
      <c r="H210" s="38">
        <v>1588.5166666666667</v>
      </c>
      <c r="I210" s="38">
        <v>1567.7333333333333</v>
      </c>
      <c r="J210" s="38">
        <v>1639.0333333333335</v>
      </c>
      <c r="K210" s="38">
        <v>1659.8166666666668</v>
      </c>
      <c r="L210" s="38">
        <v>1674.6833333333336</v>
      </c>
      <c r="M210" s="28">
        <v>1644.95</v>
      </c>
      <c r="N210" s="28">
        <v>1609.3</v>
      </c>
      <c r="O210" s="39">
        <v>1092250</v>
      </c>
      <c r="P210" s="40">
        <v>-4.4609665427509292E-2</v>
      </c>
    </row>
    <row r="211" spans="1:16" ht="12.75" customHeight="1">
      <c r="A211" s="28">
        <v>201</v>
      </c>
      <c r="B211" s="29" t="s">
        <v>86</v>
      </c>
      <c r="C211" s="30" t="s">
        <v>213</v>
      </c>
      <c r="D211" s="31">
        <v>44679</v>
      </c>
      <c r="E211" s="37">
        <v>529.85</v>
      </c>
      <c r="F211" s="37">
        <v>531.4</v>
      </c>
      <c r="G211" s="38">
        <v>525.79999999999995</v>
      </c>
      <c r="H211" s="38">
        <v>521.75</v>
      </c>
      <c r="I211" s="38">
        <v>516.15</v>
      </c>
      <c r="J211" s="38">
        <v>535.44999999999993</v>
      </c>
      <c r="K211" s="38">
        <v>541.05000000000007</v>
      </c>
      <c r="L211" s="38">
        <v>545.09999999999991</v>
      </c>
      <c r="M211" s="28">
        <v>537</v>
      </c>
      <c r="N211" s="28">
        <v>527.35</v>
      </c>
      <c r="O211" s="39">
        <v>33880000</v>
      </c>
      <c r="P211" s="40">
        <v>7.4791259548765324E-2</v>
      </c>
    </row>
    <row r="212" spans="1:16" ht="12.75" customHeight="1">
      <c r="A212" s="28">
        <v>202</v>
      </c>
      <c r="B212" s="29" t="s">
        <v>181</v>
      </c>
      <c r="C212" s="30" t="s">
        <v>214</v>
      </c>
      <c r="D212" s="31">
        <v>44679</v>
      </c>
      <c r="E212" s="37">
        <v>261.39999999999998</v>
      </c>
      <c r="F212" s="37">
        <v>261.78333333333336</v>
      </c>
      <c r="G212" s="38">
        <v>259.2166666666667</v>
      </c>
      <c r="H212" s="38">
        <v>257.03333333333336</v>
      </c>
      <c r="I212" s="38">
        <v>254.4666666666667</v>
      </c>
      <c r="J212" s="38">
        <v>263.9666666666667</v>
      </c>
      <c r="K212" s="38">
        <v>266.53333333333342</v>
      </c>
      <c r="L212" s="38">
        <v>268.7166666666667</v>
      </c>
      <c r="M212" s="28">
        <v>264.35000000000002</v>
      </c>
      <c r="N212" s="28">
        <v>259.60000000000002</v>
      </c>
      <c r="O212" s="39">
        <v>86055000</v>
      </c>
      <c r="P212" s="40">
        <v>-1.0691498534230039E-2</v>
      </c>
    </row>
    <row r="213" spans="1:16" ht="12.75" customHeight="1">
      <c r="A213" s="28">
        <v>203</v>
      </c>
      <c r="B213" s="29" t="s">
        <v>47</v>
      </c>
      <c r="C213" s="30" t="s">
        <v>865</v>
      </c>
      <c r="D213" s="31">
        <v>44679</v>
      </c>
      <c r="E213" s="37">
        <v>349.4</v>
      </c>
      <c r="F213" s="37">
        <v>347.11666666666662</v>
      </c>
      <c r="G213" s="38">
        <v>344.23333333333323</v>
      </c>
      <c r="H213" s="38">
        <v>339.06666666666661</v>
      </c>
      <c r="I213" s="38">
        <v>336.18333333333322</v>
      </c>
      <c r="J213" s="38">
        <v>352.28333333333325</v>
      </c>
      <c r="K213" s="38">
        <v>355.16666666666657</v>
      </c>
      <c r="L213" s="38">
        <v>360.33333333333326</v>
      </c>
      <c r="M213" s="28">
        <v>350</v>
      </c>
      <c r="N213" s="28">
        <v>341.95</v>
      </c>
      <c r="O213" s="39">
        <v>17662700</v>
      </c>
      <c r="P213" s="40">
        <v>-8.0896079651524575E-4</v>
      </c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"/>
      <c r="B215" s="29"/>
      <c r="C215" s="30"/>
      <c r="D215" s="31"/>
      <c r="E215" s="37"/>
      <c r="F215" s="37"/>
      <c r="G215" s="38"/>
      <c r="H215" s="38"/>
      <c r="I215" s="38"/>
      <c r="J215" s="38"/>
      <c r="K215" s="38"/>
      <c r="L215" s="38"/>
      <c r="M215" s="28"/>
      <c r="N215" s="28"/>
      <c r="O215" s="39"/>
      <c r="P215" s="40"/>
    </row>
    <row r="216" spans="1:16" ht="12.75" customHeight="1">
      <c r="A216" s="295"/>
      <c r="B216" s="325"/>
      <c r="C216" s="295"/>
      <c r="D216" s="326"/>
      <c r="E216" s="296"/>
      <c r="F216" s="296"/>
      <c r="G216" s="327"/>
      <c r="H216" s="327"/>
      <c r="I216" s="327"/>
      <c r="J216" s="327"/>
      <c r="K216" s="327"/>
      <c r="L216" s="327"/>
      <c r="M216" s="295"/>
      <c r="N216" s="295"/>
      <c r="O216" s="328"/>
      <c r="P216" s="329"/>
    </row>
    <row r="217" spans="1:16" ht="12.75" customHeight="1">
      <c r="A217" s="295"/>
      <c r="B217" s="325"/>
      <c r="C217" s="295"/>
      <c r="D217" s="326"/>
      <c r="E217" s="296"/>
      <c r="F217" s="296"/>
      <c r="G217" s="327"/>
      <c r="H217" s="327"/>
      <c r="I217" s="327"/>
      <c r="J217" s="327"/>
      <c r="K217" s="327"/>
      <c r="L217" s="327"/>
      <c r="M217" s="295"/>
      <c r="N217" s="295"/>
      <c r="O217" s="328"/>
      <c r="P217" s="329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229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G26" sqref="G26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3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44678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73" t="s">
        <v>16</v>
      </c>
      <c r="B8" s="475"/>
      <c r="C8" s="479" t="s">
        <v>20</v>
      </c>
      <c r="D8" s="479" t="s">
        <v>21</v>
      </c>
      <c r="E8" s="470" t="s">
        <v>22</v>
      </c>
      <c r="F8" s="471"/>
      <c r="G8" s="472"/>
      <c r="H8" s="470" t="s">
        <v>23</v>
      </c>
      <c r="I8" s="471"/>
      <c r="J8" s="472"/>
      <c r="K8" s="23"/>
      <c r="L8" s="50"/>
      <c r="M8" s="50"/>
      <c r="N8" s="1"/>
      <c r="O8" s="1"/>
    </row>
    <row r="9" spans="1:15" ht="36" customHeight="1">
      <c r="A9" s="477"/>
      <c r="B9" s="478"/>
      <c r="C9" s="478"/>
      <c r="D9" s="47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17200.8</v>
      </c>
      <c r="D10" s="32">
        <v>17163.033333333329</v>
      </c>
      <c r="E10" s="32">
        <v>17102.21666666666</v>
      </c>
      <c r="F10" s="32">
        <v>17003.633333333331</v>
      </c>
      <c r="G10" s="32">
        <v>16942.816666666662</v>
      </c>
      <c r="H10" s="32">
        <v>17261.616666666658</v>
      </c>
      <c r="I10" s="32">
        <v>17322.433333333331</v>
      </c>
      <c r="J10" s="32">
        <v>17421.016666666656</v>
      </c>
      <c r="K10" s="34">
        <v>17223.849999999999</v>
      </c>
      <c r="L10" s="34">
        <v>17064.45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36404.800000000003</v>
      </c>
      <c r="D11" s="37">
        <v>36425.083333333336</v>
      </c>
      <c r="E11" s="37">
        <v>36245.616666666669</v>
      </c>
      <c r="F11" s="37">
        <v>36086.433333333334</v>
      </c>
      <c r="G11" s="37">
        <v>35906.966666666667</v>
      </c>
      <c r="H11" s="37">
        <v>36584.26666666667</v>
      </c>
      <c r="I11" s="37">
        <v>36763.73333333333</v>
      </c>
      <c r="J11" s="37">
        <v>36922.916666666672</v>
      </c>
      <c r="K11" s="28">
        <v>36604.550000000003</v>
      </c>
      <c r="L11" s="28">
        <v>36265.9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2711.45</v>
      </c>
      <c r="D12" s="37">
        <v>2702.75</v>
      </c>
      <c r="E12" s="37">
        <v>2688.6</v>
      </c>
      <c r="F12" s="37">
        <v>2665.75</v>
      </c>
      <c r="G12" s="37">
        <v>2651.6</v>
      </c>
      <c r="H12" s="37">
        <v>2725.6</v>
      </c>
      <c r="I12" s="37">
        <v>2739.7499999999995</v>
      </c>
      <c r="J12" s="37">
        <v>2762.6</v>
      </c>
      <c r="K12" s="28">
        <v>2716.9</v>
      </c>
      <c r="L12" s="28">
        <v>2679.9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5195.3</v>
      </c>
      <c r="D13" s="37">
        <v>5173.7</v>
      </c>
      <c r="E13" s="37">
        <v>5141.6499999999996</v>
      </c>
      <c r="F13" s="37">
        <v>5088</v>
      </c>
      <c r="G13" s="37">
        <v>5055.95</v>
      </c>
      <c r="H13" s="37">
        <v>5227.3499999999995</v>
      </c>
      <c r="I13" s="37">
        <v>5259.4000000000005</v>
      </c>
      <c r="J13" s="37">
        <v>5313.0499999999993</v>
      </c>
      <c r="K13" s="28">
        <v>5205.75</v>
      </c>
      <c r="L13" s="28">
        <v>5120.05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31840.05</v>
      </c>
      <c r="D14" s="37">
        <v>31888.233333333334</v>
      </c>
      <c r="E14" s="37">
        <v>31635.016666666666</v>
      </c>
      <c r="F14" s="37">
        <v>31429.983333333334</v>
      </c>
      <c r="G14" s="37">
        <v>31176.766666666666</v>
      </c>
      <c r="H14" s="37">
        <v>32093.266666666666</v>
      </c>
      <c r="I14" s="37">
        <v>32346.483333333334</v>
      </c>
      <c r="J14" s="37">
        <v>32551.516666666666</v>
      </c>
      <c r="K14" s="28">
        <v>32141.45</v>
      </c>
      <c r="L14" s="28">
        <v>31683.200000000001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4330.8500000000004</v>
      </c>
      <c r="D15" s="37">
        <v>4317.166666666667</v>
      </c>
      <c r="E15" s="37">
        <v>4296.7833333333338</v>
      </c>
      <c r="F15" s="37">
        <v>4262.7166666666672</v>
      </c>
      <c r="G15" s="37">
        <v>4242.3333333333339</v>
      </c>
      <c r="H15" s="37">
        <v>4351.2333333333336</v>
      </c>
      <c r="I15" s="37">
        <v>4371.6166666666668</v>
      </c>
      <c r="J15" s="37">
        <v>4405.6833333333334</v>
      </c>
      <c r="K15" s="28">
        <v>4337.55</v>
      </c>
      <c r="L15" s="28">
        <v>4283.1000000000004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8271.75</v>
      </c>
      <c r="D16" s="37">
        <v>8248.3333333333339</v>
      </c>
      <c r="E16" s="37">
        <v>8217.3666666666686</v>
      </c>
      <c r="F16" s="37">
        <v>8162.9833333333354</v>
      </c>
      <c r="G16" s="37">
        <v>8132.0166666666701</v>
      </c>
      <c r="H16" s="37">
        <v>8302.7166666666672</v>
      </c>
      <c r="I16" s="37">
        <v>8333.6833333333307</v>
      </c>
      <c r="J16" s="37">
        <v>8388.0666666666657</v>
      </c>
      <c r="K16" s="28">
        <v>8279.2999999999993</v>
      </c>
      <c r="L16" s="28">
        <v>8193.9500000000007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2311.35</v>
      </c>
      <c r="D17" s="37">
        <v>2305.7666666666664</v>
      </c>
      <c r="E17" s="37">
        <v>2273.583333333333</v>
      </c>
      <c r="F17" s="37">
        <v>2235.8166666666666</v>
      </c>
      <c r="G17" s="37">
        <v>2203.6333333333332</v>
      </c>
      <c r="H17" s="37">
        <v>2343.5333333333328</v>
      </c>
      <c r="I17" s="37">
        <v>2375.7166666666662</v>
      </c>
      <c r="J17" s="37">
        <v>2413.4833333333327</v>
      </c>
      <c r="K17" s="28">
        <v>2337.9499999999998</v>
      </c>
      <c r="L17" s="28">
        <v>2268</v>
      </c>
      <c r="M17" s="28">
        <v>7.33155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1415.55</v>
      </c>
      <c r="D18" s="37">
        <v>1405.1333333333332</v>
      </c>
      <c r="E18" s="37">
        <v>1389.1166666666663</v>
      </c>
      <c r="F18" s="37">
        <v>1362.6833333333332</v>
      </c>
      <c r="G18" s="37">
        <v>1346.6666666666663</v>
      </c>
      <c r="H18" s="37">
        <v>1431.5666666666664</v>
      </c>
      <c r="I18" s="37">
        <v>1447.5833333333333</v>
      </c>
      <c r="J18" s="37">
        <v>1474.0166666666664</v>
      </c>
      <c r="K18" s="28">
        <v>1421.15</v>
      </c>
      <c r="L18" s="28">
        <v>1378.7</v>
      </c>
      <c r="M18" s="28">
        <v>12.615880000000001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895.65</v>
      </c>
      <c r="D19" s="37">
        <v>897.91666666666663</v>
      </c>
      <c r="E19" s="37">
        <v>886.83333333333326</v>
      </c>
      <c r="F19" s="37">
        <v>878.01666666666665</v>
      </c>
      <c r="G19" s="37">
        <v>866.93333333333328</v>
      </c>
      <c r="H19" s="37">
        <v>906.73333333333323</v>
      </c>
      <c r="I19" s="37">
        <v>917.81666666666649</v>
      </c>
      <c r="J19" s="37">
        <v>926.63333333333321</v>
      </c>
      <c r="K19" s="28">
        <v>909</v>
      </c>
      <c r="L19" s="28">
        <v>889.1</v>
      </c>
      <c r="M19" s="28">
        <v>6.6398900000000003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2395.3000000000002</v>
      </c>
      <c r="D20" s="37">
        <v>2368.1000000000004</v>
      </c>
      <c r="E20" s="37">
        <v>2322.3000000000006</v>
      </c>
      <c r="F20" s="37">
        <v>2249.3000000000002</v>
      </c>
      <c r="G20" s="37">
        <v>2203.5000000000005</v>
      </c>
      <c r="H20" s="37">
        <v>2441.1000000000008</v>
      </c>
      <c r="I20" s="37">
        <v>2486.9</v>
      </c>
      <c r="J20" s="37">
        <v>2559.900000000001</v>
      </c>
      <c r="K20" s="28">
        <v>2413.9</v>
      </c>
      <c r="L20" s="28">
        <v>2295.1</v>
      </c>
      <c r="M20" s="28">
        <v>31.993580000000001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2952.45</v>
      </c>
      <c r="D21" s="37">
        <v>2926.15</v>
      </c>
      <c r="E21" s="37">
        <v>2876.3</v>
      </c>
      <c r="F21" s="37">
        <v>2800.15</v>
      </c>
      <c r="G21" s="37">
        <v>2750.3</v>
      </c>
      <c r="H21" s="37">
        <v>3002.3</v>
      </c>
      <c r="I21" s="37">
        <v>3052.1499999999996</v>
      </c>
      <c r="J21" s="37">
        <v>3128.3</v>
      </c>
      <c r="K21" s="28">
        <v>2976</v>
      </c>
      <c r="L21" s="28">
        <v>2850</v>
      </c>
      <c r="M21" s="28">
        <v>14.01444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909.5</v>
      </c>
      <c r="D22" s="37">
        <v>895.9666666666667</v>
      </c>
      <c r="E22" s="37">
        <v>878.93333333333339</v>
      </c>
      <c r="F22" s="37">
        <v>848.36666666666667</v>
      </c>
      <c r="G22" s="37">
        <v>831.33333333333337</v>
      </c>
      <c r="H22" s="37">
        <v>926.53333333333342</v>
      </c>
      <c r="I22" s="37">
        <v>943.56666666666672</v>
      </c>
      <c r="J22" s="37">
        <v>974.13333333333344</v>
      </c>
      <c r="K22" s="28">
        <v>913</v>
      </c>
      <c r="L22" s="28">
        <v>865.4</v>
      </c>
      <c r="M22" s="28">
        <v>210.10787999999999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2562.5</v>
      </c>
      <c r="D23" s="37">
        <v>2529.1666666666665</v>
      </c>
      <c r="E23" s="37">
        <v>2463.333333333333</v>
      </c>
      <c r="F23" s="37">
        <v>2364.1666666666665</v>
      </c>
      <c r="G23" s="37">
        <v>2298.333333333333</v>
      </c>
      <c r="H23" s="37">
        <v>2628.333333333333</v>
      </c>
      <c r="I23" s="37">
        <v>2694.1666666666661</v>
      </c>
      <c r="J23" s="37">
        <v>2793.333333333333</v>
      </c>
      <c r="K23" s="28">
        <v>2595</v>
      </c>
      <c r="L23" s="28">
        <v>2430</v>
      </c>
      <c r="M23" s="28">
        <v>7.0298499999999997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2812.55</v>
      </c>
      <c r="D24" s="37">
        <v>2779</v>
      </c>
      <c r="E24" s="37">
        <v>2688.6</v>
      </c>
      <c r="F24" s="37">
        <v>2564.65</v>
      </c>
      <c r="G24" s="37">
        <v>2474.25</v>
      </c>
      <c r="H24" s="37">
        <v>2902.95</v>
      </c>
      <c r="I24" s="37">
        <v>2993.3499999999995</v>
      </c>
      <c r="J24" s="37">
        <v>3117.2999999999997</v>
      </c>
      <c r="K24" s="28">
        <v>2869.4</v>
      </c>
      <c r="L24" s="28">
        <v>2655.05</v>
      </c>
      <c r="M24" s="28">
        <v>8.3485499999999995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116.8</v>
      </c>
      <c r="D25" s="37">
        <v>116.83333333333333</v>
      </c>
      <c r="E25" s="37">
        <v>115.21666666666665</v>
      </c>
      <c r="F25" s="37">
        <v>113.63333333333333</v>
      </c>
      <c r="G25" s="37">
        <v>112.01666666666665</v>
      </c>
      <c r="H25" s="37">
        <v>118.41666666666666</v>
      </c>
      <c r="I25" s="37">
        <v>120.03333333333333</v>
      </c>
      <c r="J25" s="37">
        <v>121.61666666666666</v>
      </c>
      <c r="K25" s="28">
        <v>118.45</v>
      </c>
      <c r="L25" s="28">
        <v>115.25</v>
      </c>
      <c r="M25" s="28">
        <v>67.447460000000007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282.85000000000002</v>
      </c>
      <c r="D26" s="37">
        <v>281.66666666666669</v>
      </c>
      <c r="E26" s="37">
        <v>279.88333333333338</v>
      </c>
      <c r="F26" s="37">
        <v>276.91666666666669</v>
      </c>
      <c r="G26" s="37">
        <v>275.13333333333338</v>
      </c>
      <c r="H26" s="37">
        <v>284.63333333333338</v>
      </c>
      <c r="I26" s="37">
        <v>286.41666666666669</v>
      </c>
      <c r="J26" s="37">
        <v>289.38333333333338</v>
      </c>
      <c r="K26" s="28">
        <v>283.45</v>
      </c>
      <c r="L26" s="28">
        <v>278.7</v>
      </c>
      <c r="M26" s="28">
        <v>12.805070000000001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1734.3</v>
      </c>
      <c r="D27" s="37">
        <v>1737.5</v>
      </c>
      <c r="E27" s="37">
        <v>1726.8</v>
      </c>
      <c r="F27" s="37">
        <v>1719.3</v>
      </c>
      <c r="G27" s="37">
        <v>1708.6</v>
      </c>
      <c r="H27" s="37">
        <v>1745</v>
      </c>
      <c r="I27" s="37">
        <v>1755.6999999999998</v>
      </c>
      <c r="J27" s="37">
        <v>1763.2</v>
      </c>
      <c r="K27" s="28">
        <v>1748.2</v>
      </c>
      <c r="L27" s="28">
        <v>1730</v>
      </c>
      <c r="M27" s="28">
        <v>0.26373999999999997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782.15</v>
      </c>
      <c r="D28" s="37">
        <v>779.38333333333333</v>
      </c>
      <c r="E28" s="37">
        <v>770.76666666666665</v>
      </c>
      <c r="F28" s="37">
        <v>759.38333333333333</v>
      </c>
      <c r="G28" s="37">
        <v>750.76666666666665</v>
      </c>
      <c r="H28" s="37">
        <v>790.76666666666665</v>
      </c>
      <c r="I28" s="37">
        <v>799.38333333333321</v>
      </c>
      <c r="J28" s="37">
        <v>810.76666666666665</v>
      </c>
      <c r="K28" s="28">
        <v>788</v>
      </c>
      <c r="L28" s="28">
        <v>768</v>
      </c>
      <c r="M28" s="28">
        <v>3.7320500000000001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3305.75</v>
      </c>
      <c r="D29" s="37">
        <v>3313.5166666666664</v>
      </c>
      <c r="E29" s="37">
        <v>3282.2333333333327</v>
      </c>
      <c r="F29" s="37">
        <v>3258.7166666666662</v>
      </c>
      <c r="G29" s="37">
        <v>3227.4333333333325</v>
      </c>
      <c r="H29" s="37">
        <v>3337.0333333333328</v>
      </c>
      <c r="I29" s="37">
        <v>3368.3166666666666</v>
      </c>
      <c r="J29" s="37">
        <v>3391.833333333333</v>
      </c>
      <c r="K29" s="28">
        <v>3344.8</v>
      </c>
      <c r="L29" s="28">
        <v>3290</v>
      </c>
      <c r="M29" s="28">
        <v>0.32750000000000001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563.9</v>
      </c>
      <c r="D30" s="37">
        <v>563.66666666666663</v>
      </c>
      <c r="E30" s="37">
        <v>558.83333333333326</v>
      </c>
      <c r="F30" s="37">
        <v>553.76666666666665</v>
      </c>
      <c r="G30" s="37">
        <v>548.93333333333328</v>
      </c>
      <c r="H30" s="37">
        <v>568.73333333333323</v>
      </c>
      <c r="I30" s="37">
        <v>573.56666666666649</v>
      </c>
      <c r="J30" s="37">
        <v>578.63333333333321</v>
      </c>
      <c r="K30" s="28">
        <v>568.5</v>
      </c>
      <c r="L30" s="28">
        <v>558.6</v>
      </c>
      <c r="M30" s="28">
        <v>6.0212500000000002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385.15</v>
      </c>
      <c r="D31" s="37">
        <v>385.81666666666666</v>
      </c>
      <c r="E31" s="37">
        <v>380.63333333333333</v>
      </c>
      <c r="F31" s="37">
        <v>376.11666666666667</v>
      </c>
      <c r="G31" s="37">
        <v>370.93333333333334</v>
      </c>
      <c r="H31" s="37">
        <v>390.33333333333331</v>
      </c>
      <c r="I31" s="37">
        <v>395.51666666666659</v>
      </c>
      <c r="J31" s="37">
        <v>400.0333333333333</v>
      </c>
      <c r="K31" s="28">
        <v>391</v>
      </c>
      <c r="L31" s="28">
        <v>381.3</v>
      </c>
      <c r="M31" s="28">
        <v>111.9264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4624.05</v>
      </c>
      <c r="D32" s="37">
        <v>4655.3499999999995</v>
      </c>
      <c r="E32" s="37">
        <v>4569.6999999999989</v>
      </c>
      <c r="F32" s="37">
        <v>4515.3499999999995</v>
      </c>
      <c r="G32" s="37">
        <v>4429.6999999999989</v>
      </c>
      <c r="H32" s="37">
        <v>4709.6999999999989</v>
      </c>
      <c r="I32" s="37">
        <v>4795.3499999999985</v>
      </c>
      <c r="J32" s="37">
        <v>4849.6999999999989</v>
      </c>
      <c r="K32" s="28">
        <v>4741</v>
      </c>
      <c r="L32" s="28">
        <v>4601</v>
      </c>
      <c r="M32" s="28">
        <v>5.48203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204.1</v>
      </c>
      <c r="D33" s="37">
        <v>201.15</v>
      </c>
      <c r="E33" s="37">
        <v>197</v>
      </c>
      <c r="F33" s="37">
        <v>189.9</v>
      </c>
      <c r="G33" s="37">
        <v>185.75</v>
      </c>
      <c r="H33" s="37">
        <v>208.25</v>
      </c>
      <c r="I33" s="37">
        <v>212.40000000000003</v>
      </c>
      <c r="J33" s="37">
        <v>219.5</v>
      </c>
      <c r="K33" s="28">
        <v>205.3</v>
      </c>
      <c r="L33" s="28">
        <v>194.05</v>
      </c>
      <c r="M33" s="28">
        <v>67.863579999999999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129.9</v>
      </c>
      <c r="D34" s="37">
        <v>129.76666666666665</v>
      </c>
      <c r="E34" s="37">
        <v>127.5333333333333</v>
      </c>
      <c r="F34" s="37">
        <v>125.16666666666666</v>
      </c>
      <c r="G34" s="37">
        <v>122.93333333333331</v>
      </c>
      <c r="H34" s="37">
        <v>132.1333333333333</v>
      </c>
      <c r="I34" s="37">
        <v>134.36666666666665</v>
      </c>
      <c r="J34" s="37">
        <v>136.73333333333329</v>
      </c>
      <c r="K34" s="28">
        <v>132</v>
      </c>
      <c r="L34" s="28">
        <v>127.4</v>
      </c>
      <c r="M34" s="28">
        <v>202.58527000000001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3125.65</v>
      </c>
      <c r="D35" s="37">
        <v>3126.7166666666672</v>
      </c>
      <c r="E35" s="37">
        <v>3104.7333333333345</v>
      </c>
      <c r="F35" s="37">
        <v>3083.8166666666675</v>
      </c>
      <c r="G35" s="37">
        <v>3061.8333333333348</v>
      </c>
      <c r="H35" s="37">
        <v>3147.6333333333341</v>
      </c>
      <c r="I35" s="37">
        <v>3169.6166666666668</v>
      </c>
      <c r="J35" s="37">
        <v>3190.5333333333338</v>
      </c>
      <c r="K35" s="28">
        <v>3148.7</v>
      </c>
      <c r="L35" s="28">
        <v>3105.8</v>
      </c>
      <c r="M35" s="28">
        <v>17.034410000000001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2145</v>
      </c>
      <c r="D36" s="37">
        <v>2166.8833333333332</v>
      </c>
      <c r="E36" s="37">
        <v>2118.7666666666664</v>
      </c>
      <c r="F36" s="37">
        <v>2092.5333333333333</v>
      </c>
      <c r="G36" s="37">
        <v>2044.4166666666665</v>
      </c>
      <c r="H36" s="37">
        <v>2193.1166666666663</v>
      </c>
      <c r="I36" s="37">
        <v>2241.2333333333331</v>
      </c>
      <c r="J36" s="37">
        <v>2267.4666666666662</v>
      </c>
      <c r="K36" s="28">
        <v>2215</v>
      </c>
      <c r="L36" s="28">
        <v>2140.65</v>
      </c>
      <c r="M36" s="28">
        <v>2.5720999999999998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638.1</v>
      </c>
      <c r="D37" s="37">
        <v>640.06666666666661</v>
      </c>
      <c r="E37" s="37">
        <v>631.13333333333321</v>
      </c>
      <c r="F37" s="37">
        <v>624.16666666666663</v>
      </c>
      <c r="G37" s="37">
        <v>615.23333333333323</v>
      </c>
      <c r="H37" s="37">
        <v>647.03333333333319</v>
      </c>
      <c r="I37" s="37">
        <v>655.96666666666658</v>
      </c>
      <c r="J37" s="37">
        <v>662.93333333333317</v>
      </c>
      <c r="K37" s="28">
        <v>649</v>
      </c>
      <c r="L37" s="28">
        <v>633.1</v>
      </c>
      <c r="M37" s="28">
        <v>15.266629999999999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4044.25</v>
      </c>
      <c r="D38" s="37">
        <v>4029.5499999999997</v>
      </c>
      <c r="E38" s="37">
        <v>4009.0999999999995</v>
      </c>
      <c r="F38" s="37">
        <v>3973.95</v>
      </c>
      <c r="G38" s="37">
        <v>3953.4999999999995</v>
      </c>
      <c r="H38" s="37">
        <v>4064.6999999999994</v>
      </c>
      <c r="I38" s="37">
        <v>4085.1499999999992</v>
      </c>
      <c r="J38" s="37">
        <v>4120.2999999999993</v>
      </c>
      <c r="K38" s="28">
        <v>4050</v>
      </c>
      <c r="L38" s="28">
        <v>3994.4</v>
      </c>
      <c r="M38" s="28">
        <v>1.9810099999999999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775</v>
      </c>
      <c r="D39" s="37">
        <v>780.19999999999993</v>
      </c>
      <c r="E39" s="37">
        <v>763.79999999999984</v>
      </c>
      <c r="F39" s="37">
        <v>752.59999999999991</v>
      </c>
      <c r="G39" s="37">
        <v>736.19999999999982</v>
      </c>
      <c r="H39" s="37">
        <v>791.39999999999986</v>
      </c>
      <c r="I39" s="37">
        <v>807.8</v>
      </c>
      <c r="J39" s="37">
        <v>818.99999999999989</v>
      </c>
      <c r="K39" s="28">
        <v>796.6</v>
      </c>
      <c r="L39" s="28">
        <v>769</v>
      </c>
      <c r="M39" s="28">
        <v>110.87204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3892.1</v>
      </c>
      <c r="D40" s="37">
        <v>3834.0166666666664</v>
      </c>
      <c r="E40" s="37">
        <v>3763.0333333333328</v>
      </c>
      <c r="F40" s="37">
        <v>3633.9666666666662</v>
      </c>
      <c r="G40" s="37">
        <v>3562.9833333333327</v>
      </c>
      <c r="H40" s="37">
        <v>3963.083333333333</v>
      </c>
      <c r="I40" s="37">
        <v>4034.0666666666666</v>
      </c>
      <c r="J40" s="37">
        <v>4163.1333333333332</v>
      </c>
      <c r="K40" s="28">
        <v>3905</v>
      </c>
      <c r="L40" s="28">
        <v>3704.95</v>
      </c>
      <c r="M40" s="28">
        <v>11.07122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7240.55</v>
      </c>
      <c r="D41" s="37">
        <v>7200.166666666667</v>
      </c>
      <c r="E41" s="37">
        <v>7137.3833333333341</v>
      </c>
      <c r="F41" s="37">
        <v>7034.2166666666672</v>
      </c>
      <c r="G41" s="37">
        <v>6971.4333333333343</v>
      </c>
      <c r="H41" s="37">
        <v>7303.3333333333339</v>
      </c>
      <c r="I41" s="37">
        <v>7366.1166666666668</v>
      </c>
      <c r="J41" s="37">
        <v>7469.2833333333338</v>
      </c>
      <c r="K41" s="28">
        <v>7262.95</v>
      </c>
      <c r="L41" s="28">
        <v>7097</v>
      </c>
      <c r="M41" s="28">
        <v>10.12419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15434.35</v>
      </c>
      <c r="D42" s="37">
        <v>15455.883333333331</v>
      </c>
      <c r="E42" s="37">
        <v>15278.516666666663</v>
      </c>
      <c r="F42" s="37">
        <v>15122.683333333331</v>
      </c>
      <c r="G42" s="37">
        <v>14945.316666666662</v>
      </c>
      <c r="H42" s="37">
        <v>15611.716666666664</v>
      </c>
      <c r="I42" s="37">
        <v>15789.083333333332</v>
      </c>
      <c r="J42" s="37">
        <v>15944.916666666664</v>
      </c>
      <c r="K42" s="28">
        <v>15633.25</v>
      </c>
      <c r="L42" s="28">
        <v>15300.05</v>
      </c>
      <c r="M42" s="28">
        <v>2.2063799999999998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5471.7</v>
      </c>
      <c r="D43" s="37">
        <v>5442.7166666666672</v>
      </c>
      <c r="E43" s="37">
        <v>5386.4333333333343</v>
      </c>
      <c r="F43" s="37">
        <v>5301.166666666667</v>
      </c>
      <c r="G43" s="37">
        <v>5244.8833333333341</v>
      </c>
      <c r="H43" s="37">
        <v>5527.9833333333345</v>
      </c>
      <c r="I43" s="37">
        <v>5584.2666666666673</v>
      </c>
      <c r="J43" s="37">
        <v>5669.5333333333347</v>
      </c>
      <c r="K43" s="28">
        <v>5499</v>
      </c>
      <c r="L43" s="28">
        <v>5357.45</v>
      </c>
      <c r="M43" s="28">
        <v>0.46172000000000002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2136</v>
      </c>
      <c r="D44" s="37">
        <v>2107.35</v>
      </c>
      <c r="E44" s="37">
        <v>2068.6499999999996</v>
      </c>
      <c r="F44" s="37">
        <v>2001.2999999999997</v>
      </c>
      <c r="G44" s="37">
        <v>1962.5999999999995</v>
      </c>
      <c r="H44" s="37">
        <v>2174.6999999999998</v>
      </c>
      <c r="I44" s="37">
        <v>2213.3999999999996</v>
      </c>
      <c r="J44" s="37">
        <v>2280.75</v>
      </c>
      <c r="K44" s="28">
        <v>2146.0500000000002</v>
      </c>
      <c r="L44" s="28">
        <v>2040</v>
      </c>
      <c r="M44" s="28">
        <v>2.5744600000000002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339.95</v>
      </c>
      <c r="D45" s="37">
        <v>339.15000000000003</v>
      </c>
      <c r="E45" s="37">
        <v>335.30000000000007</v>
      </c>
      <c r="F45" s="37">
        <v>330.65000000000003</v>
      </c>
      <c r="G45" s="37">
        <v>326.80000000000007</v>
      </c>
      <c r="H45" s="37">
        <v>343.80000000000007</v>
      </c>
      <c r="I45" s="37">
        <v>347.65000000000009</v>
      </c>
      <c r="J45" s="37">
        <v>352.30000000000007</v>
      </c>
      <c r="K45" s="28">
        <v>343</v>
      </c>
      <c r="L45" s="28">
        <v>334.5</v>
      </c>
      <c r="M45" s="28">
        <v>124.62372999999999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115.5</v>
      </c>
      <c r="D46" s="37">
        <v>114.64999999999999</v>
      </c>
      <c r="E46" s="37">
        <v>113.39999999999998</v>
      </c>
      <c r="F46" s="37">
        <v>111.29999999999998</v>
      </c>
      <c r="G46" s="37">
        <v>110.04999999999997</v>
      </c>
      <c r="H46" s="37">
        <v>116.74999999999999</v>
      </c>
      <c r="I46" s="37">
        <v>118.00000000000001</v>
      </c>
      <c r="J46" s="37">
        <v>120.1</v>
      </c>
      <c r="K46" s="28">
        <v>115.9</v>
      </c>
      <c r="L46" s="28">
        <v>112.55</v>
      </c>
      <c r="M46" s="28">
        <v>280.59744000000001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49.15</v>
      </c>
      <c r="D47" s="37">
        <v>49.35</v>
      </c>
      <c r="E47" s="37">
        <v>48.7</v>
      </c>
      <c r="F47" s="37">
        <v>48.25</v>
      </c>
      <c r="G47" s="37">
        <v>47.6</v>
      </c>
      <c r="H47" s="37">
        <v>49.800000000000004</v>
      </c>
      <c r="I47" s="37">
        <v>50.449999999999996</v>
      </c>
      <c r="J47" s="37">
        <v>50.900000000000006</v>
      </c>
      <c r="K47" s="28">
        <v>50</v>
      </c>
      <c r="L47" s="28">
        <v>48.9</v>
      </c>
      <c r="M47" s="28">
        <v>23.809719999999999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1975.45</v>
      </c>
      <c r="D48" s="37">
        <v>1952.1666666666667</v>
      </c>
      <c r="E48" s="37">
        <v>1921.3333333333335</v>
      </c>
      <c r="F48" s="37">
        <v>1867.2166666666667</v>
      </c>
      <c r="G48" s="37">
        <v>1836.3833333333334</v>
      </c>
      <c r="H48" s="37">
        <v>2006.2833333333335</v>
      </c>
      <c r="I48" s="37">
        <v>2037.116666666667</v>
      </c>
      <c r="J48" s="37">
        <v>2091.2333333333336</v>
      </c>
      <c r="K48" s="28">
        <v>1983</v>
      </c>
      <c r="L48" s="28">
        <v>1898.05</v>
      </c>
      <c r="M48" s="28">
        <v>3.1008100000000001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719.7</v>
      </c>
      <c r="D49" s="37">
        <v>719.26666666666677</v>
      </c>
      <c r="E49" s="37">
        <v>713.53333333333353</v>
      </c>
      <c r="F49" s="37">
        <v>707.36666666666679</v>
      </c>
      <c r="G49" s="37">
        <v>701.63333333333355</v>
      </c>
      <c r="H49" s="37">
        <v>725.43333333333351</v>
      </c>
      <c r="I49" s="37">
        <v>731.16666666666686</v>
      </c>
      <c r="J49" s="37">
        <v>737.33333333333348</v>
      </c>
      <c r="K49" s="28">
        <v>725</v>
      </c>
      <c r="L49" s="28">
        <v>713.1</v>
      </c>
      <c r="M49" s="28">
        <v>3.6665399999999999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250.5</v>
      </c>
      <c r="D50" s="37">
        <v>250.29999999999998</v>
      </c>
      <c r="E50" s="37">
        <v>247.19999999999996</v>
      </c>
      <c r="F50" s="37">
        <v>243.89999999999998</v>
      </c>
      <c r="G50" s="37">
        <v>240.79999999999995</v>
      </c>
      <c r="H50" s="37">
        <v>253.59999999999997</v>
      </c>
      <c r="I50" s="37">
        <v>256.7</v>
      </c>
      <c r="J50" s="37">
        <v>260</v>
      </c>
      <c r="K50" s="28">
        <v>253.4</v>
      </c>
      <c r="L50" s="28">
        <v>247</v>
      </c>
      <c r="M50" s="28">
        <v>54.851869999999998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728.4</v>
      </c>
      <c r="D51" s="37">
        <v>723.08333333333337</v>
      </c>
      <c r="E51" s="37">
        <v>714.7166666666667</v>
      </c>
      <c r="F51" s="37">
        <v>701.0333333333333</v>
      </c>
      <c r="G51" s="37">
        <v>692.66666666666663</v>
      </c>
      <c r="H51" s="37">
        <v>736.76666666666677</v>
      </c>
      <c r="I51" s="37">
        <v>745.13333333333333</v>
      </c>
      <c r="J51" s="37">
        <v>758.81666666666683</v>
      </c>
      <c r="K51" s="28">
        <v>731.45</v>
      </c>
      <c r="L51" s="28">
        <v>709.4</v>
      </c>
      <c r="M51" s="28">
        <v>14.34098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52.95</v>
      </c>
      <c r="D52" s="37">
        <v>52.650000000000006</v>
      </c>
      <c r="E52" s="37">
        <v>52.20000000000001</v>
      </c>
      <c r="F52" s="37">
        <v>51.45</v>
      </c>
      <c r="G52" s="37">
        <v>51.000000000000007</v>
      </c>
      <c r="H52" s="37">
        <v>53.400000000000013</v>
      </c>
      <c r="I52" s="37">
        <v>53.85</v>
      </c>
      <c r="J52" s="37">
        <v>54.600000000000016</v>
      </c>
      <c r="K52" s="28">
        <v>53.1</v>
      </c>
      <c r="L52" s="28">
        <v>51.9</v>
      </c>
      <c r="M52" s="28">
        <v>212.51536999999999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372.85</v>
      </c>
      <c r="D53" s="37">
        <v>372.4666666666667</v>
      </c>
      <c r="E53" s="37">
        <v>369.53333333333342</v>
      </c>
      <c r="F53" s="37">
        <v>366.2166666666667</v>
      </c>
      <c r="G53" s="37">
        <v>363.28333333333342</v>
      </c>
      <c r="H53" s="37">
        <v>375.78333333333342</v>
      </c>
      <c r="I53" s="37">
        <v>378.7166666666667</v>
      </c>
      <c r="J53" s="37">
        <v>382.03333333333342</v>
      </c>
      <c r="K53" s="28">
        <v>375.4</v>
      </c>
      <c r="L53" s="28">
        <v>369.15</v>
      </c>
      <c r="M53" s="28">
        <v>31.394780000000001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756.3</v>
      </c>
      <c r="D54" s="37">
        <v>751.43333333333328</v>
      </c>
      <c r="E54" s="37">
        <v>743.96666666666658</v>
      </c>
      <c r="F54" s="37">
        <v>731.63333333333333</v>
      </c>
      <c r="G54" s="37">
        <v>724.16666666666663</v>
      </c>
      <c r="H54" s="37">
        <v>763.76666666666654</v>
      </c>
      <c r="I54" s="37">
        <v>771.23333333333323</v>
      </c>
      <c r="J54" s="37">
        <v>783.56666666666649</v>
      </c>
      <c r="K54" s="28">
        <v>758.9</v>
      </c>
      <c r="L54" s="28">
        <v>739.1</v>
      </c>
      <c r="M54" s="28">
        <v>49.878480000000003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380.05</v>
      </c>
      <c r="D55" s="37">
        <v>381.59999999999997</v>
      </c>
      <c r="E55" s="37">
        <v>375.19999999999993</v>
      </c>
      <c r="F55" s="37">
        <v>370.34999999999997</v>
      </c>
      <c r="G55" s="37">
        <v>363.94999999999993</v>
      </c>
      <c r="H55" s="37">
        <v>386.44999999999993</v>
      </c>
      <c r="I55" s="37">
        <v>392.84999999999991</v>
      </c>
      <c r="J55" s="37">
        <v>397.69999999999993</v>
      </c>
      <c r="K55" s="28">
        <v>388</v>
      </c>
      <c r="L55" s="28">
        <v>376.75</v>
      </c>
      <c r="M55" s="28">
        <v>49.543619999999997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14521.95</v>
      </c>
      <c r="D56" s="37">
        <v>14448.166666666666</v>
      </c>
      <c r="E56" s="37">
        <v>14326.283333333333</v>
      </c>
      <c r="F56" s="37">
        <v>14130.616666666667</v>
      </c>
      <c r="G56" s="37">
        <v>14008.733333333334</v>
      </c>
      <c r="H56" s="37">
        <v>14643.833333333332</v>
      </c>
      <c r="I56" s="37">
        <v>14765.716666666667</v>
      </c>
      <c r="J56" s="37">
        <v>14961.383333333331</v>
      </c>
      <c r="K56" s="28">
        <v>14570.05</v>
      </c>
      <c r="L56" s="28">
        <v>14252.5</v>
      </c>
      <c r="M56" s="28">
        <v>0.34501999999999999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3372.7</v>
      </c>
      <c r="D57" s="37">
        <v>3358.6666666666665</v>
      </c>
      <c r="E57" s="37">
        <v>3315.333333333333</v>
      </c>
      <c r="F57" s="37">
        <v>3257.9666666666667</v>
      </c>
      <c r="G57" s="37">
        <v>3214.6333333333332</v>
      </c>
      <c r="H57" s="37">
        <v>3416.0333333333328</v>
      </c>
      <c r="I57" s="37">
        <v>3459.3666666666659</v>
      </c>
      <c r="J57" s="37">
        <v>3516.7333333333327</v>
      </c>
      <c r="K57" s="28">
        <v>3402</v>
      </c>
      <c r="L57" s="28">
        <v>3301.3</v>
      </c>
      <c r="M57" s="28">
        <v>3.9854500000000002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810.95</v>
      </c>
      <c r="D58" s="37">
        <v>823.33333333333337</v>
      </c>
      <c r="E58" s="37">
        <v>794.66666666666674</v>
      </c>
      <c r="F58" s="37">
        <v>778.38333333333333</v>
      </c>
      <c r="G58" s="37">
        <v>749.7166666666667</v>
      </c>
      <c r="H58" s="37">
        <v>839.61666666666679</v>
      </c>
      <c r="I58" s="37">
        <v>868.28333333333353</v>
      </c>
      <c r="J58" s="37">
        <v>884.56666666666683</v>
      </c>
      <c r="K58" s="28">
        <v>852</v>
      </c>
      <c r="L58" s="28">
        <v>807.05</v>
      </c>
      <c r="M58" s="28">
        <v>5.4494699999999998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235.55</v>
      </c>
      <c r="D59" s="37">
        <v>234</v>
      </c>
      <c r="E59" s="37">
        <v>231.55</v>
      </c>
      <c r="F59" s="37">
        <v>227.55</v>
      </c>
      <c r="G59" s="37">
        <v>225.10000000000002</v>
      </c>
      <c r="H59" s="37">
        <v>238</v>
      </c>
      <c r="I59" s="37">
        <v>240.45</v>
      </c>
      <c r="J59" s="37">
        <v>244.45</v>
      </c>
      <c r="K59" s="28">
        <v>236.45</v>
      </c>
      <c r="L59" s="28">
        <v>230</v>
      </c>
      <c r="M59" s="28">
        <v>59.967660000000002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106.4</v>
      </c>
      <c r="D60" s="37">
        <v>106.46666666666665</v>
      </c>
      <c r="E60" s="37">
        <v>105.43333333333331</v>
      </c>
      <c r="F60" s="37">
        <v>104.46666666666665</v>
      </c>
      <c r="G60" s="37">
        <v>103.43333333333331</v>
      </c>
      <c r="H60" s="37">
        <v>107.43333333333331</v>
      </c>
      <c r="I60" s="37">
        <v>108.46666666666664</v>
      </c>
      <c r="J60" s="37">
        <v>109.43333333333331</v>
      </c>
      <c r="K60" s="28">
        <v>107.5</v>
      </c>
      <c r="L60" s="28">
        <v>105.5</v>
      </c>
      <c r="M60" s="28">
        <v>9.0604399999999998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764</v>
      </c>
      <c r="D61" s="37">
        <v>750.7166666666667</v>
      </c>
      <c r="E61" s="37">
        <v>733.43333333333339</v>
      </c>
      <c r="F61" s="37">
        <v>702.86666666666667</v>
      </c>
      <c r="G61" s="37">
        <v>685.58333333333337</v>
      </c>
      <c r="H61" s="37">
        <v>781.28333333333342</v>
      </c>
      <c r="I61" s="37">
        <v>798.56666666666672</v>
      </c>
      <c r="J61" s="37">
        <v>829.13333333333344</v>
      </c>
      <c r="K61" s="28">
        <v>768</v>
      </c>
      <c r="L61" s="28">
        <v>720.15</v>
      </c>
      <c r="M61" s="28">
        <v>54.06268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978.4</v>
      </c>
      <c r="D62" s="37">
        <v>972.01666666666677</v>
      </c>
      <c r="E62" s="37">
        <v>963.43333333333351</v>
      </c>
      <c r="F62" s="37">
        <v>948.4666666666667</v>
      </c>
      <c r="G62" s="37">
        <v>939.88333333333344</v>
      </c>
      <c r="H62" s="37">
        <v>986.98333333333358</v>
      </c>
      <c r="I62" s="37">
        <v>995.56666666666683</v>
      </c>
      <c r="J62" s="37">
        <v>1010.5333333333336</v>
      </c>
      <c r="K62" s="28">
        <v>980.6</v>
      </c>
      <c r="L62" s="28">
        <v>957.05</v>
      </c>
      <c r="M62" s="28">
        <v>18.06747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139.80000000000001</v>
      </c>
      <c r="D63" s="37">
        <v>138.53333333333333</v>
      </c>
      <c r="E63" s="37">
        <v>136.56666666666666</v>
      </c>
      <c r="F63" s="37">
        <v>133.33333333333334</v>
      </c>
      <c r="G63" s="37">
        <v>131.36666666666667</v>
      </c>
      <c r="H63" s="37">
        <v>141.76666666666665</v>
      </c>
      <c r="I63" s="37">
        <v>143.73333333333329</v>
      </c>
      <c r="J63" s="37">
        <v>146.96666666666664</v>
      </c>
      <c r="K63" s="28">
        <v>140.5</v>
      </c>
      <c r="L63" s="28">
        <v>135.30000000000001</v>
      </c>
      <c r="M63" s="28">
        <v>16.769010000000002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191.4</v>
      </c>
      <c r="D64" s="37">
        <v>190.7166666666667</v>
      </c>
      <c r="E64" s="37">
        <v>189.13333333333338</v>
      </c>
      <c r="F64" s="37">
        <v>186.86666666666667</v>
      </c>
      <c r="G64" s="37">
        <v>185.28333333333336</v>
      </c>
      <c r="H64" s="37">
        <v>192.98333333333341</v>
      </c>
      <c r="I64" s="37">
        <v>194.56666666666672</v>
      </c>
      <c r="J64" s="37">
        <v>196.83333333333343</v>
      </c>
      <c r="K64" s="28">
        <v>192.3</v>
      </c>
      <c r="L64" s="28">
        <v>188.45</v>
      </c>
      <c r="M64" s="28">
        <v>208.19291000000001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4042.85</v>
      </c>
      <c r="D65" s="37">
        <v>4034.9500000000003</v>
      </c>
      <c r="E65" s="37">
        <v>4009.9000000000005</v>
      </c>
      <c r="F65" s="37">
        <v>3976.9500000000003</v>
      </c>
      <c r="G65" s="37">
        <v>3951.9000000000005</v>
      </c>
      <c r="H65" s="37">
        <v>4067.9000000000005</v>
      </c>
      <c r="I65" s="37">
        <v>4092.9500000000007</v>
      </c>
      <c r="J65" s="37">
        <v>4125.9000000000005</v>
      </c>
      <c r="K65" s="28">
        <v>4060</v>
      </c>
      <c r="L65" s="28">
        <v>4002</v>
      </c>
      <c r="M65" s="28">
        <v>1.1084700000000001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1625</v>
      </c>
      <c r="D66" s="37">
        <v>1622.3166666666666</v>
      </c>
      <c r="E66" s="37">
        <v>1613.7333333333331</v>
      </c>
      <c r="F66" s="37">
        <v>1602.4666666666665</v>
      </c>
      <c r="G66" s="37">
        <v>1593.883333333333</v>
      </c>
      <c r="H66" s="37">
        <v>1633.5833333333333</v>
      </c>
      <c r="I66" s="37">
        <v>1642.1666666666667</v>
      </c>
      <c r="J66" s="37">
        <v>1653.4333333333334</v>
      </c>
      <c r="K66" s="28">
        <v>1630.9</v>
      </c>
      <c r="L66" s="28">
        <v>1611.05</v>
      </c>
      <c r="M66" s="28">
        <v>3.02461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643.6</v>
      </c>
      <c r="D67" s="37">
        <v>645.1</v>
      </c>
      <c r="E67" s="37">
        <v>635.20000000000005</v>
      </c>
      <c r="F67" s="37">
        <v>626.80000000000007</v>
      </c>
      <c r="G67" s="37">
        <v>616.90000000000009</v>
      </c>
      <c r="H67" s="37">
        <v>653.5</v>
      </c>
      <c r="I67" s="37">
        <v>663.39999999999986</v>
      </c>
      <c r="J67" s="37">
        <v>671.8</v>
      </c>
      <c r="K67" s="28">
        <v>655</v>
      </c>
      <c r="L67" s="28">
        <v>636.70000000000005</v>
      </c>
      <c r="M67" s="28">
        <v>9.4759399999999996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846.5</v>
      </c>
      <c r="D68" s="37">
        <v>840.81666666666661</v>
      </c>
      <c r="E68" s="37">
        <v>832.68333333333317</v>
      </c>
      <c r="F68" s="37">
        <v>818.86666666666656</v>
      </c>
      <c r="G68" s="37">
        <v>810.73333333333312</v>
      </c>
      <c r="H68" s="37">
        <v>854.63333333333321</v>
      </c>
      <c r="I68" s="37">
        <v>862.76666666666665</v>
      </c>
      <c r="J68" s="37">
        <v>876.58333333333326</v>
      </c>
      <c r="K68" s="28">
        <v>848.95</v>
      </c>
      <c r="L68" s="28">
        <v>827</v>
      </c>
      <c r="M68" s="28">
        <v>2.2241900000000001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374.15</v>
      </c>
      <c r="D69" s="37">
        <v>374.06666666666661</v>
      </c>
      <c r="E69" s="37">
        <v>371.68333333333322</v>
      </c>
      <c r="F69" s="37">
        <v>369.21666666666664</v>
      </c>
      <c r="G69" s="37">
        <v>366.83333333333326</v>
      </c>
      <c r="H69" s="37">
        <v>376.53333333333319</v>
      </c>
      <c r="I69" s="37">
        <v>378.91666666666663</v>
      </c>
      <c r="J69" s="37">
        <v>381.38333333333316</v>
      </c>
      <c r="K69" s="28">
        <v>376.45</v>
      </c>
      <c r="L69" s="28">
        <v>371.6</v>
      </c>
      <c r="M69" s="28">
        <v>16.426359999999999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1023.4</v>
      </c>
      <c r="D70" s="37">
        <v>1016.0166666666668</v>
      </c>
      <c r="E70" s="37">
        <v>1006.4333333333336</v>
      </c>
      <c r="F70" s="37">
        <v>989.46666666666681</v>
      </c>
      <c r="G70" s="37">
        <v>979.88333333333367</v>
      </c>
      <c r="H70" s="37">
        <v>1032.9833333333336</v>
      </c>
      <c r="I70" s="37">
        <v>1042.5666666666668</v>
      </c>
      <c r="J70" s="37">
        <v>1059.5333333333335</v>
      </c>
      <c r="K70" s="28">
        <v>1025.5999999999999</v>
      </c>
      <c r="L70" s="28">
        <v>999.05</v>
      </c>
      <c r="M70" s="28">
        <v>6.88687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378.8</v>
      </c>
      <c r="D71" s="37">
        <v>376.2</v>
      </c>
      <c r="E71" s="37">
        <v>369.75</v>
      </c>
      <c r="F71" s="37">
        <v>360.7</v>
      </c>
      <c r="G71" s="37">
        <v>354.25</v>
      </c>
      <c r="H71" s="37">
        <v>385.25</v>
      </c>
      <c r="I71" s="37">
        <v>391.69999999999993</v>
      </c>
      <c r="J71" s="37">
        <v>400.75</v>
      </c>
      <c r="K71" s="28">
        <v>382.65</v>
      </c>
      <c r="L71" s="28">
        <v>367.15</v>
      </c>
      <c r="M71" s="28">
        <v>55.108319999999999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559.9</v>
      </c>
      <c r="D72" s="37">
        <v>558.4666666666667</v>
      </c>
      <c r="E72" s="37">
        <v>555.43333333333339</v>
      </c>
      <c r="F72" s="37">
        <v>550.9666666666667</v>
      </c>
      <c r="G72" s="37">
        <v>547.93333333333339</v>
      </c>
      <c r="H72" s="37">
        <v>562.93333333333339</v>
      </c>
      <c r="I72" s="37">
        <v>565.9666666666667</v>
      </c>
      <c r="J72" s="37">
        <v>570.43333333333339</v>
      </c>
      <c r="K72" s="28">
        <v>561.5</v>
      </c>
      <c r="L72" s="28">
        <v>554</v>
      </c>
      <c r="M72" s="28">
        <v>19.506060000000002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1583.1</v>
      </c>
      <c r="D73" s="37">
        <v>1586.8666666666666</v>
      </c>
      <c r="E73" s="37">
        <v>1569.4333333333332</v>
      </c>
      <c r="F73" s="37">
        <v>1555.7666666666667</v>
      </c>
      <c r="G73" s="37">
        <v>1538.3333333333333</v>
      </c>
      <c r="H73" s="37">
        <v>1600.5333333333331</v>
      </c>
      <c r="I73" s="37">
        <v>1617.9666666666665</v>
      </c>
      <c r="J73" s="37">
        <v>1631.633333333333</v>
      </c>
      <c r="K73" s="28">
        <v>1604.3</v>
      </c>
      <c r="L73" s="28">
        <v>1573.2</v>
      </c>
      <c r="M73" s="28">
        <v>0.91847999999999996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2283.9</v>
      </c>
      <c r="D74" s="37">
        <v>2292.3666666666668</v>
      </c>
      <c r="E74" s="37">
        <v>2265.1833333333334</v>
      </c>
      <c r="F74" s="37">
        <v>2246.4666666666667</v>
      </c>
      <c r="G74" s="37">
        <v>2219.2833333333333</v>
      </c>
      <c r="H74" s="37">
        <v>2311.0833333333335</v>
      </c>
      <c r="I74" s="37">
        <v>2338.2666666666669</v>
      </c>
      <c r="J74" s="37">
        <v>2356.9833333333336</v>
      </c>
      <c r="K74" s="28">
        <v>2319.5500000000002</v>
      </c>
      <c r="L74" s="28">
        <v>2273.65</v>
      </c>
      <c r="M74" s="28">
        <v>6.4802600000000004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60.35</v>
      </c>
      <c r="D75" s="37">
        <v>60.616666666666674</v>
      </c>
      <c r="E75" s="37">
        <v>59.433333333333351</v>
      </c>
      <c r="F75" s="37">
        <v>58.51666666666668</v>
      </c>
      <c r="G75" s="37">
        <v>57.333333333333357</v>
      </c>
      <c r="H75" s="37">
        <v>61.533333333333346</v>
      </c>
      <c r="I75" s="37">
        <v>62.716666666666669</v>
      </c>
      <c r="J75" s="37">
        <v>63.63333333333334</v>
      </c>
      <c r="K75" s="28">
        <v>61.8</v>
      </c>
      <c r="L75" s="28">
        <v>59.7</v>
      </c>
      <c r="M75" s="28">
        <v>21.56887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4519.6000000000004</v>
      </c>
      <c r="D76" s="37">
        <v>4487.8333333333339</v>
      </c>
      <c r="E76" s="37">
        <v>4446.8666666666677</v>
      </c>
      <c r="F76" s="37">
        <v>4374.1333333333341</v>
      </c>
      <c r="G76" s="37">
        <v>4333.1666666666679</v>
      </c>
      <c r="H76" s="37">
        <v>4560.5666666666675</v>
      </c>
      <c r="I76" s="37">
        <v>4601.5333333333347</v>
      </c>
      <c r="J76" s="37">
        <v>4674.2666666666673</v>
      </c>
      <c r="K76" s="28">
        <v>4528.8</v>
      </c>
      <c r="L76" s="28">
        <v>4415.1000000000004</v>
      </c>
      <c r="M76" s="28">
        <v>2.4462600000000001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4340.25</v>
      </c>
      <c r="D77" s="37">
        <v>4347.4000000000005</v>
      </c>
      <c r="E77" s="37">
        <v>4305.8000000000011</v>
      </c>
      <c r="F77" s="37">
        <v>4271.3500000000004</v>
      </c>
      <c r="G77" s="37">
        <v>4229.7500000000009</v>
      </c>
      <c r="H77" s="37">
        <v>4381.8500000000013</v>
      </c>
      <c r="I77" s="37">
        <v>4423.4500000000016</v>
      </c>
      <c r="J77" s="37">
        <v>4457.9000000000015</v>
      </c>
      <c r="K77" s="28">
        <v>4389</v>
      </c>
      <c r="L77" s="28">
        <v>4312.95</v>
      </c>
      <c r="M77" s="28">
        <v>1.1713499999999999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2718.3</v>
      </c>
      <c r="D78" s="37">
        <v>2725.9333333333334</v>
      </c>
      <c r="E78" s="37">
        <v>2687.3666666666668</v>
      </c>
      <c r="F78" s="37">
        <v>2656.4333333333334</v>
      </c>
      <c r="G78" s="37">
        <v>2617.8666666666668</v>
      </c>
      <c r="H78" s="37">
        <v>2756.8666666666668</v>
      </c>
      <c r="I78" s="37">
        <v>2795.4333333333334</v>
      </c>
      <c r="J78" s="37">
        <v>2826.3666666666668</v>
      </c>
      <c r="K78" s="28">
        <v>2764.5</v>
      </c>
      <c r="L78" s="28">
        <v>2695</v>
      </c>
      <c r="M78" s="28">
        <v>1.15289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4154.55</v>
      </c>
      <c r="D79" s="37">
        <v>4156.95</v>
      </c>
      <c r="E79" s="37">
        <v>4128.6499999999996</v>
      </c>
      <c r="F79" s="37">
        <v>4102.75</v>
      </c>
      <c r="G79" s="37">
        <v>4074.45</v>
      </c>
      <c r="H79" s="37">
        <v>4182.8499999999995</v>
      </c>
      <c r="I79" s="37">
        <v>4211.1500000000005</v>
      </c>
      <c r="J79" s="37">
        <v>4237.0499999999993</v>
      </c>
      <c r="K79" s="28">
        <v>4185.25</v>
      </c>
      <c r="L79" s="28">
        <v>4131.05</v>
      </c>
      <c r="M79" s="28">
        <v>1.5844499999999999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2649.3</v>
      </c>
      <c r="D80" s="37">
        <v>2642.6166666666668</v>
      </c>
      <c r="E80" s="37">
        <v>2619.6833333333334</v>
      </c>
      <c r="F80" s="37">
        <v>2590.0666666666666</v>
      </c>
      <c r="G80" s="37">
        <v>2567.1333333333332</v>
      </c>
      <c r="H80" s="37">
        <v>2672.2333333333336</v>
      </c>
      <c r="I80" s="37">
        <v>2695.166666666667</v>
      </c>
      <c r="J80" s="37">
        <v>2724.7833333333338</v>
      </c>
      <c r="K80" s="28">
        <v>2665.55</v>
      </c>
      <c r="L80" s="28">
        <v>2613</v>
      </c>
      <c r="M80" s="28">
        <v>6.1625100000000002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490.15</v>
      </c>
      <c r="D81" s="37">
        <v>491.51666666666665</v>
      </c>
      <c r="E81" s="37">
        <v>485.83333333333331</v>
      </c>
      <c r="F81" s="37">
        <v>481.51666666666665</v>
      </c>
      <c r="G81" s="37">
        <v>475.83333333333331</v>
      </c>
      <c r="H81" s="37">
        <v>495.83333333333331</v>
      </c>
      <c r="I81" s="37">
        <v>501.51666666666671</v>
      </c>
      <c r="J81" s="37">
        <v>505.83333333333331</v>
      </c>
      <c r="K81" s="28">
        <v>497.2</v>
      </c>
      <c r="L81" s="28">
        <v>487.2</v>
      </c>
      <c r="M81" s="28">
        <v>3.8409499999999999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1162.95</v>
      </c>
      <c r="D82" s="37">
        <v>1156.5833333333333</v>
      </c>
      <c r="E82" s="37">
        <v>1142.1666666666665</v>
      </c>
      <c r="F82" s="37">
        <v>1121.3833333333332</v>
      </c>
      <c r="G82" s="37">
        <v>1106.9666666666665</v>
      </c>
      <c r="H82" s="37">
        <v>1177.3666666666666</v>
      </c>
      <c r="I82" s="37">
        <v>1191.7833333333331</v>
      </c>
      <c r="J82" s="37">
        <v>1212.5666666666666</v>
      </c>
      <c r="K82" s="28">
        <v>1171</v>
      </c>
      <c r="L82" s="28">
        <v>1135.8</v>
      </c>
      <c r="M82" s="28">
        <v>14.303039999999999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1609.45</v>
      </c>
      <c r="D83" s="37">
        <v>1605.1666666666667</v>
      </c>
      <c r="E83" s="37">
        <v>1590.3333333333335</v>
      </c>
      <c r="F83" s="37">
        <v>1571.2166666666667</v>
      </c>
      <c r="G83" s="37">
        <v>1556.3833333333334</v>
      </c>
      <c r="H83" s="37">
        <v>1624.2833333333335</v>
      </c>
      <c r="I83" s="37">
        <v>1639.116666666667</v>
      </c>
      <c r="J83" s="37">
        <v>1658.2333333333336</v>
      </c>
      <c r="K83" s="28">
        <v>1620</v>
      </c>
      <c r="L83" s="28">
        <v>1586.05</v>
      </c>
      <c r="M83" s="28">
        <v>12.59918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154.30000000000001</v>
      </c>
      <c r="D84" s="37">
        <v>153.9</v>
      </c>
      <c r="E84" s="37">
        <v>153</v>
      </c>
      <c r="F84" s="37">
        <v>151.69999999999999</v>
      </c>
      <c r="G84" s="37">
        <v>150.79999999999998</v>
      </c>
      <c r="H84" s="37">
        <v>155.20000000000002</v>
      </c>
      <c r="I84" s="37">
        <v>156.10000000000005</v>
      </c>
      <c r="J84" s="37">
        <v>157.40000000000003</v>
      </c>
      <c r="K84" s="28">
        <v>154.80000000000001</v>
      </c>
      <c r="L84" s="28">
        <v>152.6</v>
      </c>
      <c r="M84" s="28">
        <v>16.052890000000001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97.5</v>
      </c>
      <c r="D85" s="37">
        <v>97.166666666666671</v>
      </c>
      <c r="E85" s="37">
        <v>96.583333333333343</v>
      </c>
      <c r="F85" s="37">
        <v>95.666666666666671</v>
      </c>
      <c r="G85" s="37">
        <v>95.083333333333343</v>
      </c>
      <c r="H85" s="37">
        <v>98.083333333333343</v>
      </c>
      <c r="I85" s="37">
        <v>98.666666666666686</v>
      </c>
      <c r="J85" s="37">
        <v>99.583333333333343</v>
      </c>
      <c r="K85" s="28">
        <v>97.75</v>
      </c>
      <c r="L85" s="28">
        <v>96.25</v>
      </c>
      <c r="M85" s="28">
        <v>106.07557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275.8</v>
      </c>
      <c r="D86" s="37">
        <v>274.43333333333334</v>
      </c>
      <c r="E86" s="37">
        <v>270.86666666666667</v>
      </c>
      <c r="F86" s="37">
        <v>265.93333333333334</v>
      </c>
      <c r="G86" s="37">
        <v>262.36666666666667</v>
      </c>
      <c r="H86" s="37">
        <v>279.36666666666667</v>
      </c>
      <c r="I86" s="37">
        <v>282.93333333333339</v>
      </c>
      <c r="J86" s="37">
        <v>287.86666666666667</v>
      </c>
      <c r="K86" s="28">
        <v>278</v>
      </c>
      <c r="L86" s="28">
        <v>269.5</v>
      </c>
      <c r="M86" s="28">
        <v>12.7872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157.05000000000001</v>
      </c>
      <c r="D87" s="37">
        <v>157.31666666666669</v>
      </c>
      <c r="E87" s="37">
        <v>154.73333333333338</v>
      </c>
      <c r="F87" s="37">
        <v>152.41666666666669</v>
      </c>
      <c r="G87" s="37">
        <v>149.83333333333337</v>
      </c>
      <c r="H87" s="37">
        <v>159.63333333333338</v>
      </c>
      <c r="I87" s="37">
        <v>162.2166666666667</v>
      </c>
      <c r="J87" s="37">
        <v>164.53333333333339</v>
      </c>
      <c r="K87" s="28">
        <v>159.9</v>
      </c>
      <c r="L87" s="28">
        <v>155</v>
      </c>
      <c r="M87" s="28">
        <v>154.86515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37.9</v>
      </c>
      <c r="D88" s="37">
        <v>37.683333333333337</v>
      </c>
      <c r="E88" s="37">
        <v>37.366666666666674</v>
      </c>
      <c r="F88" s="37">
        <v>36.833333333333336</v>
      </c>
      <c r="G88" s="37">
        <v>36.516666666666673</v>
      </c>
      <c r="H88" s="37">
        <v>38.216666666666676</v>
      </c>
      <c r="I88" s="37">
        <v>38.533333333333339</v>
      </c>
      <c r="J88" s="37">
        <v>39.066666666666677</v>
      </c>
      <c r="K88" s="28">
        <v>38</v>
      </c>
      <c r="L88" s="28">
        <v>37.15</v>
      </c>
      <c r="M88" s="28">
        <v>62.256830000000001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3142.95</v>
      </c>
      <c r="D89" s="37">
        <v>3189.9333333333329</v>
      </c>
      <c r="E89" s="37">
        <v>3070.016666666666</v>
      </c>
      <c r="F89" s="37">
        <v>2997.083333333333</v>
      </c>
      <c r="G89" s="37">
        <v>2877.1666666666661</v>
      </c>
      <c r="H89" s="37">
        <v>3262.8666666666659</v>
      </c>
      <c r="I89" s="37">
        <v>3382.7833333333328</v>
      </c>
      <c r="J89" s="37">
        <v>3455.7166666666658</v>
      </c>
      <c r="K89" s="28">
        <v>3309.85</v>
      </c>
      <c r="L89" s="28">
        <v>3117</v>
      </c>
      <c r="M89" s="28">
        <v>4.8005100000000001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435.75</v>
      </c>
      <c r="D90" s="37">
        <v>434.93333333333334</v>
      </c>
      <c r="E90" s="37">
        <v>430.56666666666666</v>
      </c>
      <c r="F90" s="37">
        <v>425.38333333333333</v>
      </c>
      <c r="G90" s="37">
        <v>421.01666666666665</v>
      </c>
      <c r="H90" s="37">
        <v>440.11666666666667</v>
      </c>
      <c r="I90" s="37">
        <v>444.48333333333335</v>
      </c>
      <c r="J90" s="37">
        <v>449.66666666666669</v>
      </c>
      <c r="K90" s="28">
        <v>439.3</v>
      </c>
      <c r="L90" s="28">
        <v>429.75</v>
      </c>
      <c r="M90" s="28">
        <v>6.7574300000000003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793.8</v>
      </c>
      <c r="D91" s="37">
        <v>785.41666666666663</v>
      </c>
      <c r="E91" s="37">
        <v>774.38333333333321</v>
      </c>
      <c r="F91" s="37">
        <v>754.96666666666658</v>
      </c>
      <c r="G91" s="37">
        <v>743.93333333333317</v>
      </c>
      <c r="H91" s="37">
        <v>804.83333333333326</v>
      </c>
      <c r="I91" s="37">
        <v>815.86666666666679</v>
      </c>
      <c r="J91" s="37">
        <v>835.2833333333333</v>
      </c>
      <c r="K91" s="28">
        <v>796.45</v>
      </c>
      <c r="L91" s="28">
        <v>766</v>
      </c>
      <c r="M91" s="28">
        <v>12.28628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487.7</v>
      </c>
      <c r="D92" s="37">
        <v>486.88333333333338</v>
      </c>
      <c r="E92" s="37">
        <v>481.76666666666677</v>
      </c>
      <c r="F92" s="37">
        <v>475.83333333333337</v>
      </c>
      <c r="G92" s="37">
        <v>470.71666666666675</v>
      </c>
      <c r="H92" s="37">
        <v>492.81666666666678</v>
      </c>
      <c r="I92" s="37">
        <v>497.93333333333345</v>
      </c>
      <c r="J92" s="37">
        <v>503.86666666666679</v>
      </c>
      <c r="K92" s="28">
        <v>492</v>
      </c>
      <c r="L92" s="28">
        <v>480.95</v>
      </c>
      <c r="M92" s="28">
        <v>0.79861000000000004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1582.9</v>
      </c>
      <c r="D93" s="37">
        <v>1562.9833333333333</v>
      </c>
      <c r="E93" s="37">
        <v>1536.9666666666667</v>
      </c>
      <c r="F93" s="37">
        <v>1491.0333333333333</v>
      </c>
      <c r="G93" s="37">
        <v>1465.0166666666667</v>
      </c>
      <c r="H93" s="37">
        <v>1608.9166666666667</v>
      </c>
      <c r="I93" s="37">
        <v>1634.9333333333336</v>
      </c>
      <c r="J93" s="37">
        <v>1680.8666666666668</v>
      </c>
      <c r="K93" s="28">
        <v>1589</v>
      </c>
      <c r="L93" s="28">
        <v>1517.05</v>
      </c>
      <c r="M93" s="28">
        <v>4.9985799999999996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1718</v>
      </c>
      <c r="D94" s="37">
        <v>1714.3333333333333</v>
      </c>
      <c r="E94" s="37">
        <v>1698.6666666666665</v>
      </c>
      <c r="F94" s="37">
        <v>1679.3333333333333</v>
      </c>
      <c r="G94" s="37">
        <v>1663.6666666666665</v>
      </c>
      <c r="H94" s="37">
        <v>1733.6666666666665</v>
      </c>
      <c r="I94" s="37">
        <v>1749.333333333333</v>
      </c>
      <c r="J94" s="37">
        <v>1768.6666666666665</v>
      </c>
      <c r="K94" s="28">
        <v>1730</v>
      </c>
      <c r="L94" s="28">
        <v>1695</v>
      </c>
      <c r="M94" s="28">
        <v>7.5044899999999997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532.6</v>
      </c>
      <c r="D95" s="37">
        <v>529.7166666666667</v>
      </c>
      <c r="E95" s="37">
        <v>524.98333333333335</v>
      </c>
      <c r="F95" s="37">
        <v>517.36666666666667</v>
      </c>
      <c r="G95" s="37">
        <v>512.63333333333333</v>
      </c>
      <c r="H95" s="37">
        <v>537.33333333333337</v>
      </c>
      <c r="I95" s="37">
        <v>542.06666666666672</v>
      </c>
      <c r="J95" s="37">
        <v>549.68333333333339</v>
      </c>
      <c r="K95" s="28">
        <v>534.45000000000005</v>
      </c>
      <c r="L95" s="28">
        <v>522.1</v>
      </c>
      <c r="M95" s="28">
        <v>15.31962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264.8</v>
      </c>
      <c r="D96" s="37">
        <v>264.53333333333336</v>
      </c>
      <c r="E96" s="37">
        <v>262.26666666666671</v>
      </c>
      <c r="F96" s="37">
        <v>259.73333333333335</v>
      </c>
      <c r="G96" s="37">
        <v>257.4666666666667</v>
      </c>
      <c r="H96" s="37">
        <v>267.06666666666672</v>
      </c>
      <c r="I96" s="37">
        <v>269.33333333333337</v>
      </c>
      <c r="J96" s="37">
        <v>271.86666666666673</v>
      </c>
      <c r="K96" s="28">
        <v>266.8</v>
      </c>
      <c r="L96" s="28">
        <v>262</v>
      </c>
      <c r="M96" s="28">
        <v>5.2598200000000004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1094.3</v>
      </c>
      <c r="D97" s="37">
        <v>1095.45</v>
      </c>
      <c r="E97" s="37">
        <v>1083.9000000000001</v>
      </c>
      <c r="F97" s="37">
        <v>1073.5</v>
      </c>
      <c r="G97" s="37">
        <v>1061.95</v>
      </c>
      <c r="H97" s="37">
        <v>1105.8500000000001</v>
      </c>
      <c r="I97" s="37">
        <v>1117.3999999999999</v>
      </c>
      <c r="J97" s="37">
        <v>1127.8000000000002</v>
      </c>
      <c r="K97" s="28">
        <v>1107</v>
      </c>
      <c r="L97" s="28">
        <v>1085.05</v>
      </c>
      <c r="M97" s="28">
        <v>32.137140000000002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2087.35</v>
      </c>
      <c r="D98" s="37">
        <v>2058.7833333333333</v>
      </c>
      <c r="E98" s="37">
        <v>2023.5666666666666</v>
      </c>
      <c r="F98" s="37">
        <v>1959.7833333333333</v>
      </c>
      <c r="G98" s="37">
        <v>1924.5666666666666</v>
      </c>
      <c r="H98" s="37">
        <v>2122.5666666666666</v>
      </c>
      <c r="I98" s="37">
        <v>2157.7833333333328</v>
      </c>
      <c r="J98" s="37">
        <v>2221.5666666666666</v>
      </c>
      <c r="K98" s="28">
        <v>2094</v>
      </c>
      <c r="L98" s="28">
        <v>1995</v>
      </c>
      <c r="M98" s="28">
        <v>8.2463099999999994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1372.05</v>
      </c>
      <c r="D99" s="37">
        <v>1370.3833333333332</v>
      </c>
      <c r="E99" s="37">
        <v>1358.8166666666664</v>
      </c>
      <c r="F99" s="37">
        <v>1345.5833333333333</v>
      </c>
      <c r="G99" s="37">
        <v>1334.0166666666664</v>
      </c>
      <c r="H99" s="37">
        <v>1383.6166666666663</v>
      </c>
      <c r="I99" s="37">
        <v>1395.1833333333329</v>
      </c>
      <c r="J99" s="37">
        <v>1408.4166666666663</v>
      </c>
      <c r="K99" s="28">
        <v>1381.95</v>
      </c>
      <c r="L99" s="28">
        <v>1357.15</v>
      </c>
      <c r="M99" s="28">
        <v>85.084209999999999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549.85</v>
      </c>
      <c r="D100" s="37">
        <v>547.93333333333328</v>
      </c>
      <c r="E100" s="37">
        <v>539.86666666666656</v>
      </c>
      <c r="F100" s="37">
        <v>529.88333333333333</v>
      </c>
      <c r="G100" s="37">
        <v>521.81666666666661</v>
      </c>
      <c r="H100" s="37">
        <v>557.91666666666652</v>
      </c>
      <c r="I100" s="37">
        <v>565.98333333333335</v>
      </c>
      <c r="J100" s="37">
        <v>575.96666666666647</v>
      </c>
      <c r="K100" s="28">
        <v>556</v>
      </c>
      <c r="L100" s="28">
        <v>537.95000000000005</v>
      </c>
      <c r="M100" s="28">
        <v>41.535179999999997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1325.95</v>
      </c>
      <c r="D101" s="37">
        <v>1317.1333333333334</v>
      </c>
      <c r="E101" s="37">
        <v>1304.8666666666668</v>
      </c>
      <c r="F101" s="37">
        <v>1283.7833333333333</v>
      </c>
      <c r="G101" s="37">
        <v>1271.5166666666667</v>
      </c>
      <c r="H101" s="37">
        <v>1338.2166666666669</v>
      </c>
      <c r="I101" s="37">
        <v>1350.4833333333338</v>
      </c>
      <c r="J101" s="37">
        <v>1371.5666666666671</v>
      </c>
      <c r="K101" s="28">
        <v>1329.4</v>
      </c>
      <c r="L101" s="28">
        <v>1296.05</v>
      </c>
      <c r="M101" s="28">
        <v>10.147690000000001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2407.25</v>
      </c>
      <c r="D102" s="37">
        <v>2373.85</v>
      </c>
      <c r="E102" s="37">
        <v>2334.6999999999998</v>
      </c>
      <c r="F102" s="37">
        <v>2262.15</v>
      </c>
      <c r="G102" s="37">
        <v>2223</v>
      </c>
      <c r="H102" s="37">
        <v>2446.3999999999996</v>
      </c>
      <c r="I102" s="37">
        <v>2485.5500000000002</v>
      </c>
      <c r="J102" s="37">
        <v>2558.0999999999995</v>
      </c>
      <c r="K102" s="28">
        <v>2413</v>
      </c>
      <c r="L102" s="28">
        <v>2301.3000000000002</v>
      </c>
      <c r="M102" s="28">
        <v>13.112550000000001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493.45</v>
      </c>
      <c r="D103" s="37">
        <v>494.7</v>
      </c>
      <c r="E103" s="37">
        <v>488.5</v>
      </c>
      <c r="F103" s="37">
        <v>483.55</v>
      </c>
      <c r="G103" s="37">
        <v>477.35</v>
      </c>
      <c r="H103" s="37">
        <v>499.65</v>
      </c>
      <c r="I103" s="37">
        <v>505.84999999999991</v>
      </c>
      <c r="J103" s="37">
        <v>510.79999999999995</v>
      </c>
      <c r="K103" s="28">
        <v>500.9</v>
      </c>
      <c r="L103" s="28">
        <v>489.75</v>
      </c>
      <c r="M103" s="28">
        <v>116.23406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1645.9</v>
      </c>
      <c r="D104" s="37">
        <v>1651</v>
      </c>
      <c r="E104" s="37">
        <v>1623.2</v>
      </c>
      <c r="F104" s="37">
        <v>1600.5</v>
      </c>
      <c r="G104" s="37">
        <v>1572.7</v>
      </c>
      <c r="H104" s="37">
        <v>1673.7</v>
      </c>
      <c r="I104" s="37">
        <v>1701.5000000000002</v>
      </c>
      <c r="J104" s="37">
        <v>1724.2</v>
      </c>
      <c r="K104" s="28">
        <v>1678.8</v>
      </c>
      <c r="L104" s="28">
        <v>1628.3</v>
      </c>
      <c r="M104" s="28">
        <v>6.5757000000000003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114.75</v>
      </c>
      <c r="D105" s="37">
        <v>115.13333333333333</v>
      </c>
      <c r="E105" s="37">
        <v>113.86666666666665</v>
      </c>
      <c r="F105" s="37">
        <v>112.98333333333332</v>
      </c>
      <c r="G105" s="37">
        <v>111.71666666666664</v>
      </c>
      <c r="H105" s="37">
        <v>116.01666666666665</v>
      </c>
      <c r="I105" s="37">
        <v>117.28333333333333</v>
      </c>
      <c r="J105" s="37">
        <v>118.16666666666666</v>
      </c>
      <c r="K105" s="28">
        <v>116.4</v>
      </c>
      <c r="L105" s="28">
        <v>114.25</v>
      </c>
      <c r="M105" s="28">
        <v>32.293860000000002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292.5</v>
      </c>
      <c r="D106" s="37">
        <v>292.05</v>
      </c>
      <c r="E106" s="37">
        <v>289.45000000000005</v>
      </c>
      <c r="F106" s="37">
        <v>286.40000000000003</v>
      </c>
      <c r="G106" s="37">
        <v>283.80000000000007</v>
      </c>
      <c r="H106" s="37">
        <v>295.10000000000002</v>
      </c>
      <c r="I106" s="37">
        <v>297.70000000000005</v>
      </c>
      <c r="J106" s="37">
        <v>300.75</v>
      </c>
      <c r="K106" s="28">
        <v>294.64999999999998</v>
      </c>
      <c r="L106" s="28">
        <v>289</v>
      </c>
      <c r="M106" s="28">
        <v>22.235969999999998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2148.35</v>
      </c>
      <c r="D107" s="37">
        <v>2142.4333333333329</v>
      </c>
      <c r="E107" s="37">
        <v>2126.9166666666661</v>
      </c>
      <c r="F107" s="37">
        <v>2105.4833333333331</v>
      </c>
      <c r="G107" s="37">
        <v>2089.9666666666662</v>
      </c>
      <c r="H107" s="37">
        <v>2163.8666666666659</v>
      </c>
      <c r="I107" s="37">
        <v>2179.3833333333332</v>
      </c>
      <c r="J107" s="37">
        <v>2200.8166666666657</v>
      </c>
      <c r="K107" s="28">
        <v>2157.9499999999998</v>
      </c>
      <c r="L107" s="28">
        <v>2121</v>
      </c>
      <c r="M107" s="28">
        <v>14.470879999999999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322.95</v>
      </c>
      <c r="D108" s="37">
        <v>322.3</v>
      </c>
      <c r="E108" s="37">
        <v>316.90000000000003</v>
      </c>
      <c r="F108" s="37">
        <v>310.85000000000002</v>
      </c>
      <c r="G108" s="37">
        <v>305.45000000000005</v>
      </c>
      <c r="H108" s="37">
        <v>328.35</v>
      </c>
      <c r="I108" s="37">
        <v>333.75</v>
      </c>
      <c r="J108" s="37">
        <v>339.8</v>
      </c>
      <c r="K108" s="28">
        <v>327.7</v>
      </c>
      <c r="L108" s="28">
        <v>316.25</v>
      </c>
      <c r="M108" s="28">
        <v>17.62087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2230.1999999999998</v>
      </c>
      <c r="D109" s="37">
        <v>2224.7333333333331</v>
      </c>
      <c r="E109" s="37">
        <v>2210.4666666666662</v>
      </c>
      <c r="F109" s="37">
        <v>2190.7333333333331</v>
      </c>
      <c r="G109" s="37">
        <v>2176.4666666666662</v>
      </c>
      <c r="H109" s="37">
        <v>2244.4666666666662</v>
      </c>
      <c r="I109" s="37">
        <v>2258.7333333333336</v>
      </c>
      <c r="J109" s="37">
        <v>2278.4666666666662</v>
      </c>
      <c r="K109" s="28">
        <v>2239</v>
      </c>
      <c r="L109" s="28">
        <v>2205</v>
      </c>
      <c r="M109" s="28">
        <v>25.141909999999999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753.75</v>
      </c>
      <c r="D110" s="37">
        <v>757.98333333333323</v>
      </c>
      <c r="E110" s="37">
        <v>747.41666666666652</v>
      </c>
      <c r="F110" s="37">
        <v>741.08333333333326</v>
      </c>
      <c r="G110" s="37">
        <v>730.51666666666654</v>
      </c>
      <c r="H110" s="37">
        <v>764.31666666666649</v>
      </c>
      <c r="I110" s="37">
        <v>774.88333333333333</v>
      </c>
      <c r="J110" s="37">
        <v>781.21666666666647</v>
      </c>
      <c r="K110" s="28">
        <v>768.55</v>
      </c>
      <c r="L110" s="28">
        <v>751.65</v>
      </c>
      <c r="M110" s="28">
        <v>187.27513999999999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1328.2</v>
      </c>
      <c r="D111" s="37">
        <v>1321.2</v>
      </c>
      <c r="E111" s="37">
        <v>1309.6000000000001</v>
      </c>
      <c r="F111" s="37">
        <v>1291</v>
      </c>
      <c r="G111" s="37">
        <v>1279.4000000000001</v>
      </c>
      <c r="H111" s="37">
        <v>1339.8000000000002</v>
      </c>
      <c r="I111" s="37">
        <v>1351.4</v>
      </c>
      <c r="J111" s="37">
        <v>1370.0000000000002</v>
      </c>
      <c r="K111" s="28">
        <v>1332.8</v>
      </c>
      <c r="L111" s="28">
        <v>1302.5999999999999</v>
      </c>
      <c r="M111" s="28">
        <v>2.9106900000000002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523.5</v>
      </c>
      <c r="D112" s="37">
        <v>524.61666666666667</v>
      </c>
      <c r="E112" s="37">
        <v>517.38333333333333</v>
      </c>
      <c r="F112" s="37">
        <v>511.26666666666665</v>
      </c>
      <c r="G112" s="37">
        <v>504.0333333333333</v>
      </c>
      <c r="H112" s="37">
        <v>530.73333333333335</v>
      </c>
      <c r="I112" s="37">
        <v>537.9666666666667</v>
      </c>
      <c r="J112" s="37">
        <v>544.08333333333337</v>
      </c>
      <c r="K112" s="28">
        <v>531.85</v>
      </c>
      <c r="L112" s="28">
        <v>518.5</v>
      </c>
      <c r="M112" s="28">
        <v>10.307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579.9</v>
      </c>
      <c r="D113" s="37">
        <v>585.76666666666665</v>
      </c>
      <c r="E113" s="37">
        <v>572.13333333333333</v>
      </c>
      <c r="F113" s="37">
        <v>564.36666666666667</v>
      </c>
      <c r="G113" s="37">
        <v>550.73333333333335</v>
      </c>
      <c r="H113" s="37">
        <v>593.5333333333333</v>
      </c>
      <c r="I113" s="37">
        <v>607.16666666666652</v>
      </c>
      <c r="J113" s="37">
        <v>614.93333333333328</v>
      </c>
      <c r="K113" s="28">
        <v>599.4</v>
      </c>
      <c r="L113" s="28">
        <v>578</v>
      </c>
      <c r="M113" s="28">
        <v>3.12703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40.15</v>
      </c>
      <c r="D114" s="37">
        <v>40.033333333333331</v>
      </c>
      <c r="E114" s="37">
        <v>39.766666666666666</v>
      </c>
      <c r="F114" s="37">
        <v>39.383333333333333</v>
      </c>
      <c r="G114" s="37">
        <v>39.116666666666667</v>
      </c>
      <c r="H114" s="37">
        <v>40.416666666666664</v>
      </c>
      <c r="I114" s="37">
        <v>40.68333333333333</v>
      </c>
      <c r="J114" s="37">
        <v>41.066666666666663</v>
      </c>
      <c r="K114" s="28">
        <v>40.299999999999997</v>
      </c>
      <c r="L114" s="28">
        <v>39.65</v>
      </c>
      <c r="M114" s="28">
        <v>141.93120999999999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258.95</v>
      </c>
      <c r="D115" s="37">
        <v>258.63333333333333</v>
      </c>
      <c r="E115" s="37">
        <v>256.56666666666666</v>
      </c>
      <c r="F115" s="37">
        <v>254.18333333333334</v>
      </c>
      <c r="G115" s="37">
        <v>252.11666666666667</v>
      </c>
      <c r="H115" s="37">
        <v>261.01666666666665</v>
      </c>
      <c r="I115" s="37">
        <v>263.08333333333326</v>
      </c>
      <c r="J115" s="37">
        <v>265.46666666666664</v>
      </c>
      <c r="K115" s="28">
        <v>260.7</v>
      </c>
      <c r="L115" s="28">
        <v>256.25</v>
      </c>
      <c r="M115" s="28">
        <v>205.36714000000001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4990.3500000000004</v>
      </c>
      <c r="D116" s="37">
        <v>5015.1166666666668</v>
      </c>
      <c r="E116" s="37">
        <v>4880.3333333333339</v>
      </c>
      <c r="F116" s="37">
        <v>4770.3166666666675</v>
      </c>
      <c r="G116" s="37">
        <v>4635.5333333333347</v>
      </c>
      <c r="H116" s="37">
        <v>5125.1333333333332</v>
      </c>
      <c r="I116" s="37">
        <v>5259.9166666666661</v>
      </c>
      <c r="J116" s="37">
        <v>5369.9333333333325</v>
      </c>
      <c r="K116" s="28">
        <v>5149.8999999999996</v>
      </c>
      <c r="L116" s="28">
        <v>4905.1000000000004</v>
      </c>
      <c r="M116" s="28">
        <v>3.9257499999999999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162.05000000000001</v>
      </c>
      <c r="D117" s="37">
        <v>161.95000000000002</v>
      </c>
      <c r="E117" s="37">
        <v>160.70000000000005</v>
      </c>
      <c r="F117" s="37">
        <v>159.35000000000002</v>
      </c>
      <c r="G117" s="37">
        <v>158.10000000000005</v>
      </c>
      <c r="H117" s="37">
        <v>163.30000000000004</v>
      </c>
      <c r="I117" s="37">
        <v>164.54999999999998</v>
      </c>
      <c r="J117" s="37">
        <v>165.90000000000003</v>
      </c>
      <c r="K117" s="28">
        <v>163.19999999999999</v>
      </c>
      <c r="L117" s="28">
        <v>160.6</v>
      </c>
      <c r="M117" s="28">
        <v>9.5153300000000005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233.05</v>
      </c>
      <c r="D118" s="37">
        <v>233.83333333333334</v>
      </c>
      <c r="E118" s="37">
        <v>228.2166666666667</v>
      </c>
      <c r="F118" s="37">
        <v>223.38333333333335</v>
      </c>
      <c r="G118" s="37">
        <v>217.76666666666671</v>
      </c>
      <c r="H118" s="37">
        <v>238.66666666666669</v>
      </c>
      <c r="I118" s="37">
        <v>244.2833333333333</v>
      </c>
      <c r="J118" s="37">
        <v>249.11666666666667</v>
      </c>
      <c r="K118" s="28">
        <v>239.45</v>
      </c>
      <c r="L118" s="28">
        <v>229</v>
      </c>
      <c r="M118" s="28">
        <v>78.365639999999999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129.05000000000001</v>
      </c>
      <c r="D119" s="37">
        <v>128.93333333333334</v>
      </c>
      <c r="E119" s="37">
        <v>127.86666666666667</v>
      </c>
      <c r="F119" s="37">
        <v>126.68333333333334</v>
      </c>
      <c r="G119" s="37">
        <v>125.61666666666667</v>
      </c>
      <c r="H119" s="37">
        <v>130.11666666666667</v>
      </c>
      <c r="I119" s="37">
        <v>131.18333333333334</v>
      </c>
      <c r="J119" s="37">
        <v>132.36666666666667</v>
      </c>
      <c r="K119" s="28">
        <v>130</v>
      </c>
      <c r="L119" s="28">
        <v>127.75</v>
      </c>
      <c r="M119" s="28">
        <v>94.222759999999994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761.05</v>
      </c>
      <c r="D120" s="37">
        <v>757.61666666666667</v>
      </c>
      <c r="E120" s="37">
        <v>752.43333333333339</v>
      </c>
      <c r="F120" s="37">
        <v>743.81666666666672</v>
      </c>
      <c r="G120" s="37">
        <v>738.63333333333344</v>
      </c>
      <c r="H120" s="37">
        <v>766.23333333333335</v>
      </c>
      <c r="I120" s="37">
        <v>771.41666666666652</v>
      </c>
      <c r="J120" s="37">
        <v>780.0333333333333</v>
      </c>
      <c r="K120" s="28">
        <v>762.8</v>
      </c>
      <c r="L120" s="28">
        <v>749</v>
      </c>
      <c r="M120" s="28">
        <v>15.813689999999999</v>
      </c>
      <c r="N120" s="1"/>
      <c r="O120" s="1"/>
    </row>
    <row r="121" spans="1:15" ht="12.75" customHeight="1">
      <c r="A121" s="53">
        <v>112</v>
      </c>
      <c r="B121" s="28" t="s">
        <v>827</v>
      </c>
      <c r="C121" s="28">
        <v>22.3</v>
      </c>
      <c r="D121" s="37">
        <v>22.316666666666666</v>
      </c>
      <c r="E121" s="37">
        <v>22.233333333333334</v>
      </c>
      <c r="F121" s="37">
        <v>22.166666666666668</v>
      </c>
      <c r="G121" s="37">
        <v>22.083333333333336</v>
      </c>
      <c r="H121" s="37">
        <v>22.383333333333333</v>
      </c>
      <c r="I121" s="37">
        <v>22.466666666666669</v>
      </c>
      <c r="J121" s="37">
        <v>22.533333333333331</v>
      </c>
      <c r="K121" s="28">
        <v>22.4</v>
      </c>
      <c r="L121" s="28">
        <v>22.25</v>
      </c>
      <c r="M121" s="28">
        <v>40.070880000000002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381.45</v>
      </c>
      <c r="D122" s="37">
        <v>379.31666666666666</v>
      </c>
      <c r="E122" s="37">
        <v>376.13333333333333</v>
      </c>
      <c r="F122" s="37">
        <v>370.81666666666666</v>
      </c>
      <c r="G122" s="37">
        <v>367.63333333333333</v>
      </c>
      <c r="H122" s="37">
        <v>384.63333333333333</v>
      </c>
      <c r="I122" s="37">
        <v>387.81666666666661</v>
      </c>
      <c r="J122" s="37">
        <v>393.13333333333333</v>
      </c>
      <c r="K122" s="28">
        <v>382.5</v>
      </c>
      <c r="L122" s="28">
        <v>374</v>
      </c>
      <c r="M122" s="28">
        <v>19.281220000000001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213.1</v>
      </c>
      <c r="D123" s="37">
        <v>212.56666666666669</v>
      </c>
      <c r="E123" s="37">
        <v>211.13333333333338</v>
      </c>
      <c r="F123" s="37">
        <v>209.16666666666669</v>
      </c>
      <c r="G123" s="37">
        <v>207.73333333333338</v>
      </c>
      <c r="H123" s="37">
        <v>214.53333333333339</v>
      </c>
      <c r="I123" s="37">
        <v>215.96666666666673</v>
      </c>
      <c r="J123" s="37">
        <v>217.93333333333339</v>
      </c>
      <c r="K123" s="28">
        <v>214</v>
      </c>
      <c r="L123" s="28">
        <v>210.6</v>
      </c>
      <c r="M123" s="28">
        <v>20.76942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980.45</v>
      </c>
      <c r="D124" s="37">
        <v>973.9666666666667</v>
      </c>
      <c r="E124" s="37">
        <v>964.58333333333337</v>
      </c>
      <c r="F124" s="37">
        <v>948.7166666666667</v>
      </c>
      <c r="G124" s="37">
        <v>939.33333333333337</v>
      </c>
      <c r="H124" s="37">
        <v>989.83333333333337</v>
      </c>
      <c r="I124" s="37">
        <v>999.21666666666658</v>
      </c>
      <c r="J124" s="37">
        <v>1015.0833333333334</v>
      </c>
      <c r="K124" s="28">
        <v>983.35</v>
      </c>
      <c r="L124" s="28">
        <v>958.1</v>
      </c>
      <c r="M124" s="28">
        <v>26.732659999999999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4539.1000000000004</v>
      </c>
      <c r="D125" s="37">
        <v>4551.1499999999996</v>
      </c>
      <c r="E125" s="37">
        <v>4505.8499999999995</v>
      </c>
      <c r="F125" s="37">
        <v>4472.5999999999995</v>
      </c>
      <c r="G125" s="37">
        <v>4427.2999999999993</v>
      </c>
      <c r="H125" s="37">
        <v>4584.3999999999996</v>
      </c>
      <c r="I125" s="37">
        <v>4629.6999999999989</v>
      </c>
      <c r="J125" s="37">
        <v>4662.95</v>
      </c>
      <c r="K125" s="28">
        <v>4596.45</v>
      </c>
      <c r="L125" s="28">
        <v>4517.8999999999996</v>
      </c>
      <c r="M125" s="28">
        <v>2.0918600000000001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1581</v>
      </c>
      <c r="D126" s="37">
        <v>1579.8500000000001</v>
      </c>
      <c r="E126" s="37">
        <v>1567.7000000000003</v>
      </c>
      <c r="F126" s="37">
        <v>1554.4</v>
      </c>
      <c r="G126" s="37">
        <v>1542.2500000000002</v>
      </c>
      <c r="H126" s="37">
        <v>1593.1500000000003</v>
      </c>
      <c r="I126" s="37">
        <v>1605.3000000000004</v>
      </c>
      <c r="J126" s="37">
        <v>1618.6000000000004</v>
      </c>
      <c r="K126" s="28">
        <v>1592</v>
      </c>
      <c r="L126" s="28">
        <v>1566.55</v>
      </c>
      <c r="M126" s="28">
        <v>53.454349999999998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1870.2</v>
      </c>
      <c r="D127" s="37">
        <v>1871.25</v>
      </c>
      <c r="E127" s="37">
        <v>1852.5</v>
      </c>
      <c r="F127" s="37">
        <v>1834.8</v>
      </c>
      <c r="G127" s="37">
        <v>1816.05</v>
      </c>
      <c r="H127" s="37">
        <v>1888.95</v>
      </c>
      <c r="I127" s="37">
        <v>1907.7</v>
      </c>
      <c r="J127" s="37">
        <v>1925.4</v>
      </c>
      <c r="K127" s="28">
        <v>1890</v>
      </c>
      <c r="L127" s="28">
        <v>1853.55</v>
      </c>
      <c r="M127" s="28">
        <v>2.4012199999999999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1000.5</v>
      </c>
      <c r="D128" s="37">
        <v>1003</v>
      </c>
      <c r="E128" s="37">
        <v>989.6</v>
      </c>
      <c r="F128" s="37">
        <v>978.7</v>
      </c>
      <c r="G128" s="37">
        <v>965.30000000000007</v>
      </c>
      <c r="H128" s="37">
        <v>1013.9</v>
      </c>
      <c r="I128" s="37">
        <v>1027.3000000000002</v>
      </c>
      <c r="J128" s="37">
        <v>1038.1999999999998</v>
      </c>
      <c r="K128" s="28">
        <v>1016.4</v>
      </c>
      <c r="L128" s="28">
        <v>992.1</v>
      </c>
      <c r="M128" s="28">
        <v>1.3007200000000001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346.1</v>
      </c>
      <c r="D129" s="37">
        <v>341.06666666666666</v>
      </c>
      <c r="E129" s="37">
        <v>336.0333333333333</v>
      </c>
      <c r="F129" s="37">
        <v>325.96666666666664</v>
      </c>
      <c r="G129" s="37">
        <v>320.93333333333328</v>
      </c>
      <c r="H129" s="37">
        <v>351.13333333333333</v>
      </c>
      <c r="I129" s="37">
        <v>356.16666666666674</v>
      </c>
      <c r="J129" s="37">
        <v>366.23333333333335</v>
      </c>
      <c r="K129" s="28">
        <v>346.1</v>
      </c>
      <c r="L129" s="28">
        <v>331</v>
      </c>
      <c r="M129" s="28">
        <v>16.699090000000002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721.2</v>
      </c>
      <c r="D130" s="37">
        <v>719.51666666666677</v>
      </c>
      <c r="E130" s="37">
        <v>714.73333333333358</v>
      </c>
      <c r="F130" s="37">
        <v>708.26666666666677</v>
      </c>
      <c r="G130" s="37">
        <v>703.48333333333358</v>
      </c>
      <c r="H130" s="37">
        <v>725.98333333333358</v>
      </c>
      <c r="I130" s="37">
        <v>730.76666666666665</v>
      </c>
      <c r="J130" s="37">
        <v>737.23333333333358</v>
      </c>
      <c r="K130" s="28">
        <v>724.3</v>
      </c>
      <c r="L130" s="28">
        <v>713.05</v>
      </c>
      <c r="M130" s="28">
        <v>32.606949999999998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525.15</v>
      </c>
      <c r="D131" s="37">
        <v>527.56666666666672</v>
      </c>
      <c r="E131" s="37">
        <v>520.63333333333344</v>
      </c>
      <c r="F131" s="37">
        <v>516.11666666666667</v>
      </c>
      <c r="G131" s="37">
        <v>509.18333333333339</v>
      </c>
      <c r="H131" s="37">
        <v>532.08333333333348</v>
      </c>
      <c r="I131" s="37">
        <v>539.01666666666665</v>
      </c>
      <c r="J131" s="37">
        <v>543.53333333333353</v>
      </c>
      <c r="K131" s="28">
        <v>534.5</v>
      </c>
      <c r="L131" s="28">
        <v>523.04999999999995</v>
      </c>
      <c r="M131" s="28">
        <v>51.441090000000003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546.25</v>
      </c>
      <c r="D132" s="37">
        <v>546.4</v>
      </c>
      <c r="E132" s="37">
        <v>538.9</v>
      </c>
      <c r="F132" s="37">
        <v>531.54999999999995</v>
      </c>
      <c r="G132" s="37">
        <v>524.04999999999995</v>
      </c>
      <c r="H132" s="37">
        <v>553.75</v>
      </c>
      <c r="I132" s="37">
        <v>561.25</v>
      </c>
      <c r="J132" s="37">
        <v>568.6</v>
      </c>
      <c r="K132" s="28">
        <v>553.9</v>
      </c>
      <c r="L132" s="28">
        <v>539.04999999999995</v>
      </c>
      <c r="M132" s="28">
        <v>46.846310000000003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1742.7</v>
      </c>
      <c r="D133" s="37">
        <v>1740.6499999999999</v>
      </c>
      <c r="E133" s="37">
        <v>1733.2999999999997</v>
      </c>
      <c r="F133" s="37">
        <v>1723.8999999999999</v>
      </c>
      <c r="G133" s="37">
        <v>1716.5499999999997</v>
      </c>
      <c r="H133" s="37">
        <v>1750.0499999999997</v>
      </c>
      <c r="I133" s="37">
        <v>1757.3999999999996</v>
      </c>
      <c r="J133" s="37">
        <v>1766.7999999999997</v>
      </c>
      <c r="K133" s="28">
        <v>1748</v>
      </c>
      <c r="L133" s="28">
        <v>1731.25</v>
      </c>
      <c r="M133" s="28">
        <v>14.54777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89.4</v>
      </c>
      <c r="D134" s="37">
        <v>89.183333333333323</v>
      </c>
      <c r="E134" s="37">
        <v>87.316666666666649</v>
      </c>
      <c r="F134" s="37">
        <v>85.23333333333332</v>
      </c>
      <c r="G134" s="37">
        <v>83.366666666666646</v>
      </c>
      <c r="H134" s="37">
        <v>91.266666666666652</v>
      </c>
      <c r="I134" s="37">
        <v>93.133333333333326</v>
      </c>
      <c r="J134" s="37">
        <v>95.216666666666654</v>
      </c>
      <c r="K134" s="28">
        <v>91.05</v>
      </c>
      <c r="L134" s="28">
        <v>87.1</v>
      </c>
      <c r="M134" s="28">
        <v>212.24781999999999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4040.15</v>
      </c>
      <c r="D135" s="37">
        <v>4050.8333333333335</v>
      </c>
      <c r="E135" s="37">
        <v>4011.7166666666672</v>
      </c>
      <c r="F135" s="37">
        <v>3983.2833333333338</v>
      </c>
      <c r="G135" s="37">
        <v>3944.1666666666674</v>
      </c>
      <c r="H135" s="37">
        <v>4079.2666666666669</v>
      </c>
      <c r="I135" s="37">
        <v>4118.3833333333332</v>
      </c>
      <c r="J135" s="37">
        <v>4146.8166666666666</v>
      </c>
      <c r="K135" s="28">
        <v>4089.95</v>
      </c>
      <c r="L135" s="28">
        <v>4022.4</v>
      </c>
      <c r="M135" s="28">
        <v>1.78009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382.9</v>
      </c>
      <c r="D136" s="37">
        <v>378.91666666666669</v>
      </c>
      <c r="E136" s="37">
        <v>373.98333333333335</v>
      </c>
      <c r="F136" s="37">
        <v>365.06666666666666</v>
      </c>
      <c r="G136" s="37">
        <v>360.13333333333333</v>
      </c>
      <c r="H136" s="37">
        <v>387.83333333333337</v>
      </c>
      <c r="I136" s="37">
        <v>392.76666666666665</v>
      </c>
      <c r="J136" s="37">
        <v>401.68333333333339</v>
      </c>
      <c r="K136" s="28">
        <v>383.85</v>
      </c>
      <c r="L136" s="28">
        <v>370</v>
      </c>
      <c r="M136" s="28">
        <v>46.619239999999998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4817.1000000000004</v>
      </c>
      <c r="D137" s="37">
        <v>4842.6833333333334</v>
      </c>
      <c r="E137" s="37">
        <v>4755.2166666666672</v>
      </c>
      <c r="F137" s="37">
        <v>4693.3333333333339</v>
      </c>
      <c r="G137" s="37">
        <v>4605.8666666666677</v>
      </c>
      <c r="H137" s="37">
        <v>4904.5666666666666</v>
      </c>
      <c r="I137" s="37">
        <v>4992.0333333333319</v>
      </c>
      <c r="J137" s="37">
        <v>5053.9166666666661</v>
      </c>
      <c r="K137" s="28">
        <v>4930.1499999999996</v>
      </c>
      <c r="L137" s="28">
        <v>4780.8</v>
      </c>
      <c r="M137" s="28">
        <v>7.1885199999999996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1699.95</v>
      </c>
      <c r="D138" s="37">
        <v>1689.0166666666667</v>
      </c>
      <c r="E138" s="37">
        <v>1674.9333333333334</v>
      </c>
      <c r="F138" s="37">
        <v>1649.9166666666667</v>
      </c>
      <c r="G138" s="37">
        <v>1635.8333333333335</v>
      </c>
      <c r="H138" s="37">
        <v>1714.0333333333333</v>
      </c>
      <c r="I138" s="37">
        <v>1728.1166666666668</v>
      </c>
      <c r="J138" s="37">
        <v>1753.1333333333332</v>
      </c>
      <c r="K138" s="28">
        <v>1703.1</v>
      </c>
      <c r="L138" s="28">
        <v>1664</v>
      </c>
      <c r="M138" s="28">
        <v>24.4099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572.1</v>
      </c>
      <c r="D139" s="37">
        <v>581.76666666666677</v>
      </c>
      <c r="E139" s="37">
        <v>560.33333333333348</v>
      </c>
      <c r="F139" s="37">
        <v>548.56666666666672</v>
      </c>
      <c r="G139" s="37">
        <v>527.13333333333344</v>
      </c>
      <c r="H139" s="37">
        <v>593.53333333333353</v>
      </c>
      <c r="I139" s="37">
        <v>614.9666666666667</v>
      </c>
      <c r="J139" s="37">
        <v>626.73333333333358</v>
      </c>
      <c r="K139" s="28">
        <v>603.20000000000005</v>
      </c>
      <c r="L139" s="28">
        <v>570</v>
      </c>
      <c r="M139" s="28">
        <v>21.508620000000001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758.6</v>
      </c>
      <c r="D140" s="37">
        <v>750.69999999999993</v>
      </c>
      <c r="E140" s="37">
        <v>740.89999999999986</v>
      </c>
      <c r="F140" s="37">
        <v>723.19999999999993</v>
      </c>
      <c r="G140" s="37">
        <v>713.39999999999986</v>
      </c>
      <c r="H140" s="37">
        <v>768.39999999999986</v>
      </c>
      <c r="I140" s="37">
        <v>778.19999999999982</v>
      </c>
      <c r="J140" s="37">
        <v>795.89999999999986</v>
      </c>
      <c r="K140" s="28">
        <v>760.5</v>
      </c>
      <c r="L140" s="28">
        <v>733</v>
      </c>
      <c r="M140" s="28">
        <v>13.80761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71331.5</v>
      </c>
      <c r="D141" s="37">
        <v>70698.133333333331</v>
      </c>
      <c r="E141" s="37">
        <v>69858.366666666669</v>
      </c>
      <c r="F141" s="37">
        <v>68385.233333333337</v>
      </c>
      <c r="G141" s="37">
        <v>67545.466666666674</v>
      </c>
      <c r="H141" s="37">
        <v>72171.266666666663</v>
      </c>
      <c r="I141" s="37">
        <v>73011.033333333326</v>
      </c>
      <c r="J141" s="37">
        <v>74484.166666666657</v>
      </c>
      <c r="K141" s="28">
        <v>71537.899999999994</v>
      </c>
      <c r="L141" s="28">
        <v>69225</v>
      </c>
      <c r="M141" s="28">
        <v>0.16722999999999999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822.4</v>
      </c>
      <c r="D142" s="37">
        <v>819.26666666666677</v>
      </c>
      <c r="E142" s="37">
        <v>813.58333333333348</v>
      </c>
      <c r="F142" s="37">
        <v>804.76666666666677</v>
      </c>
      <c r="G142" s="37">
        <v>799.08333333333348</v>
      </c>
      <c r="H142" s="37">
        <v>828.08333333333348</v>
      </c>
      <c r="I142" s="37">
        <v>833.76666666666665</v>
      </c>
      <c r="J142" s="37">
        <v>842.58333333333348</v>
      </c>
      <c r="K142" s="28">
        <v>824.95</v>
      </c>
      <c r="L142" s="28">
        <v>810.45</v>
      </c>
      <c r="M142" s="28">
        <v>2.3122199999999999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183.05</v>
      </c>
      <c r="D143" s="37">
        <v>181.41666666666666</v>
      </c>
      <c r="E143" s="37">
        <v>179.13333333333333</v>
      </c>
      <c r="F143" s="37">
        <v>175.21666666666667</v>
      </c>
      <c r="G143" s="37">
        <v>172.93333333333334</v>
      </c>
      <c r="H143" s="37">
        <v>185.33333333333331</v>
      </c>
      <c r="I143" s="37">
        <v>187.61666666666667</v>
      </c>
      <c r="J143" s="37">
        <v>191.5333333333333</v>
      </c>
      <c r="K143" s="28">
        <v>183.7</v>
      </c>
      <c r="L143" s="28">
        <v>177.5</v>
      </c>
      <c r="M143" s="28">
        <v>37.259880000000003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940.15</v>
      </c>
      <c r="D144" s="37">
        <v>929.88333333333333</v>
      </c>
      <c r="E144" s="37">
        <v>916.86666666666667</v>
      </c>
      <c r="F144" s="37">
        <v>893.58333333333337</v>
      </c>
      <c r="G144" s="37">
        <v>880.56666666666672</v>
      </c>
      <c r="H144" s="37">
        <v>953.16666666666663</v>
      </c>
      <c r="I144" s="37">
        <v>966.18333333333328</v>
      </c>
      <c r="J144" s="37">
        <v>989.46666666666658</v>
      </c>
      <c r="K144" s="28">
        <v>942.9</v>
      </c>
      <c r="L144" s="28">
        <v>906.6</v>
      </c>
      <c r="M144" s="28">
        <v>63.845610000000001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117.7</v>
      </c>
      <c r="D145" s="37">
        <v>117.13333333333333</v>
      </c>
      <c r="E145" s="37">
        <v>116.16666666666666</v>
      </c>
      <c r="F145" s="37">
        <v>114.63333333333333</v>
      </c>
      <c r="G145" s="37">
        <v>113.66666666666666</v>
      </c>
      <c r="H145" s="37">
        <v>118.66666666666666</v>
      </c>
      <c r="I145" s="37">
        <v>119.63333333333333</v>
      </c>
      <c r="J145" s="37">
        <v>121.16666666666666</v>
      </c>
      <c r="K145" s="28">
        <v>118.1</v>
      </c>
      <c r="L145" s="28">
        <v>115.6</v>
      </c>
      <c r="M145" s="28">
        <v>25.88429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530.29999999999995</v>
      </c>
      <c r="D146" s="37">
        <v>526.36666666666667</v>
      </c>
      <c r="E146" s="37">
        <v>520.23333333333335</v>
      </c>
      <c r="F146" s="37">
        <v>510.16666666666663</v>
      </c>
      <c r="G146" s="37">
        <v>504.0333333333333</v>
      </c>
      <c r="H146" s="37">
        <v>536.43333333333339</v>
      </c>
      <c r="I146" s="37">
        <v>542.56666666666683</v>
      </c>
      <c r="J146" s="37">
        <v>552.63333333333344</v>
      </c>
      <c r="K146" s="28">
        <v>532.5</v>
      </c>
      <c r="L146" s="28">
        <v>516.29999999999995</v>
      </c>
      <c r="M146" s="28">
        <v>21.964860000000002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7906.75</v>
      </c>
      <c r="D147" s="37">
        <v>7934.75</v>
      </c>
      <c r="E147" s="37">
        <v>7802</v>
      </c>
      <c r="F147" s="37">
        <v>7697.25</v>
      </c>
      <c r="G147" s="37">
        <v>7564.5</v>
      </c>
      <c r="H147" s="37">
        <v>8039.5</v>
      </c>
      <c r="I147" s="37">
        <v>8172.25</v>
      </c>
      <c r="J147" s="37">
        <v>8277</v>
      </c>
      <c r="K147" s="28">
        <v>8067.5</v>
      </c>
      <c r="L147" s="28">
        <v>7830</v>
      </c>
      <c r="M147" s="28">
        <v>8.0196299999999994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753.6</v>
      </c>
      <c r="D148" s="37">
        <v>746.5333333333333</v>
      </c>
      <c r="E148" s="37">
        <v>736.06666666666661</v>
      </c>
      <c r="F148" s="37">
        <v>718.5333333333333</v>
      </c>
      <c r="G148" s="37">
        <v>708.06666666666661</v>
      </c>
      <c r="H148" s="37">
        <v>764.06666666666661</v>
      </c>
      <c r="I148" s="37">
        <v>774.5333333333333</v>
      </c>
      <c r="J148" s="37">
        <v>792.06666666666661</v>
      </c>
      <c r="K148" s="28">
        <v>757</v>
      </c>
      <c r="L148" s="28">
        <v>729</v>
      </c>
      <c r="M148" s="28">
        <v>3.9838300000000002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3699.4</v>
      </c>
      <c r="D149" s="37">
        <v>3724.0166666666664</v>
      </c>
      <c r="E149" s="37">
        <v>3661.0333333333328</v>
      </c>
      <c r="F149" s="37">
        <v>3622.6666666666665</v>
      </c>
      <c r="G149" s="37">
        <v>3559.6833333333329</v>
      </c>
      <c r="H149" s="37">
        <v>3762.3833333333328</v>
      </c>
      <c r="I149" s="37">
        <v>3825.3666666666663</v>
      </c>
      <c r="J149" s="37">
        <v>3863.7333333333327</v>
      </c>
      <c r="K149" s="28">
        <v>3787</v>
      </c>
      <c r="L149" s="28">
        <v>3685.65</v>
      </c>
      <c r="M149" s="28">
        <v>5.6452400000000003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2767.5</v>
      </c>
      <c r="D150" s="37">
        <v>2786.8833333333332</v>
      </c>
      <c r="E150" s="37">
        <v>2727.3166666666666</v>
      </c>
      <c r="F150" s="37">
        <v>2687.1333333333332</v>
      </c>
      <c r="G150" s="37">
        <v>2627.5666666666666</v>
      </c>
      <c r="H150" s="37">
        <v>2827.0666666666666</v>
      </c>
      <c r="I150" s="37">
        <v>2886.6333333333332</v>
      </c>
      <c r="J150" s="37">
        <v>2926.8166666666666</v>
      </c>
      <c r="K150" s="28">
        <v>2846.45</v>
      </c>
      <c r="L150" s="28">
        <v>2746.7</v>
      </c>
      <c r="M150" s="28">
        <v>4.4857800000000001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1298.95</v>
      </c>
      <c r="D151" s="37">
        <v>1294.5333333333335</v>
      </c>
      <c r="E151" s="37">
        <v>1284.416666666667</v>
      </c>
      <c r="F151" s="37">
        <v>1269.8833333333334</v>
      </c>
      <c r="G151" s="37">
        <v>1259.7666666666669</v>
      </c>
      <c r="H151" s="37">
        <v>1309.0666666666671</v>
      </c>
      <c r="I151" s="37">
        <v>1319.1833333333334</v>
      </c>
      <c r="J151" s="37">
        <v>1333.7166666666672</v>
      </c>
      <c r="K151" s="28">
        <v>1304.6500000000001</v>
      </c>
      <c r="L151" s="28">
        <v>1280</v>
      </c>
      <c r="M151" s="28">
        <v>2.44672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789.15</v>
      </c>
      <c r="D152" s="37">
        <v>786.19999999999993</v>
      </c>
      <c r="E152" s="37">
        <v>775.59999999999991</v>
      </c>
      <c r="F152" s="37">
        <v>762.05</v>
      </c>
      <c r="G152" s="37">
        <v>751.44999999999993</v>
      </c>
      <c r="H152" s="37">
        <v>799.74999999999989</v>
      </c>
      <c r="I152" s="37">
        <v>810.35</v>
      </c>
      <c r="J152" s="37">
        <v>823.89999999999986</v>
      </c>
      <c r="K152" s="28">
        <v>796.8</v>
      </c>
      <c r="L152" s="28">
        <v>772.65</v>
      </c>
      <c r="M152" s="28">
        <v>1.49461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160.5</v>
      </c>
      <c r="D153" s="37">
        <v>160.33333333333334</v>
      </c>
      <c r="E153" s="37">
        <v>159.16666666666669</v>
      </c>
      <c r="F153" s="37">
        <v>157.83333333333334</v>
      </c>
      <c r="G153" s="37">
        <v>156.66666666666669</v>
      </c>
      <c r="H153" s="37">
        <v>161.66666666666669</v>
      </c>
      <c r="I153" s="37">
        <v>162.83333333333337</v>
      </c>
      <c r="J153" s="37">
        <v>164.16666666666669</v>
      </c>
      <c r="K153" s="28">
        <v>161.5</v>
      </c>
      <c r="L153" s="28">
        <v>159</v>
      </c>
      <c r="M153" s="28">
        <v>51.670490000000001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157</v>
      </c>
      <c r="D154" s="37">
        <v>157.15</v>
      </c>
      <c r="E154" s="37">
        <v>155.85000000000002</v>
      </c>
      <c r="F154" s="37">
        <v>154.70000000000002</v>
      </c>
      <c r="G154" s="37">
        <v>153.40000000000003</v>
      </c>
      <c r="H154" s="37">
        <v>158.30000000000001</v>
      </c>
      <c r="I154" s="37">
        <v>159.60000000000002</v>
      </c>
      <c r="J154" s="37">
        <v>160.75</v>
      </c>
      <c r="K154" s="28">
        <v>158.44999999999999</v>
      </c>
      <c r="L154" s="28">
        <v>156</v>
      </c>
      <c r="M154" s="28">
        <v>117.35823000000001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110.1</v>
      </c>
      <c r="D155" s="37">
        <v>110.28333333333335</v>
      </c>
      <c r="E155" s="37">
        <v>108.9666666666667</v>
      </c>
      <c r="F155" s="37">
        <v>107.83333333333336</v>
      </c>
      <c r="G155" s="37">
        <v>106.51666666666671</v>
      </c>
      <c r="H155" s="37">
        <v>111.41666666666669</v>
      </c>
      <c r="I155" s="37">
        <v>112.73333333333332</v>
      </c>
      <c r="J155" s="37">
        <v>113.86666666666667</v>
      </c>
      <c r="K155" s="28">
        <v>111.6</v>
      </c>
      <c r="L155" s="28">
        <v>109.15</v>
      </c>
      <c r="M155" s="28">
        <v>131.2022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4115.45</v>
      </c>
      <c r="D156" s="37">
        <v>4092.4666666666667</v>
      </c>
      <c r="E156" s="37">
        <v>4012.9833333333336</v>
      </c>
      <c r="F156" s="37">
        <v>3910.5166666666669</v>
      </c>
      <c r="G156" s="37">
        <v>3831.0333333333338</v>
      </c>
      <c r="H156" s="37">
        <v>4194.9333333333334</v>
      </c>
      <c r="I156" s="37">
        <v>4274.4166666666661</v>
      </c>
      <c r="J156" s="37">
        <v>4376.8833333333332</v>
      </c>
      <c r="K156" s="28">
        <v>4171.95</v>
      </c>
      <c r="L156" s="28">
        <v>3990</v>
      </c>
      <c r="M156" s="28">
        <v>2.50908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18415.75</v>
      </c>
      <c r="D157" s="37">
        <v>18386.649999999998</v>
      </c>
      <c r="E157" s="37">
        <v>18229.099999999995</v>
      </c>
      <c r="F157" s="37">
        <v>18042.449999999997</v>
      </c>
      <c r="G157" s="37">
        <v>17884.899999999994</v>
      </c>
      <c r="H157" s="37">
        <v>18573.299999999996</v>
      </c>
      <c r="I157" s="37">
        <v>18730.849999999999</v>
      </c>
      <c r="J157" s="37">
        <v>18917.499999999996</v>
      </c>
      <c r="K157" s="28">
        <v>18544.2</v>
      </c>
      <c r="L157" s="28">
        <v>18200</v>
      </c>
      <c r="M157" s="28">
        <v>0.70592999999999995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328.6</v>
      </c>
      <c r="D158" s="37">
        <v>326.73333333333335</v>
      </c>
      <c r="E158" s="37">
        <v>318.9666666666667</v>
      </c>
      <c r="F158" s="37">
        <v>309.33333333333337</v>
      </c>
      <c r="G158" s="37">
        <v>301.56666666666672</v>
      </c>
      <c r="H158" s="37">
        <v>336.36666666666667</v>
      </c>
      <c r="I158" s="37">
        <v>344.13333333333333</v>
      </c>
      <c r="J158" s="37">
        <v>353.76666666666665</v>
      </c>
      <c r="K158" s="28">
        <v>334.5</v>
      </c>
      <c r="L158" s="28">
        <v>317.10000000000002</v>
      </c>
      <c r="M158" s="28">
        <v>22.914760000000001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955.6</v>
      </c>
      <c r="D159" s="37">
        <v>948.5333333333333</v>
      </c>
      <c r="E159" s="37">
        <v>932.06666666666661</v>
      </c>
      <c r="F159" s="37">
        <v>908.5333333333333</v>
      </c>
      <c r="G159" s="37">
        <v>892.06666666666661</v>
      </c>
      <c r="H159" s="37">
        <v>972.06666666666661</v>
      </c>
      <c r="I159" s="37">
        <v>988.5333333333333</v>
      </c>
      <c r="J159" s="37">
        <v>1012.0666666666666</v>
      </c>
      <c r="K159" s="28">
        <v>965</v>
      </c>
      <c r="L159" s="28">
        <v>925</v>
      </c>
      <c r="M159" s="28">
        <v>7.4026100000000001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166.95</v>
      </c>
      <c r="D160" s="37">
        <v>168.11666666666665</v>
      </c>
      <c r="E160" s="37">
        <v>164.5333333333333</v>
      </c>
      <c r="F160" s="37">
        <v>162.11666666666665</v>
      </c>
      <c r="G160" s="37">
        <v>158.5333333333333</v>
      </c>
      <c r="H160" s="37">
        <v>170.5333333333333</v>
      </c>
      <c r="I160" s="37">
        <v>174.11666666666662</v>
      </c>
      <c r="J160" s="37">
        <v>176.5333333333333</v>
      </c>
      <c r="K160" s="28">
        <v>171.7</v>
      </c>
      <c r="L160" s="28">
        <v>165.7</v>
      </c>
      <c r="M160" s="28">
        <v>200.86229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235.05</v>
      </c>
      <c r="D161" s="37">
        <v>236.71666666666667</v>
      </c>
      <c r="E161" s="37">
        <v>231.93333333333334</v>
      </c>
      <c r="F161" s="37">
        <v>228.81666666666666</v>
      </c>
      <c r="G161" s="37">
        <v>224.03333333333333</v>
      </c>
      <c r="H161" s="37">
        <v>239.83333333333334</v>
      </c>
      <c r="I161" s="37">
        <v>244.6166666666667</v>
      </c>
      <c r="J161" s="37">
        <v>247.73333333333335</v>
      </c>
      <c r="K161" s="28">
        <v>241.5</v>
      </c>
      <c r="L161" s="28">
        <v>233.6</v>
      </c>
      <c r="M161" s="28">
        <v>20.41695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2889</v>
      </c>
      <c r="D162" s="37">
        <v>2886.5833333333335</v>
      </c>
      <c r="E162" s="37">
        <v>2867.5166666666669</v>
      </c>
      <c r="F162" s="37">
        <v>2846.0333333333333</v>
      </c>
      <c r="G162" s="37">
        <v>2826.9666666666667</v>
      </c>
      <c r="H162" s="37">
        <v>2908.0666666666671</v>
      </c>
      <c r="I162" s="37">
        <v>2927.1333333333337</v>
      </c>
      <c r="J162" s="37">
        <v>2948.6166666666672</v>
      </c>
      <c r="K162" s="28">
        <v>2905.65</v>
      </c>
      <c r="L162" s="28">
        <v>2865.1</v>
      </c>
      <c r="M162" s="28">
        <v>0.95914999999999995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46563.75</v>
      </c>
      <c r="D163" s="37">
        <v>46111</v>
      </c>
      <c r="E163" s="37">
        <v>45484.3</v>
      </c>
      <c r="F163" s="37">
        <v>44404.850000000006</v>
      </c>
      <c r="G163" s="37">
        <v>43778.150000000009</v>
      </c>
      <c r="H163" s="37">
        <v>47190.45</v>
      </c>
      <c r="I163" s="37">
        <v>47817.149999999994</v>
      </c>
      <c r="J163" s="37">
        <v>48896.599999999991</v>
      </c>
      <c r="K163" s="28">
        <v>46737.7</v>
      </c>
      <c r="L163" s="28">
        <v>45031.55</v>
      </c>
      <c r="M163" s="28">
        <v>0.15221999999999999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202.55</v>
      </c>
      <c r="D164" s="37">
        <v>202.78333333333333</v>
      </c>
      <c r="E164" s="37">
        <v>200.91666666666666</v>
      </c>
      <c r="F164" s="37">
        <v>199.28333333333333</v>
      </c>
      <c r="G164" s="37">
        <v>197.41666666666666</v>
      </c>
      <c r="H164" s="37">
        <v>204.41666666666666</v>
      </c>
      <c r="I164" s="37">
        <v>206.28333333333333</v>
      </c>
      <c r="J164" s="37">
        <v>207.91666666666666</v>
      </c>
      <c r="K164" s="28">
        <v>204.65</v>
      </c>
      <c r="L164" s="28">
        <v>201.15</v>
      </c>
      <c r="M164" s="28">
        <v>13.071680000000001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4284.7</v>
      </c>
      <c r="D165" s="37">
        <v>4302.8833333333332</v>
      </c>
      <c r="E165" s="37">
        <v>4215.8166666666666</v>
      </c>
      <c r="F165" s="37">
        <v>4146.9333333333334</v>
      </c>
      <c r="G165" s="37">
        <v>4059.8666666666668</v>
      </c>
      <c r="H165" s="37">
        <v>4371.7666666666664</v>
      </c>
      <c r="I165" s="37">
        <v>4458.8333333333321</v>
      </c>
      <c r="J165" s="37">
        <v>4527.7166666666662</v>
      </c>
      <c r="K165" s="28">
        <v>4389.95</v>
      </c>
      <c r="L165" s="28">
        <v>4234</v>
      </c>
      <c r="M165" s="28">
        <v>0.46844000000000002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2436.8000000000002</v>
      </c>
      <c r="D166" s="37">
        <v>2425.4833333333331</v>
      </c>
      <c r="E166" s="37">
        <v>2410.8666666666663</v>
      </c>
      <c r="F166" s="37">
        <v>2384.9333333333334</v>
      </c>
      <c r="G166" s="37">
        <v>2370.3166666666666</v>
      </c>
      <c r="H166" s="37">
        <v>2451.4166666666661</v>
      </c>
      <c r="I166" s="37">
        <v>2466.0333333333328</v>
      </c>
      <c r="J166" s="37">
        <v>2491.9666666666658</v>
      </c>
      <c r="K166" s="28">
        <v>2440.1</v>
      </c>
      <c r="L166" s="28">
        <v>2399.5500000000002</v>
      </c>
      <c r="M166" s="28">
        <v>2.2386499999999998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2201.75</v>
      </c>
      <c r="D167" s="37">
        <v>2183.5666666666666</v>
      </c>
      <c r="E167" s="37">
        <v>2144.2333333333331</v>
      </c>
      <c r="F167" s="37">
        <v>2086.7166666666667</v>
      </c>
      <c r="G167" s="37">
        <v>2047.3833333333332</v>
      </c>
      <c r="H167" s="37">
        <v>2241.083333333333</v>
      </c>
      <c r="I167" s="37">
        <v>2280.416666666667</v>
      </c>
      <c r="J167" s="37">
        <v>2337.9333333333329</v>
      </c>
      <c r="K167" s="28">
        <v>2222.9</v>
      </c>
      <c r="L167" s="28">
        <v>2126.0500000000002</v>
      </c>
      <c r="M167" s="28">
        <v>8.5873399999999993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2518.0500000000002</v>
      </c>
      <c r="D168" s="37">
        <v>2540.2666666666669</v>
      </c>
      <c r="E168" s="37">
        <v>2467.7833333333338</v>
      </c>
      <c r="F168" s="37">
        <v>2417.5166666666669</v>
      </c>
      <c r="G168" s="37">
        <v>2345.0333333333338</v>
      </c>
      <c r="H168" s="37">
        <v>2590.5333333333338</v>
      </c>
      <c r="I168" s="37">
        <v>2663.0166666666664</v>
      </c>
      <c r="J168" s="37">
        <v>2713.2833333333338</v>
      </c>
      <c r="K168" s="28">
        <v>2612.75</v>
      </c>
      <c r="L168" s="28">
        <v>2490</v>
      </c>
      <c r="M168" s="28">
        <v>4.4199700000000002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118.95</v>
      </c>
      <c r="D169" s="37">
        <v>118.25</v>
      </c>
      <c r="E169" s="37">
        <v>117.05</v>
      </c>
      <c r="F169" s="37">
        <v>115.14999999999999</v>
      </c>
      <c r="G169" s="37">
        <v>113.94999999999999</v>
      </c>
      <c r="H169" s="37">
        <v>120.15</v>
      </c>
      <c r="I169" s="37">
        <v>121.35</v>
      </c>
      <c r="J169" s="37">
        <v>123.25000000000001</v>
      </c>
      <c r="K169" s="28">
        <v>119.45</v>
      </c>
      <c r="L169" s="28">
        <v>116.35</v>
      </c>
      <c r="M169" s="28">
        <v>48.422759999999997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231.6</v>
      </c>
      <c r="D170" s="37">
        <v>229.38333333333333</v>
      </c>
      <c r="E170" s="37">
        <v>226.56666666666666</v>
      </c>
      <c r="F170" s="37">
        <v>221.53333333333333</v>
      </c>
      <c r="G170" s="37">
        <v>218.71666666666667</v>
      </c>
      <c r="H170" s="37">
        <v>234.41666666666666</v>
      </c>
      <c r="I170" s="37">
        <v>237.23333333333332</v>
      </c>
      <c r="J170" s="37">
        <v>242.26666666666665</v>
      </c>
      <c r="K170" s="28">
        <v>232.2</v>
      </c>
      <c r="L170" s="28">
        <v>224.35</v>
      </c>
      <c r="M170" s="28">
        <v>115.41867000000001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479.05</v>
      </c>
      <c r="D171" s="37">
        <v>479.9666666666667</v>
      </c>
      <c r="E171" s="37">
        <v>472.58333333333337</v>
      </c>
      <c r="F171" s="37">
        <v>466.11666666666667</v>
      </c>
      <c r="G171" s="37">
        <v>458.73333333333335</v>
      </c>
      <c r="H171" s="37">
        <v>486.43333333333339</v>
      </c>
      <c r="I171" s="37">
        <v>493.81666666666672</v>
      </c>
      <c r="J171" s="37">
        <v>500.28333333333342</v>
      </c>
      <c r="K171" s="28">
        <v>487.35</v>
      </c>
      <c r="L171" s="28">
        <v>473.5</v>
      </c>
      <c r="M171" s="28">
        <v>11.429069999999999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13822.55</v>
      </c>
      <c r="D172" s="37">
        <v>13902.983333333332</v>
      </c>
      <c r="E172" s="37">
        <v>13547.566666666664</v>
      </c>
      <c r="F172" s="37">
        <v>13272.583333333332</v>
      </c>
      <c r="G172" s="37">
        <v>12917.166666666664</v>
      </c>
      <c r="H172" s="37">
        <v>14177.966666666664</v>
      </c>
      <c r="I172" s="37">
        <v>14533.383333333331</v>
      </c>
      <c r="J172" s="37">
        <v>14808.366666666663</v>
      </c>
      <c r="K172" s="28">
        <v>14258.4</v>
      </c>
      <c r="L172" s="28">
        <v>13628</v>
      </c>
      <c r="M172" s="28">
        <v>0.65837000000000001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35.6</v>
      </c>
      <c r="D173" s="37">
        <v>35.500000000000007</v>
      </c>
      <c r="E173" s="37">
        <v>35.300000000000011</v>
      </c>
      <c r="F173" s="37">
        <v>35.000000000000007</v>
      </c>
      <c r="G173" s="37">
        <v>34.800000000000011</v>
      </c>
      <c r="H173" s="37">
        <v>35.800000000000011</v>
      </c>
      <c r="I173" s="37">
        <v>36.000000000000014</v>
      </c>
      <c r="J173" s="37">
        <v>36.300000000000011</v>
      </c>
      <c r="K173" s="28">
        <v>35.700000000000003</v>
      </c>
      <c r="L173" s="28">
        <v>35.200000000000003</v>
      </c>
      <c r="M173" s="28">
        <v>222.1138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124.05</v>
      </c>
      <c r="D174" s="37">
        <v>123.26666666666667</v>
      </c>
      <c r="E174" s="37">
        <v>121.58333333333333</v>
      </c>
      <c r="F174" s="37">
        <v>119.11666666666666</v>
      </c>
      <c r="G174" s="37">
        <v>117.43333333333332</v>
      </c>
      <c r="H174" s="37">
        <v>125.73333333333333</v>
      </c>
      <c r="I174" s="37">
        <v>127.41666666666667</v>
      </c>
      <c r="J174" s="37">
        <v>129.88333333333333</v>
      </c>
      <c r="K174" s="28">
        <v>124.95</v>
      </c>
      <c r="L174" s="28">
        <v>120.8</v>
      </c>
      <c r="M174" s="28">
        <v>145.62024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128.19999999999999</v>
      </c>
      <c r="D175" s="37">
        <v>127.91666666666667</v>
      </c>
      <c r="E175" s="37">
        <v>126.83333333333334</v>
      </c>
      <c r="F175" s="37">
        <v>125.46666666666667</v>
      </c>
      <c r="G175" s="37">
        <v>124.38333333333334</v>
      </c>
      <c r="H175" s="37">
        <v>129.28333333333336</v>
      </c>
      <c r="I175" s="37">
        <v>130.36666666666667</v>
      </c>
      <c r="J175" s="37">
        <v>131.73333333333335</v>
      </c>
      <c r="K175" s="28">
        <v>129</v>
      </c>
      <c r="L175" s="28">
        <v>126.55</v>
      </c>
      <c r="M175" s="28">
        <v>25.551739999999999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2775.65</v>
      </c>
      <c r="D176" s="37">
        <v>2759.4499999999994</v>
      </c>
      <c r="E176" s="37">
        <v>2723.8999999999987</v>
      </c>
      <c r="F176" s="37">
        <v>2672.1499999999992</v>
      </c>
      <c r="G176" s="37">
        <v>2636.5999999999985</v>
      </c>
      <c r="H176" s="37">
        <v>2811.1999999999989</v>
      </c>
      <c r="I176" s="37">
        <v>2846.7499999999991</v>
      </c>
      <c r="J176" s="37">
        <v>2898.4999999999991</v>
      </c>
      <c r="K176" s="28">
        <v>2795</v>
      </c>
      <c r="L176" s="28">
        <v>2707.7</v>
      </c>
      <c r="M176" s="28">
        <v>56.430660000000003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818.65</v>
      </c>
      <c r="D177" s="37">
        <v>816.30000000000007</v>
      </c>
      <c r="E177" s="37">
        <v>810.00000000000011</v>
      </c>
      <c r="F177" s="37">
        <v>801.35</v>
      </c>
      <c r="G177" s="37">
        <v>795.05000000000007</v>
      </c>
      <c r="H177" s="37">
        <v>824.95000000000016</v>
      </c>
      <c r="I177" s="37">
        <v>831.25000000000011</v>
      </c>
      <c r="J177" s="37">
        <v>839.9000000000002</v>
      </c>
      <c r="K177" s="28">
        <v>822.6</v>
      </c>
      <c r="L177" s="28">
        <v>807.65</v>
      </c>
      <c r="M177" s="28">
        <v>16.86947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1094.8499999999999</v>
      </c>
      <c r="D178" s="37">
        <v>1094.8166666666666</v>
      </c>
      <c r="E178" s="37">
        <v>1083.6333333333332</v>
      </c>
      <c r="F178" s="37">
        <v>1072.4166666666665</v>
      </c>
      <c r="G178" s="37">
        <v>1061.2333333333331</v>
      </c>
      <c r="H178" s="37">
        <v>1106.0333333333333</v>
      </c>
      <c r="I178" s="37">
        <v>1117.2166666666667</v>
      </c>
      <c r="J178" s="37">
        <v>1128.4333333333334</v>
      </c>
      <c r="K178" s="28">
        <v>1106</v>
      </c>
      <c r="L178" s="28">
        <v>1083.5999999999999</v>
      </c>
      <c r="M178" s="28">
        <v>9.2278500000000001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2514.5500000000002</v>
      </c>
      <c r="D179" s="37">
        <v>2506.8666666666668</v>
      </c>
      <c r="E179" s="37">
        <v>2471.2833333333338</v>
      </c>
      <c r="F179" s="37">
        <v>2428.0166666666669</v>
      </c>
      <c r="G179" s="37">
        <v>2392.4333333333338</v>
      </c>
      <c r="H179" s="37">
        <v>2550.1333333333337</v>
      </c>
      <c r="I179" s="37">
        <v>2585.7166666666667</v>
      </c>
      <c r="J179" s="37">
        <v>2628.9833333333336</v>
      </c>
      <c r="K179" s="28">
        <v>2542.4499999999998</v>
      </c>
      <c r="L179" s="28">
        <v>2463.6</v>
      </c>
      <c r="M179" s="28">
        <v>6.3140599999999996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7026.05</v>
      </c>
      <c r="D180" s="37">
        <v>7059.0166666666664</v>
      </c>
      <c r="E180" s="37">
        <v>6918.0333333333328</v>
      </c>
      <c r="F180" s="37">
        <v>6810.0166666666664</v>
      </c>
      <c r="G180" s="37">
        <v>6669.0333333333328</v>
      </c>
      <c r="H180" s="37">
        <v>7167.0333333333328</v>
      </c>
      <c r="I180" s="37">
        <v>7308.0166666666664</v>
      </c>
      <c r="J180" s="37">
        <v>7416.0333333333328</v>
      </c>
      <c r="K180" s="28">
        <v>7200</v>
      </c>
      <c r="L180" s="28">
        <v>6951</v>
      </c>
      <c r="M180" s="28">
        <v>0.72889999999999999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26171.3</v>
      </c>
      <c r="D181" s="37">
        <v>26114.183333333334</v>
      </c>
      <c r="E181" s="37">
        <v>25897.616666666669</v>
      </c>
      <c r="F181" s="37">
        <v>25623.933333333334</v>
      </c>
      <c r="G181" s="37">
        <v>25407.366666666669</v>
      </c>
      <c r="H181" s="37">
        <v>26387.866666666669</v>
      </c>
      <c r="I181" s="37">
        <v>26604.433333333334</v>
      </c>
      <c r="J181" s="37">
        <v>26878.116666666669</v>
      </c>
      <c r="K181" s="28">
        <v>26330.75</v>
      </c>
      <c r="L181" s="28">
        <v>25840.5</v>
      </c>
      <c r="M181" s="28">
        <v>0.26556999999999997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1157.25</v>
      </c>
      <c r="D182" s="37">
        <v>1140.4166666666667</v>
      </c>
      <c r="E182" s="37">
        <v>1119.8333333333335</v>
      </c>
      <c r="F182" s="37">
        <v>1082.4166666666667</v>
      </c>
      <c r="G182" s="37">
        <v>1061.8333333333335</v>
      </c>
      <c r="H182" s="37">
        <v>1177.8333333333335</v>
      </c>
      <c r="I182" s="37">
        <v>1198.416666666667</v>
      </c>
      <c r="J182" s="37">
        <v>1235.8333333333335</v>
      </c>
      <c r="K182" s="28">
        <v>1161</v>
      </c>
      <c r="L182" s="28">
        <v>1103</v>
      </c>
      <c r="M182" s="28">
        <v>15.598420000000001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2274.1999999999998</v>
      </c>
      <c r="D183" s="37">
        <v>2280.9</v>
      </c>
      <c r="E183" s="37">
        <v>2250.9</v>
      </c>
      <c r="F183" s="37">
        <v>2227.6</v>
      </c>
      <c r="G183" s="37">
        <v>2197.6</v>
      </c>
      <c r="H183" s="37">
        <v>2304.2000000000003</v>
      </c>
      <c r="I183" s="37">
        <v>2334.2000000000003</v>
      </c>
      <c r="J183" s="37">
        <v>2357.5000000000005</v>
      </c>
      <c r="K183" s="28">
        <v>2310.9</v>
      </c>
      <c r="L183" s="28">
        <v>2257.6</v>
      </c>
      <c r="M183" s="28">
        <v>5.4577400000000003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505.5</v>
      </c>
      <c r="D184" s="37">
        <v>503.95</v>
      </c>
      <c r="E184" s="37">
        <v>500</v>
      </c>
      <c r="F184" s="37">
        <v>494.5</v>
      </c>
      <c r="G184" s="37">
        <v>490.55</v>
      </c>
      <c r="H184" s="37">
        <v>509.45</v>
      </c>
      <c r="I184" s="37">
        <v>513.39999999999986</v>
      </c>
      <c r="J184" s="37">
        <v>518.9</v>
      </c>
      <c r="K184" s="28">
        <v>507.9</v>
      </c>
      <c r="L184" s="28">
        <v>498.45</v>
      </c>
      <c r="M184" s="28">
        <v>121.37213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98.15</v>
      </c>
      <c r="D185" s="37">
        <v>98.083333333333329</v>
      </c>
      <c r="E185" s="37">
        <v>97.416666666666657</v>
      </c>
      <c r="F185" s="37">
        <v>96.683333333333323</v>
      </c>
      <c r="G185" s="37">
        <v>96.016666666666652</v>
      </c>
      <c r="H185" s="37">
        <v>98.816666666666663</v>
      </c>
      <c r="I185" s="37">
        <v>99.48333333333332</v>
      </c>
      <c r="J185" s="37">
        <v>100.21666666666667</v>
      </c>
      <c r="K185" s="28">
        <v>98.75</v>
      </c>
      <c r="L185" s="28">
        <v>97.35</v>
      </c>
      <c r="M185" s="28">
        <v>209.74708999999999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918.05</v>
      </c>
      <c r="D186" s="37">
        <v>915.61666666666667</v>
      </c>
      <c r="E186" s="37">
        <v>906.48333333333335</v>
      </c>
      <c r="F186" s="37">
        <v>894.91666666666663</v>
      </c>
      <c r="G186" s="37">
        <v>885.7833333333333</v>
      </c>
      <c r="H186" s="37">
        <v>927.18333333333339</v>
      </c>
      <c r="I186" s="37">
        <v>936.31666666666683</v>
      </c>
      <c r="J186" s="37">
        <v>947.88333333333344</v>
      </c>
      <c r="K186" s="28">
        <v>924.75</v>
      </c>
      <c r="L186" s="28">
        <v>904.05</v>
      </c>
      <c r="M186" s="28">
        <v>31.428789999999999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501.35</v>
      </c>
      <c r="D187" s="37">
        <v>499.11666666666662</v>
      </c>
      <c r="E187" s="37">
        <v>494.23333333333323</v>
      </c>
      <c r="F187" s="37">
        <v>487.11666666666662</v>
      </c>
      <c r="G187" s="37">
        <v>482.23333333333323</v>
      </c>
      <c r="H187" s="37">
        <v>506.23333333333323</v>
      </c>
      <c r="I187" s="37">
        <v>511.11666666666656</v>
      </c>
      <c r="J187" s="37">
        <v>518.23333333333323</v>
      </c>
      <c r="K187" s="28">
        <v>504</v>
      </c>
      <c r="L187" s="28">
        <v>492</v>
      </c>
      <c r="M187" s="28">
        <v>6.5533799999999998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627.5</v>
      </c>
      <c r="D188" s="37">
        <v>633.7833333333333</v>
      </c>
      <c r="E188" s="37">
        <v>617.71666666666658</v>
      </c>
      <c r="F188" s="37">
        <v>607.93333333333328</v>
      </c>
      <c r="G188" s="37">
        <v>591.86666666666656</v>
      </c>
      <c r="H188" s="37">
        <v>643.56666666666661</v>
      </c>
      <c r="I188" s="37">
        <v>659.63333333333321</v>
      </c>
      <c r="J188" s="37">
        <v>669.41666666666663</v>
      </c>
      <c r="K188" s="28">
        <v>649.85</v>
      </c>
      <c r="L188" s="28">
        <v>624</v>
      </c>
      <c r="M188" s="28">
        <v>4.7834000000000003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681.5</v>
      </c>
      <c r="D189" s="37">
        <v>673.19999999999993</v>
      </c>
      <c r="E189" s="37">
        <v>661.39999999999986</v>
      </c>
      <c r="F189" s="37">
        <v>641.29999999999995</v>
      </c>
      <c r="G189" s="37">
        <v>629.49999999999989</v>
      </c>
      <c r="H189" s="37">
        <v>693.29999999999984</v>
      </c>
      <c r="I189" s="37">
        <v>705.0999999999998</v>
      </c>
      <c r="J189" s="37">
        <v>725.19999999999982</v>
      </c>
      <c r="K189" s="28">
        <v>685</v>
      </c>
      <c r="L189" s="28">
        <v>653.1</v>
      </c>
      <c r="M189" s="28">
        <v>73.529439999999994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962.25</v>
      </c>
      <c r="D190" s="37">
        <v>957.48333333333323</v>
      </c>
      <c r="E190" s="37">
        <v>949.96666666666647</v>
      </c>
      <c r="F190" s="37">
        <v>937.68333333333328</v>
      </c>
      <c r="G190" s="37">
        <v>930.16666666666652</v>
      </c>
      <c r="H190" s="37">
        <v>969.76666666666642</v>
      </c>
      <c r="I190" s="37">
        <v>977.28333333333308</v>
      </c>
      <c r="J190" s="37">
        <v>989.56666666666638</v>
      </c>
      <c r="K190" s="28">
        <v>965</v>
      </c>
      <c r="L190" s="28">
        <v>945.2</v>
      </c>
      <c r="M190" s="28">
        <v>7.0594700000000001</v>
      </c>
      <c r="N190" s="1"/>
      <c r="O190" s="1"/>
    </row>
    <row r="191" spans="1:15" ht="12.75" customHeight="1">
      <c r="A191" s="53">
        <v>182</v>
      </c>
      <c r="B191" s="28" t="s">
        <v>532</v>
      </c>
      <c r="C191" s="28">
        <v>1104.6500000000001</v>
      </c>
      <c r="D191" s="37">
        <v>1112.4333333333334</v>
      </c>
      <c r="E191" s="37">
        <v>1080.2166666666667</v>
      </c>
      <c r="F191" s="37">
        <v>1055.7833333333333</v>
      </c>
      <c r="G191" s="37">
        <v>1023.5666666666666</v>
      </c>
      <c r="H191" s="37">
        <v>1136.8666666666668</v>
      </c>
      <c r="I191" s="37">
        <v>1169.0833333333335</v>
      </c>
      <c r="J191" s="37">
        <v>1193.5166666666669</v>
      </c>
      <c r="K191" s="28">
        <v>1144.6500000000001</v>
      </c>
      <c r="L191" s="28">
        <v>1088</v>
      </c>
      <c r="M191" s="28">
        <v>21.310359999999999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3546.3</v>
      </c>
      <c r="D192" s="37">
        <v>3550.7833333333333</v>
      </c>
      <c r="E192" s="37">
        <v>3513.6666666666665</v>
      </c>
      <c r="F192" s="37">
        <v>3481.0333333333333</v>
      </c>
      <c r="G192" s="37">
        <v>3443.9166666666665</v>
      </c>
      <c r="H192" s="37">
        <v>3583.4166666666665</v>
      </c>
      <c r="I192" s="37">
        <v>3620.5333333333333</v>
      </c>
      <c r="J192" s="37">
        <v>3653.1666666666665</v>
      </c>
      <c r="K192" s="28">
        <v>3587.9</v>
      </c>
      <c r="L192" s="28">
        <v>3518.15</v>
      </c>
      <c r="M192" s="28">
        <v>19.43469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822.05</v>
      </c>
      <c r="D193" s="37">
        <v>813.80000000000007</v>
      </c>
      <c r="E193" s="37">
        <v>803.25000000000011</v>
      </c>
      <c r="F193" s="37">
        <v>784.45</v>
      </c>
      <c r="G193" s="37">
        <v>773.90000000000009</v>
      </c>
      <c r="H193" s="37">
        <v>832.60000000000014</v>
      </c>
      <c r="I193" s="37">
        <v>843.15000000000009</v>
      </c>
      <c r="J193" s="37">
        <v>861.95000000000016</v>
      </c>
      <c r="K193" s="28">
        <v>824.35</v>
      </c>
      <c r="L193" s="28">
        <v>795</v>
      </c>
      <c r="M193" s="28">
        <v>12.85209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7842.35</v>
      </c>
      <c r="D194" s="37">
        <v>7956.45</v>
      </c>
      <c r="E194" s="37">
        <v>7687.9</v>
      </c>
      <c r="F194" s="37">
        <v>7533.45</v>
      </c>
      <c r="G194" s="37">
        <v>7264.9</v>
      </c>
      <c r="H194" s="37">
        <v>8110.9</v>
      </c>
      <c r="I194" s="37">
        <v>8379.4500000000007</v>
      </c>
      <c r="J194" s="37">
        <v>8533.9</v>
      </c>
      <c r="K194" s="28">
        <v>8225</v>
      </c>
      <c r="L194" s="28">
        <v>7802</v>
      </c>
      <c r="M194" s="28">
        <v>6.3673700000000002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434.9</v>
      </c>
      <c r="D195" s="37">
        <v>434.64999999999992</v>
      </c>
      <c r="E195" s="37">
        <v>431.84999999999985</v>
      </c>
      <c r="F195" s="37">
        <v>428.79999999999995</v>
      </c>
      <c r="G195" s="37">
        <v>425.99999999999989</v>
      </c>
      <c r="H195" s="37">
        <v>437.69999999999982</v>
      </c>
      <c r="I195" s="37">
        <v>440.49999999999989</v>
      </c>
      <c r="J195" s="37">
        <v>443.54999999999978</v>
      </c>
      <c r="K195" s="28">
        <v>437.45</v>
      </c>
      <c r="L195" s="28">
        <v>431.6</v>
      </c>
      <c r="M195" s="28">
        <v>135.77512999999999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248.85</v>
      </c>
      <c r="D196" s="37">
        <v>249.44999999999996</v>
      </c>
      <c r="E196" s="37">
        <v>247.44999999999993</v>
      </c>
      <c r="F196" s="37">
        <v>246.04999999999998</v>
      </c>
      <c r="G196" s="37">
        <v>244.04999999999995</v>
      </c>
      <c r="H196" s="37">
        <v>250.84999999999991</v>
      </c>
      <c r="I196" s="37">
        <v>252.84999999999997</v>
      </c>
      <c r="J196" s="37">
        <v>254.24999999999989</v>
      </c>
      <c r="K196" s="28">
        <v>251.45</v>
      </c>
      <c r="L196" s="28">
        <v>248.05</v>
      </c>
      <c r="M196" s="28">
        <v>179.65504000000001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1233.5999999999999</v>
      </c>
      <c r="D197" s="37">
        <v>1233.4333333333334</v>
      </c>
      <c r="E197" s="37">
        <v>1225.1666666666667</v>
      </c>
      <c r="F197" s="37">
        <v>1216.7333333333333</v>
      </c>
      <c r="G197" s="37">
        <v>1208.4666666666667</v>
      </c>
      <c r="H197" s="37">
        <v>1241.8666666666668</v>
      </c>
      <c r="I197" s="37">
        <v>1250.1333333333332</v>
      </c>
      <c r="J197" s="37">
        <v>1258.5666666666668</v>
      </c>
      <c r="K197" s="28">
        <v>1241.7</v>
      </c>
      <c r="L197" s="28">
        <v>1225</v>
      </c>
      <c r="M197" s="28">
        <v>44.812710000000003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1275.45</v>
      </c>
      <c r="D198" s="37">
        <v>1275.3833333333334</v>
      </c>
      <c r="E198" s="37">
        <v>1265.0666666666668</v>
      </c>
      <c r="F198" s="37">
        <v>1254.6833333333334</v>
      </c>
      <c r="G198" s="37">
        <v>1244.3666666666668</v>
      </c>
      <c r="H198" s="37">
        <v>1285.7666666666669</v>
      </c>
      <c r="I198" s="37">
        <v>1296.0833333333335</v>
      </c>
      <c r="J198" s="37">
        <v>1306.4666666666669</v>
      </c>
      <c r="K198" s="28">
        <v>1285.7</v>
      </c>
      <c r="L198" s="28">
        <v>1265</v>
      </c>
      <c r="M198" s="28">
        <v>25.68317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793.7</v>
      </c>
      <c r="D199" s="37">
        <v>798.86666666666667</v>
      </c>
      <c r="E199" s="37">
        <v>785.73333333333335</v>
      </c>
      <c r="F199" s="37">
        <v>777.76666666666665</v>
      </c>
      <c r="G199" s="37">
        <v>764.63333333333333</v>
      </c>
      <c r="H199" s="37">
        <v>806.83333333333337</v>
      </c>
      <c r="I199" s="37">
        <v>819.96666666666681</v>
      </c>
      <c r="J199" s="37">
        <v>827.93333333333339</v>
      </c>
      <c r="K199" s="28">
        <v>812</v>
      </c>
      <c r="L199" s="28">
        <v>790.9</v>
      </c>
      <c r="M199" s="28">
        <v>5.0999999999999996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2548.1999999999998</v>
      </c>
      <c r="D200" s="37">
        <v>2519.7833333333333</v>
      </c>
      <c r="E200" s="37">
        <v>2487.4166666666665</v>
      </c>
      <c r="F200" s="37">
        <v>2426.6333333333332</v>
      </c>
      <c r="G200" s="37">
        <v>2394.2666666666664</v>
      </c>
      <c r="H200" s="37">
        <v>2580.5666666666666</v>
      </c>
      <c r="I200" s="37">
        <v>2612.9333333333334</v>
      </c>
      <c r="J200" s="37">
        <v>2673.7166666666667</v>
      </c>
      <c r="K200" s="28">
        <v>2552.15</v>
      </c>
      <c r="L200" s="28">
        <v>2459</v>
      </c>
      <c r="M200" s="28">
        <v>12.325570000000001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2735.05</v>
      </c>
      <c r="D201" s="37">
        <v>2740.9500000000003</v>
      </c>
      <c r="E201" s="37">
        <v>2691.9000000000005</v>
      </c>
      <c r="F201" s="37">
        <v>2648.7500000000005</v>
      </c>
      <c r="G201" s="37">
        <v>2599.7000000000007</v>
      </c>
      <c r="H201" s="37">
        <v>2784.1000000000004</v>
      </c>
      <c r="I201" s="37">
        <v>2833.1500000000005</v>
      </c>
      <c r="J201" s="37">
        <v>2876.3</v>
      </c>
      <c r="K201" s="28">
        <v>2790</v>
      </c>
      <c r="L201" s="28">
        <v>2697.8</v>
      </c>
      <c r="M201" s="28">
        <v>1.23072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546.95000000000005</v>
      </c>
      <c r="D202" s="37">
        <v>547.0333333333333</v>
      </c>
      <c r="E202" s="37">
        <v>539.66666666666663</v>
      </c>
      <c r="F202" s="37">
        <v>532.38333333333333</v>
      </c>
      <c r="G202" s="37">
        <v>525.01666666666665</v>
      </c>
      <c r="H202" s="37">
        <v>554.31666666666661</v>
      </c>
      <c r="I202" s="37">
        <v>561.68333333333339</v>
      </c>
      <c r="J202" s="37">
        <v>568.96666666666658</v>
      </c>
      <c r="K202" s="28">
        <v>554.4</v>
      </c>
      <c r="L202" s="28">
        <v>539.75</v>
      </c>
      <c r="M202" s="28">
        <v>5.5616199999999996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1279.8499999999999</v>
      </c>
      <c r="D203" s="37">
        <v>1270.6833333333334</v>
      </c>
      <c r="E203" s="37">
        <v>1254.1666666666667</v>
      </c>
      <c r="F203" s="37">
        <v>1228.4833333333333</v>
      </c>
      <c r="G203" s="37">
        <v>1211.9666666666667</v>
      </c>
      <c r="H203" s="37">
        <v>1296.3666666666668</v>
      </c>
      <c r="I203" s="37">
        <v>1312.8833333333332</v>
      </c>
      <c r="J203" s="37">
        <v>1338.5666666666668</v>
      </c>
      <c r="K203" s="28">
        <v>1287.2</v>
      </c>
      <c r="L203" s="28">
        <v>1245</v>
      </c>
      <c r="M203" s="28">
        <v>6.4078099999999996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812.35</v>
      </c>
      <c r="D204" s="37">
        <v>812.91666666666663</v>
      </c>
      <c r="E204" s="37">
        <v>806.5333333333333</v>
      </c>
      <c r="F204" s="37">
        <v>800.7166666666667</v>
      </c>
      <c r="G204" s="37">
        <v>794.33333333333337</v>
      </c>
      <c r="H204" s="37">
        <v>818.73333333333323</v>
      </c>
      <c r="I204" s="37">
        <v>825.11666666666667</v>
      </c>
      <c r="J204" s="37">
        <v>830.93333333333317</v>
      </c>
      <c r="K204" s="28">
        <v>819.3</v>
      </c>
      <c r="L204" s="28">
        <v>807.1</v>
      </c>
      <c r="M204" s="28">
        <v>20.224769999999999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6660.2</v>
      </c>
      <c r="D205" s="37">
        <v>6656.4666666666672</v>
      </c>
      <c r="E205" s="37">
        <v>6618.7333333333345</v>
      </c>
      <c r="F205" s="37">
        <v>6577.2666666666673</v>
      </c>
      <c r="G205" s="37">
        <v>6539.5333333333347</v>
      </c>
      <c r="H205" s="37">
        <v>6697.9333333333343</v>
      </c>
      <c r="I205" s="37">
        <v>6735.6666666666679</v>
      </c>
      <c r="J205" s="37">
        <v>6777.1333333333341</v>
      </c>
      <c r="K205" s="28">
        <v>6694.2</v>
      </c>
      <c r="L205" s="28">
        <v>6615</v>
      </c>
      <c r="M205" s="28">
        <v>2.79555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40.25</v>
      </c>
      <c r="D206" s="37">
        <v>40.35</v>
      </c>
      <c r="E206" s="37">
        <v>40</v>
      </c>
      <c r="F206" s="37">
        <v>39.75</v>
      </c>
      <c r="G206" s="37">
        <v>39.4</v>
      </c>
      <c r="H206" s="37">
        <v>40.6</v>
      </c>
      <c r="I206" s="37">
        <v>40.95000000000001</v>
      </c>
      <c r="J206" s="37">
        <v>41.2</v>
      </c>
      <c r="K206" s="28">
        <v>40.700000000000003</v>
      </c>
      <c r="L206" s="28">
        <v>40.1</v>
      </c>
      <c r="M206" s="28">
        <v>39.723849999999999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1532.5</v>
      </c>
      <c r="D207" s="37">
        <v>1549.5</v>
      </c>
      <c r="E207" s="37">
        <v>1499.05</v>
      </c>
      <c r="F207" s="37">
        <v>1465.6</v>
      </c>
      <c r="G207" s="37">
        <v>1415.1499999999999</v>
      </c>
      <c r="H207" s="37">
        <v>1582.95</v>
      </c>
      <c r="I207" s="37">
        <v>1633.3999999999999</v>
      </c>
      <c r="J207" s="37">
        <v>1666.8500000000001</v>
      </c>
      <c r="K207" s="28">
        <v>1599.95</v>
      </c>
      <c r="L207" s="28">
        <v>1516.05</v>
      </c>
      <c r="M207" s="28">
        <v>8.5880799999999997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870.35</v>
      </c>
      <c r="D208" s="37">
        <v>864.35</v>
      </c>
      <c r="E208" s="37">
        <v>856.85</v>
      </c>
      <c r="F208" s="37">
        <v>843.35</v>
      </c>
      <c r="G208" s="37">
        <v>835.85</v>
      </c>
      <c r="H208" s="37">
        <v>877.85</v>
      </c>
      <c r="I208" s="37">
        <v>885.35</v>
      </c>
      <c r="J208" s="37">
        <v>898.85</v>
      </c>
      <c r="K208" s="28">
        <v>871.85</v>
      </c>
      <c r="L208" s="28">
        <v>850.85</v>
      </c>
      <c r="M208" s="28">
        <v>13.01427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1070.7</v>
      </c>
      <c r="D209" s="37">
        <v>1093.8999999999999</v>
      </c>
      <c r="E209" s="37">
        <v>1040.7999999999997</v>
      </c>
      <c r="F209" s="37">
        <v>1010.8999999999999</v>
      </c>
      <c r="G209" s="37">
        <v>957.79999999999973</v>
      </c>
      <c r="H209" s="37">
        <v>1123.7999999999997</v>
      </c>
      <c r="I209" s="37">
        <v>1176.8999999999996</v>
      </c>
      <c r="J209" s="37">
        <v>1206.7999999999997</v>
      </c>
      <c r="K209" s="28">
        <v>1147</v>
      </c>
      <c r="L209" s="28">
        <v>1064</v>
      </c>
      <c r="M209" s="28">
        <v>10.93713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411.6</v>
      </c>
      <c r="D210" s="37">
        <v>408.75</v>
      </c>
      <c r="E210" s="37">
        <v>404.95</v>
      </c>
      <c r="F210" s="37">
        <v>398.3</v>
      </c>
      <c r="G210" s="37">
        <v>394.5</v>
      </c>
      <c r="H210" s="37">
        <v>415.4</v>
      </c>
      <c r="I210" s="37">
        <v>419.19999999999993</v>
      </c>
      <c r="J210" s="37">
        <v>425.84999999999997</v>
      </c>
      <c r="K210" s="28">
        <v>412.55</v>
      </c>
      <c r="L210" s="28">
        <v>402.1</v>
      </c>
      <c r="M210" s="28">
        <v>56.907829999999997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10</v>
      </c>
      <c r="D211" s="37">
        <v>9.9666666666666668</v>
      </c>
      <c r="E211" s="37">
        <v>9.8333333333333339</v>
      </c>
      <c r="F211" s="37">
        <v>9.6666666666666679</v>
      </c>
      <c r="G211" s="37">
        <v>9.533333333333335</v>
      </c>
      <c r="H211" s="37">
        <v>10.133333333333333</v>
      </c>
      <c r="I211" s="37">
        <v>10.266666666666666</v>
      </c>
      <c r="J211" s="37">
        <v>10.433333333333332</v>
      </c>
      <c r="K211" s="28">
        <v>10.1</v>
      </c>
      <c r="L211" s="28">
        <v>9.8000000000000007</v>
      </c>
      <c r="M211" s="28">
        <v>1504.64634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1262.55</v>
      </c>
      <c r="D212" s="37">
        <v>1257.6333333333332</v>
      </c>
      <c r="E212" s="37">
        <v>1249.9166666666665</v>
      </c>
      <c r="F212" s="37">
        <v>1237.2833333333333</v>
      </c>
      <c r="G212" s="37">
        <v>1229.5666666666666</v>
      </c>
      <c r="H212" s="37">
        <v>1270.2666666666664</v>
      </c>
      <c r="I212" s="37">
        <v>1277.9833333333331</v>
      </c>
      <c r="J212" s="37">
        <v>1290.6166666666663</v>
      </c>
      <c r="K212" s="28">
        <v>1265.3499999999999</v>
      </c>
      <c r="L212" s="28">
        <v>1245</v>
      </c>
      <c r="M212" s="28">
        <v>5.4810299999999996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1619.5</v>
      </c>
      <c r="D213" s="37">
        <v>1625.3999999999999</v>
      </c>
      <c r="E213" s="37">
        <v>1605.6499999999996</v>
      </c>
      <c r="F213" s="37">
        <v>1591.7999999999997</v>
      </c>
      <c r="G213" s="37">
        <v>1572.0499999999995</v>
      </c>
      <c r="H213" s="37">
        <v>1639.2499999999998</v>
      </c>
      <c r="I213" s="37">
        <v>1659.0000000000002</v>
      </c>
      <c r="J213" s="37">
        <v>1672.85</v>
      </c>
      <c r="K213" s="28">
        <v>1645.15</v>
      </c>
      <c r="L213" s="28">
        <v>1611.55</v>
      </c>
      <c r="M213" s="28">
        <v>1.05162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529.25</v>
      </c>
      <c r="D214" s="37">
        <v>531.36666666666667</v>
      </c>
      <c r="E214" s="37">
        <v>524.98333333333335</v>
      </c>
      <c r="F214" s="37">
        <v>520.7166666666667</v>
      </c>
      <c r="G214" s="37">
        <v>514.33333333333337</v>
      </c>
      <c r="H214" s="37">
        <v>535.63333333333333</v>
      </c>
      <c r="I214" s="37">
        <v>542.01666666666677</v>
      </c>
      <c r="J214" s="37">
        <v>546.2833333333333</v>
      </c>
      <c r="K214" s="37">
        <v>537.75</v>
      </c>
      <c r="L214" s="37">
        <v>527.1</v>
      </c>
      <c r="M214" s="37">
        <v>43.593699999999998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13.75</v>
      </c>
      <c r="D215" s="37">
        <v>13.816666666666668</v>
      </c>
      <c r="E215" s="37">
        <v>13.583333333333336</v>
      </c>
      <c r="F215" s="37">
        <v>13.416666666666668</v>
      </c>
      <c r="G215" s="37">
        <v>13.183333333333335</v>
      </c>
      <c r="H215" s="37">
        <v>13.983333333333336</v>
      </c>
      <c r="I215" s="37">
        <v>14.216666666666667</v>
      </c>
      <c r="J215" s="37">
        <v>14.383333333333336</v>
      </c>
      <c r="K215" s="37">
        <v>14.05</v>
      </c>
      <c r="L215" s="37">
        <v>13.65</v>
      </c>
      <c r="M215" s="37">
        <v>535.80877999999996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261</v>
      </c>
      <c r="D216" s="37">
        <v>261.45</v>
      </c>
      <c r="E216" s="37">
        <v>258.84999999999997</v>
      </c>
      <c r="F216" s="37">
        <v>256.7</v>
      </c>
      <c r="G216" s="37">
        <v>254.09999999999997</v>
      </c>
      <c r="H216" s="37">
        <v>263.59999999999997</v>
      </c>
      <c r="I216" s="37">
        <v>266.2</v>
      </c>
      <c r="J216" s="37">
        <v>268.34999999999997</v>
      </c>
      <c r="K216" s="37">
        <v>264.05</v>
      </c>
      <c r="L216" s="37">
        <v>259.3</v>
      </c>
      <c r="M216" s="37">
        <v>68.747169999999997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1"/>
  <sheetViews>
    <sheetView zoomScale="85" zoomScaleNormal="85" workbookViewId="0">
      <pane ySplit="10" topLeftCell="A11" activePane="bottomLeft" state="frozen"/>
      <selection pane="bottomLeft" activeCell="B16" sqref="B16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80"/>
      <c r="B1" s="481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8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44678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73" t="s">
        <v>16</v>
      </c>
      <c r="B9" s="475" t="s">
        <v>18</v>
      </c>
      <c r="C9" s="479" t="s">
        <v>20</v>
      </c>
      <c r="D9" s="479" t="s">
        <v>21</v>
      </c>
      <c r="E9" s="470" t="s">
        <v>22</v>
      </c>
      <c r="F9" s="471"/>
      <c r="G9" s="472"/>
      <c r="H9" s="470" t="s">
        <v>23</v>
      </c>
      <c r="I9" s="471"/>
      <c r="J9" s="472"/>
      <c r="K9" s="23"/>
      <c r="L9" s="24"/>
      <c r="M9" s="50"/>
      <c r="N9" s="1"/>
      <c r="O9" s="1"/>
    </row>
    <row r="10" spans="1:15" ht="42.75" customHeight="1">
      <c r="A10" s="477"/>
      <c r="B10" s="478"/>
      <c r="C10" s="478"/>
      <c r="D10" s="47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33" t="s">
        <v>288</v>
      </c>
      <c r="C11" s="320">
        <v>20008.599999999999</v>
      </c>
      <c r="D11" s="321">
        <v>20136.183333333334</v>
      </c>
      <c r="E11" s="321">
        <v>19822.416666666668</v>
      </c>
      <c r="F11" s="321">
        <v>19636.233333333334</v>
      </c>
      <c r="G11" s="321">
        <v>19322.466666666667</v>
      </c>
      <c r="H11" s="321">
        <v>20322.366666666669</v>
      </c>
      <c r="I11" s="321">
        <v>20636.133333333331</v>
      </c>
      <c r="J11" s="321">
        <v>20822.316666666669</v>
      </c>
      <c r="K11" s="320">
        <v>20449.95</v>
      </c>
      <c r="L11" s="320">
        <v>19950</v>
      </c>
      <c r="M11" s="320">
        <v>1.7000000000000001E-2</v>
      </c>
      <c r="N11" s="1"/>
      <c r="O11" s="1"/>
    </row>
    <row r="12" spans="1:15" ht="12" customHeight="1">
      <c r="A12" s="30">
        <v>2</v>
      </c>
      <c r="B12" s="334" t="s">
        <v>293</v>
      </c>
      <c r="C12" s="320">
        <v>480.8</v>
      </c>
      <c r="D12" s="321">
        <v>480.38333333333338</v>
      </c>
      <c r="E12" s="321">
        <v>476.26666666666677</v>
      </c>
      <c r="F12" s="321">
        <v>471.73333333333341</v>
      </c>
      <c r="G12" s="321">
        <v>467.61666666666679</v>
      </c>
      <c r="H12" s="321">
        <v>484.91666666666674</v>
      </c>
      <c r="I12" s="321">
        <v>489.03333333333342</v>
      </c>
      <c r="J12" s="321">
        <v>493.56666666666672</v>
      </c>
      <c r="K12" s="320">
        <v>484.5</v>
      </c>
      <c r="L12" s="320">
        <v>475.85</v>
      </c>
      <c r="M12" s="320">
        <v>0.55037000000000003</v>
      </c>
      <c r="N12" s="1"/>
      <c r="O12" s="1"/>
    </row>
    <row r="13" spans="1:15" ht="12" customHeight="1">
      <c r="A13" s="30">
        <v>3</v>
      </c>
      <c r="B13" s="334" t="s">
        <v>39</v>
      </c>
      <c r="C13" s="320">
        <v>895.65</v>
      </c>
      <c r="D13" s="321">
        <v>897.91666666666663</v>
      </c>
      <c r="E13" s="321">
        <v>886.83333333333326</v>
      </c>
      <c r="F13" s="321">
        <v>878.01666666666665</v>
      </c>
      <c r="G13" s="321">
        <v>866.93333333333328</v>
      </c>
      <c r="H13" s="321">
        <v>906.73333333333323</v>
      </c>
      <c r="I13" s="321">
        <v>917.81666666666649</v>
      </c>
      <c r="J13" s="321">
        <v>926.63333333333321</v>
      </c>
      <c r="K13" s="320">
        <v>909</v>
      </c>
      <c r="L13" s="320">
        <v>889.1</v>
      </c>
      <c r="M13" s="320">
        <v>6.6398900000000003</v>
      </c>
      <c r="N13" s="1"/>
      <c r="O13" s="1"/>
    </row>
    <row r="14" spans="1:15" ht="12" customHeight="1">
      <c r="A14" s="30">
        <v>4</v>
      </c>
      <c r="B14" s="334" t="s">
        <v>294</v>
      </c>
      <c r="C14" s="320">
        <v>2325.4</v>
      </c>
      <c r="D14" s="321">
        <v>2329.6333333333332</v>
      </c>
      <c r="E14" s="321">
        <v>2265.2666666666664</v>
      </c>
      <c r="F14" s="321">
        <v>2205.1333333333332</v>
      </c>
      <c r="G14" s="321">
        <v>2140.7666666666664</v>
      </c>
      <c r="H14" s="321">
        <v>2389.7666666666664</v>
      </c>
      <c r="I14" s="321">
        <v>2454.1333333333332</v>
      </c>
      <c r="J14" s="321">
        <v>2514.2666666666664</v>
      </c>
      <c r="K14" s="320">
        <v>2394</v>
      </c>
      <c r="L14" s="320">
        <v>2269.5</v>
      </c>
      <c r="M14" s="320">
        <v>1.26529</v>
      </c>
      <c r="N14" s="1"/>
      <c r="O14" s="1"/>
    </row>
    <row r="15" spans="1:15" ht="12" customHeight="1">
      <c r="A15" s="30">
        <v>5</v>
      </c>
      <c r="B15" s="334" t="s">
        <v>289</v>
      </c>
      <c r="C15" s="320">
        <v>2087.85</v>
      </c>
      <c r="D15" s="321">
        <v>2093.1</v>
      </c>
      <c r="E15" s="321">
        <v>2057.25</v>
      </c>
      <c r="F15" s="321">
        <v>2026.65</v>
      </c>
      <c r="G15" s="321">
        <v>1990.8000000000002</v>
      </c>
      <c r="H15" s="321">
        <v>2123.6999999999998</v>
      </c>
      <c r="I15" s="321">
        <v>2159.5499999999993</v>
      </c>
      <c r="J15" s="321">
        <v>2190.1499999999996</v>
      </c>
      <c r="K15" s="320">
        <v>2128.9499999999998</v>
      </c>
      <c r="L15" s="320">
        <v>2062.5</v>
      </c>
      <c r="M15" s="320">
        <v>1.3281799999999999</v>
      </c>
      <c r="N15" s="1"/>
      <c r="O15" s="1"/>
    </row>
    <row r="16" spans="1:15" ht="12" customHeight="1">
      <c r="A16" s="30">
        <v>6</v>
      </c>
      <c r="B16" s="334" t="s">
        <v>238</v>
      </c>
      <c r="C16" s="320">
        <v>17542.3</v>
      </c>
      <c r="D16" s="321">
        <v>17574.466666666667</v>
      </c>
      <c r="E16" s="321">
        <v>17348.933333333334</v>
      </c>
      <c r="F16" s="321">
        <v>17155.566666666666</v>
      </c>
      <c r="G16" s="321">
        <v>16930.033333333333</v>
      </c>
      <c r="H16" s="321">
        <v>17767.833333333336</v>
      </c>
      <c r="I16" s="321">
        <v>17993.366666666669</v>
      </c>
      <c r="J16" s="321">
        <v>18186.733333333337</v>
      </c>
      <c r="K16" s="320">
        <v>17800</v>
      </c>
      <c r="L16" s="320">
        <v>17381.099999999999</v>
      </c>
      <c r="M16" s="320">
        <v>7.4929999999999997E-2</v>
      </c>
      <c r="N16" s="1"/>
      <c r="O16" s="1"/>
    </row>
    <row r="17" spans="1:15" ht="12" customHeight="1">
      <c r="A17" s="30">
        <v>7</v>
      </c>
      <c r="B17" s="334" t="s">
        <v>242</v>
      </c>
      <c r="C17" s="320">
        <v>116.8</v>
      </c>
      <c r="D17" s="321">
        <v>116.83333333333333</v>
      </c>
      <c r="E17" s="321">
        <v>115.21666666666665</v>
      </c>
      <c r="F17" s="321">
        <v>113.63333333333333</v>
      </c>
      <c r="G17" s="321">
        <v>112.01666666666665</v>
      </c>
      <c r="H17" s="321">
        <v>118.41666666666666</v>
      </c>
      <c r="I17" s="321">
        <v>120.03333333333333</v>
      </c>
      <c r="J17" s="321">
        <v>121.61666666666666</v>
      </c>
      <c r="K17" s="320">
        <v>118.45</v>
      </c>
      <c r="L17" s="320">
        <v>115.25</v>
      </c>
      <c r="M17" s="320">
        <v>67.447460000000007</v>
      </c>
      <c r="N17" s="1"/>
      <c r="O17" s="1"/>
    </row>
    <row r="18" spans="1:15" ht="12" customHeight="1">
      <c r="A18" s="30">
        <v>8</v>
      </c>
      <c r="B18" s="334" t="s">
        <v>41</v>
      </c>
      <c r="C18" s="320">
        <v>282.85000000000002</v>
      </c>
      <c r="D18" s="321">
        <v>281.66666666666669</v>
      </c>
      <c r="E18" s="321">
        <v>279.88333333333338</v>
      </c>
      <c r="F18" s="321">
        <v>276.91666666666669</v>
      </c>
      <c r="G18" s="321">
        <v>275.13333333333338</v>
      </c>
      <c r="H18" s="321">
        <v>284.63333333333338</v>
      </c>
      <c r="I18" s="321">
        <v>286.41666666666669</v>
      </c>
      <c r="J18" s="321">
        <v>289.38333333333338</v>
      </c>
      <c r="K18" s="320">
        <v>283.45</v>
      </c>
      <c r="L18" s="320">
        <v>278.7</v>
      </c>
      <c r="M18" s="320">
        <v>12.805070000000001</v>
      </c>
      <c r="N18" s="1"/>
      <c r="O18" s="1"/>
    </row>
    <row r="19" spans="1:15" ht="12" customHeight="1">
      <c r="A19" s="30">
        <v>9</v>
      </c>
      <c r="B19" s="334" t="s">
        <v>43</v>
      </c>
      <c r="C19" s="320">
        <v>2311.35</v>
      </c>
      <c r="D19" s="321">
        <v>2305.7666666666664</v>
      </c>
      <c r="E19" s="321">
        <v>2273.583333333333</v>
      </c>
      <c r="F19" s="321">
        <v>2235.8166666666666</v>
      </c>
      <c r="G19" s="321">
        <v>2203.6333333333332</v>
      </c>
      <c r="H19" s="321">
        <v>2343.5333333333328</v>
      </c>
      <c r="I19" s="321">
        <v>2375.7166666666662</v>
      </c>
      <c r="J19" s="321">
        <v>2413.4833333333327</v>
      </c>
      <c r="K19" s="320">
        <v>2337.9499999999998</v>
      </c>
      <c r="L19" s="320">
        <v>2268</v>
      </c>
      <c r="M19" s="320">
        <v>7.33155</v>
      </c>
      <c r="N19" s="1"/>
      <c r="O19" s="1"/>
    </row>
    <row r="20" spans="1:15" ht="12" customHeight="1">
      <c r="A20" s="30">
        <v>10</v>
      </c>
      <c r="B20" s="334" t="s">
        <v>45</v>
      </c>
      <c r="C20" s="320">
        <v>2395.3000000000002</v>
      </c>
      <c r="D20" s="321">
        <v>2368.1000000000004</v>
      </c>
      <c r="E20" s="321">
        <v>2322.3000000000006</v>
      </c>
      <c r="F20" s="321">
        <v>2249.3000000000002</v>
      </c>
      <c r="G20" s="321">
        <v>2203.5000000000005</v>
      </c>
      <c r="H20" s="321">
        <v>2441.1000000000008</v>
      </c>
      <c r="I20" s="321">
        <v>2486.9</v>
      </c>
      <c r="J20" s="321">
        <v>2559.900000000001</v>
      </c>
      <c r="K20" s="320">
        <v>2413.9</v>
      </c>
      <c r="L20" s="320">
        <v>2295.1</v>
      </c>
      <c r="M20" s="320">
        <v>31.993580000000001</v>
      </c>
      <c r="N20" s="1"/>
      <c r="O20" s="1"/>
    </row>
    <row r="21" spans="1:15" ht="12" customHeight="1">
      <c r="A21" s="30">
        <v>11</v>
      </c>
      <c r="B21" s="334" t="s">
        <v>239</v>
      </c>
      <c r="C21" s="320">
        <v>2952.45</v>
      </c>
      <c r="D21" s="321">
        <v>2926.15</v>
      </c>
      <c r="E21" s="321">
        <v>2876.3</v>
      </c>
      <c r="F21" s="321">
        <v>2800.15</v>
      </c>
      <c r="G21" s="321">
        <v>2750.3</v>
      </c>
      <c r="H21" s="321">
        <v>3002.3</v>
      </c>
      <c r="I21" s="321">
        <v>3052.1499999999996</v>
      </c>
      <c r="J21" s="321">
        <v>3128.3</v>
      </c>
      <c r="K21" s="320">
        <v>2976</v>
      </c>
      <c r="L21" s="320">
        <v>2850</v>
      </c>
      <c r="M21" s="320">
        <v>14.01444</v>
      </c>
      <c r="N21" s="1"/>
      <c r="O21" s="1"/>
    </row>
    <row r="22" spans="1:15" ht="12" customHeight="1">
      <c r="A22" s="30">
        <v>12</v>
      </c>
      <c r="B22" s="334" t="s">
        <v>46</v>
      </c>
      <c r="C22" s="320">
        <v>909.5</v>
      </c>
      <c r="D22" s="321">
        <v>895.9666666666667</v>
      </c>
      <c r="E22" s="321">
        <v>878.93333333333339</v>
      </c>
      <c r="F22" s="321">
        <v>848.36666666666667</v>
      </c>
      <c r="G22" s="321">
        <v>831.33333333333337</v>
      </c>
      <c r="H22" s="321">
        <v>926.53333333333342</v>
      </c>
      <c r="I22" s="321">
        <v>943.56666666666672</v>
      </c>
      <c r="J22" s="321">
        <v>974.13333333333344</v>
      </c>
      <c r="K22" s="320">
        <v>913</v>
      </c>
      <c r="L22" s="320">
        <v>865.4</v>
      </c>
      <c r="M22" s="320">
        <v>210.10787999999999</v>
      </c>
      <c r="N22" s="1"/>
      <c r="O22" s="1"/>
    </row>
    <row r="23" spans="1:15" ht="12.75" customHeight="1">
      <c r="A23" s="30">
        <v>13</v>
      </c>
      <c r="B23" s="334" t="s">
        <v>241</v>
      </c>
      <c r="C23" s="320">
        <v>2812.55</v>
      </c>
      <c r="D23" s="321">
        <v>2779</v>
      </c>
      <c r="E23" s="321">
        <v>2688.6</v>
      </c>
      <c r="F23" s="321">
        <v>2564.65</v>
      </c>
      <c r="G23" s="321">
        <v>2474.25</v>
      </c>
      <c r="H23" s="321">
        <v>2902.95</v>
      </c>
      <c r="I23" s="321">
        <v>2993.3499999999995</v>
      </c>
      <c r="J23" s="321">
        <v>3117.2999999999997</v>
      </c>
      <c r="K23" s="320">
        <v>2869.4</v>
      </c>
      <c r="L23" s="320">
        <v>2655.05</v>
      </c>
      <c r="M23" s="320">
        <v>8.3485499999999995</v>
      </c>
      <c r="N23" s="1"/>
      <c r="O23" s="1"/>
    </row>
    <row r="24" spans="1:15" ht="12.75" customHeight="1">
      <c r="A24" s="30">
        <v>14</v>
      </c>
      <c r="B24" s="334" t="s">
        <v>295</v>
      </c>
      <c r="C24" s="320">
        <v>304.3</v>
      </c>
      <c r="D24" s="321">
        <v>304.7</v>
      </c>
      <c r="E24" s="321">
        <v>299.59999999999997</v>
      </c>
      <c r="F24" s="321">
        <v>294.89999999999998</v>
      </c>
      <c r="G24" s="321">
        <v>289.79999999999995</v>
      </c>
      <c r="H24" s="321">
        <v>309.39999999999998</v>
      </c>
      <c r="I24" s="321">
        <v>314.5</v>
      </c>
      <c r="J24" s="321">
        <v>319.2</v>
      </c>
      <c r="K24" s="320">
        <v>309.8</v>
      </c>
      <c r="L24" s="320">
        <v>300</v>
      </c>
      <c r="M24" s="320">
        <v>1.6202000000000001</v>
      </c>
      <c r="N24" s="1"/>
      <c r="O24" s="1"/>
    </row>
    <row r="25" spans="1:15" ht="12.75" customHeight="1">
      <c r="A25" s="30">
        <v>15</v>
      </c>
      <c r="B25" s="334" t="s">
        <v>296</v>
      </c>
      <c r="C25" s="320">
        <v>227</v>
      </c>
      <c r="D25" s="321">
        <v>228.56666666666669</v>
      </c>
      <c r="E25" s="321">
        <v>224.18333333333339</v>
      </c>
      <c r="F25" s="321">
        <v>221.3666666666667</v>
      </c>
      <c r="G25" s="321">
        <v>216.98333333333341</v>
      </c>
      <c r="H25" s="321">
        <v>231.38333333333338</v>
      </c>
      <c r="I25" s="321">
        <v>235.76666666666665</v>
      </c>
      <c r="J25" s="321">
        <v>238.58333333333337</v>
      </c>
      <c r="K25" s="320">
        <v>232.95</v>
      </c>
      <c r="L25" s="320">
        <v>225.75</v>
      </c>
      <c r="M25" s="320">
        <v>4.0364599999999999</v>
      </c>
      <c r="N25" s="1"/>
      <c r="O25" s="1"/>
    </row>
    <row r="26" spans="1:15" ht="12.75" customHeight="1">
      <c r="A26" s="30">
        <v>16</v>
      </c>
      <c r="B26" s="334" t="s">
        <v>297</v>
      </c>
      <c r="C26" s="320">
        <v>1194.5999999999999</v>
      </c>
      <c r="D26" s="321">
        <v>1199.9333333333334</v>
      </c>
      <c r="E26" s="321">
        <v>1185.6666666666667</v>
      </c>
      <c r="F26" s="321">
        <v>1176.7333333333333</v>
      </c>
      <c r="G26" s="321">
        <v>1162.4666666666667</v>
      </c>
      <c r="H26" s="321">
        <v>1208.8666666666668</v>
      </c>
      <c r="I26" s="321">
        <v>1223.1333333333332</v>
      </c>
      <c r="J26" s="321">
        <v>1232.0666666666668</v>
      </c>
      <c r="K26" s="320">
        <v>1214.2</v>
      </c>
      <c r="L26" s="320">
        <v>1191</v>
      </c>
      <c r="M26" s="320">
        <v>1.00315</v>
      </c>
      <c r="N26" s="1"/>
      <c r="O26" s="1"/>
    </row>
    <row r="27" spans="1:15" ht="12.75" customHeight="1">
      <c r="A27" s="30">
        <v>17</v>
      </c>
      <c r="B27" s="334" t="s">
        <v>291</v>
      </c>
      <c r="C27" s="320">
        <v>1870.6</v>
      </c>
      <c r="D27" s="321">
        <v>1875.55</v>
      </c>
      <c r="E27" s="321">
        <v>1822.1999999999998</v>
      </c>
      <c r="F27" s="321">
        <v>1773.8</v>
      </c>
      <c r="G27" s="321">
        <v>1720.4499999999998</v>
      </c>
      <c r="H27" s="321">
        <v>1923.9499999999998</v>
      </c>
      <c r="I27" s="321">
        <v>1977.2999999999997</v>
      </c>
      <c r="J27" s="321">
        <v>2025.6999999999998</v>
      </c>
      <c r="K27" s="320">
        <v>1928.9</v>
      </c>
      <c r="L27" s="320">
        <v>1827.15</v>
      </c>
      <c r="M27" s="320">
        <v>0.60768</v>
      </c>
      <c r="N27" s="1"/>
      <c r="O27" s="1"/>
    </row>
    <row r="28" spans="1:15" ht="12.75" customHeight="1">
      <c r="A28" s="30">
        <v>18</v>
      </c>
      <c r="B28" s="334" t="s">
        <v>243</v>
      </c>
      <c r="C28" s="320">
        <v>1734.3</v>
      </c>
      <c r="D28" s="321">
        <v>1737.5</v>
      </c>
      <c r="E28" s="321">
        <v>1726.8</v>
      </c>
      <c r="F28" s="321">
        <v>1719.3</v>
      </c>
      <c r="G28" s="321">
        <v>1708.6</v>
      </c>
      <c r="H28" s="321">
        <v>1745</v>
      </c>
      <c r="I28" s="321">
        <v>1755.6999999999998</v>
      </c>
      <c r="J28" s="321">
        <v>1763.2</v>
      </c>
      <c r="K28" s="320">
        <v>1748.2</v>
      </c>
      <c r="L28" s="320">
        <v>1730</v>
      </c>
      <c r="M28" s="320">
        <v>0.26373999999999997</v>
      </c>
      <c r="N28" s="1"/>
      <c r="O28" s="1"/>
    </row>
    <row r="29" spans="1:15" ht="12.75" customHeight="1">
      <c r="A29" s="30">
        <v>19</v>
      </c>
      <c r="B29" s="334" t="s">
        <v>298</v>
      </c>
      <c r="C29" s="320">
        <v>80.45</v>
      </c>
      <c r="D29" s="321">
        <v>80.349999999999994</v>
      </c>
      <c r="E29" s="321">
        <v>79.699999999999989</v>
      </c>
      <c r="F29" s="321">
        <v>78.949999999999989</v>
      </c>
      <c r="G29" s="321">
        <v>78.299999999999983</v>
      </c>
      <c r="H29" s="321">
        <v>81.099999999999994</v>
      </c>
      <c r="I29" s="321">
        <v>81.75</v>
      </c>
      <c r="J29" s="321">
        <v>82.5</v>
      </c>
      <c r="K29" s="320">
        <v>81</v>
      </c>
      <c r="L29" s="320">
        <v>79.599999999999994</v>
      </c>
      <c r="M29" s="320">
        <v>1.9837800000000001</v>
      </c>
      <c r="N29" s="1"/>
      <c r="O29" s="1"/>
    </row>
    <row r="30" spans="1:15" ht="12.75" customHeight="1">
      <c r="A30" s="30">
        <v>20</v>
      </c>
      <c r="B30" s="334" t="s">
        <v>48</v>
      </c>
      <c r="C30" s="320">
        <v>3305.75</v>
      </c>
      <c r="D30" s="321">
        <v>3313.5166666666664</v>
      </c>
      <c r="E30" s="321">
        <v>3282.2333333333327</v>
      </c>
      <c r="F30" s="321">
        <v>3258.7166666666662</v>
      </c>
      <c r="G30" s="321">
        <v>3227.4333333333325</v>
      </c>
      <c r="H30" s="321">
        <v>3337.0333333333328</v>
      </c>
      <c r="I30" s="321">
        <v>3368.3166666666666</v>
      </c>
      <c r="J30" s="321">
        <v>3391.833333333333</v>
      </c>
      <c r="K30" s="320">
        <v>3344.8</v>
      </c>
      <c r="L30" s="320">
        <v>3290</v>
      </c>
      <c r="M30" s="320">
        <v>0.32750000000000001</v>
      </c>
      <c r="N30" s="1"/>
      <c r="O30" s="1"/>
    </row>
    <row r="31" spans="1:15" ht="12.75" customHeight="1">
      <c r="A31" s="30">
        <v>21</v>
      </c>
      <c r="B31" s="334" t="s">
        <v>299</v>
      </c>
      <c r="C31" s="320">
        <v>3131.85</v>
      </c>
      <c r="D31" s="321">
        <v>3152.25</v>
      </c>
      <c r="E31" s="321">
        <v>3106.5</v>
      </c>
      <c r="F31" s="321">
        <v>3081.15</v>
      </c>
      <c r="G31" s="321">
        <v>3035.4</v>
      </c>
      <c r="H31" s="321">
        <v>3177.6</v>
      </c>
      <c r="I31" s="321">
        <v>3223.35</v>
      </c>
      <c r="J31" s="321">
        <v>3248.7</v>
      </c>
      <c r="K31" s="320">
        <v>3198</v>
      </c>
      <c r="L31" s="320">
        <v>3126.9</v>
      </c>
      <c r="M31" s="320">
        <v>0.21484</v>
      </c>
      <c r="N31" s="1"/>
      <c r="O31" s="1"/>
    </row>
    <row r="32" spans="1:15" ht="12.75" customHeight="1">
      <c r="A32" s="30">
        <v>22</v>
      </c>
      <c r="B32" s="334" t="s">
        <v>300</v>
      </c>
      <c r="C32" s="320">
        <v>23.85</v>
      </c>
      <c r="D32" s="321">
        <v>23.966666666666669</v>
      </c>
      <c r="E32" s="321">
        <v>23.533333333333339</v>
      </c>
      <c r="F32" s="321">
        <v>23.216666666666669</v>
      </c>
      <c r="G32" s="321">
        <v>22.783333333333339</v>
      </c>
      <c r="H32" s="321">
        <v>24.283333333333339</v>
      </c>
      <c r="I32" s="321">
        <v>24.716666666666669</v>
      </c>
      <c r="J32" s="321">
        <v>25.033333333333339</v>
      </c>
      <c r="K32" s="320">
        <v>24.4</v>
      </c>
      <c r="L32" s="320">
        <v>23.65</v>
      </c>
      <c r="M32" s="320">
        <v>82.801749999999998</v>
      </c>
      <c r="N32" s="1"/>
      <c r="O32" s="1"/>
    </row>
    <row r="33" spans="1:15" ht="12.75" customHeight="1">
      <c r="A33" s="30">
        <v>23</v>
      </c>
      <c r="B33" s="334" t="s">
        <v>50</v>
      </c>
      <c r="C33" s="320">
        <v>563.9</v>
      </c>
      <c r="D33" s="321">
        <v>563.66666666666663</v>
      </c>
      <c r="E33" s="321">
        <v>558.83333333333326</v>
      </c>
      <c r="F33" s="321">
        <v>553.76666666666665</v>
      </c>
      <c r="G33" s="321">
        <v>548.93333333333328</v>
      </c>
      <c r="H33" s="321">
        <v>568.73333333333323</v>
      </c>
      <c r="I33" s="321">
        <v>573.56666666666649</v>
      </c>
      <c r="J33" s="321">
        <v>578.63333333333321</v>
      </c>
      <c r="K33" s="320">
        <v>568.5</v>
      </c>
      <c r="L33" s="320">
        <v>558.6</v>
      </c>
      <c r="M33" s="320">
        <v>6.0212500000000002</v>
      </c>
      <c r="N33" s="1"/>
      <c r="O33" s="1"/>
    </row>
    <row r="34" spans="1:15" ht="12.75" customHeight="1">
      <c r="A34" s="30">
        <v>24</v>
      </c>
      <c r="B34" s="334" t="s">
        <v>301</v>
      </c>
      <c r="C34" s="320">
        <v>3591.6</v>
      </c>
      <c r="D34" s="321">
        <v>3601.3666666666668</v>
      </c>
      <c r="E34" s="321">
        <v>3562.7333333333336</v>
      </c>
      <c r="F34" s="321">
        <v>3533.8666666666668</v>
      </c>
      <c r="G34" s="321">
        <v>3495.2333333333336</v>
      </c>
      <c r="H34" s="321">
        <v>3630.2333333333336</v>
      </c>
      <c r="I34" s="321">
        <v>3668.8666666666668</v>
      </c>
      <c r="J34" s="321">
        <v>3697.7333333333336</v>
      </c>
      <c r="K34" s="320">
        <v>3640</v>
      </c>
      <c r="L34" s="320">
        <v>3572.5</v>
      </c>
      <c r="M34" s="320">
        <v>1.48811</v>
      </c>
      <c r="N34" s="1"/>
      <c r="O34" s="1"/>
    </row>
    <row r="35" spans="1:15" ht="12.75" customHeight="1">
      <c r="A35" s="30">
        <v>25</v>
      </c>
      <c r="B35" s="334" t="s">
        <v>51</v>
      </c>
      <c r="C35" s="320">
        <v>385.15</v>
      </c>
      <c r="D35" s="321">
        <v>385.81666666666666</v>
      </c>
      <c r="E35" s="321">
        <v>380.63333333333333</v>
      </c>
      <c r="F35" s="321">
        <v>376.11666666666667</v>
      </c>
      <c r="G35" s="321">
        <v>370.93333333333334</v>
      </c>
      <c r="H35" s="321">
        <v>390.33333333333331</v>
      </c>
      <c r="I35" s="321">
        <v>395.51666666666659</v>
      </c>
      <c r="J35" s="321">
        <v>400.0333333333333</v>
      </c>
      <c r="K35" s="320">
        <v>391</v>
      </c>
      <c r="L35" s="320">
        <v>381.3</v>
      </c>
      <c r="M35" s="320">
        <v>111.9264</v>
      </c>
      <c r="N35" s="1"/>
      <c r="O35" s="1"/>
    </row>
    <row r="36" spans="1:15" ht="12.75" customHeight="1">
      <c r="A36" s="30">
        <v>26</v>
      </c>
      <c r="B36" s="334" t="s">
        <v>849</v>
      </c>
      <c r="C36" s="320">
        <v>1824.8</v>
      </c>
      <c r="D36" s="321">
        <v>1837.5</v>
      </c>
      <c r="E36" s="321">
        <v>1802.3</v>
      </c>
      <c r="F36" s="321">
        <v>1779.8</v>
      </c>
      <c r="G36" s="321">
        <v>1744.6</v>
      </c>
      <c r="H36" s="321">
        <v>1860</v>
      </c>
      <c r="I36" s="321">
        <v>1895.1999999999998</v>
      </c>
      <c r="J36" s="321">
        <v>1917.7</v>
      </c>
      <c r="K36" s="320">
        <v>1872.7</v>
      </c>
      <c r="L36" s="320">
        <v>1815</v>
      </c>
      <c r="M36" s="320">
        <v>8.9774999999999991</v>
      </c>
      <c r="N36" s="1"/>
      <c r="O36" s="1"/>
    </row>
    <row r="37" spans="1:15" ht="12.75" customHeight="1">
      <c r="A37" s="30">
        <v>27</v>
      </c>
      <c r="B37" s="334" t="s">
        <v>811</v>
      </c>
      <c r="C37" s="320">
        <v>856.5</v>
      </c>
      <c r="D37" s="321">
        <v>854.48333333333323</v>
      </c>
      <c r="E37" s="321">
        <v>843.96666666666647</v>
      </c>
      <c r="F37" s="321">
        <v>831.43333333333328</v>
      </c>
      <c r="G37" s="321">
        <v>820.91666666666652</v>
      </c>
      <c r="H37" s="321">
        <v>867.01666666666642</v>
      </c>
      <c r="I37" s="321">
        <v>877.53333333333308</v>
      </c>
      <c r="J37" s="321">
        <v>890.06666666666638</v>
      </c>
      <c r="K37" s="320">
        <v>865</v>
      </c>
      <c r="L37" s="320">
        <v>841.95</v>
      </c>
      <c r="M37" s="320">
        <v>0.43808999999999998</v>
      </c>
      <c r="N37" s="1"/>
      <c r="O37" s="1"/>
    </row>
    <row r="38" spans="1:15" ht="12.75" customHeight="1">
      <c r="A38" s="30">
        <v>28</v>
      </c>
      <c r="B38" s="334" t="s">
        <v>292</v>
      </c>
      <c r="C38" s="320">
        <v>1043.2</v>
      </c>
      <c r="D38" s="321">
        <v>1048.05</v>
      </c>
      <c r="E38" s="321">
        <v>1033.8</v>
      </c>
      <c r="F38" s="321">
        <v>1024.4000000000001</v>
      </c>
      <c r="G38" s="321">
        <v>1010.1500000000001</v>
      </c>
      <c r="H38" s="321">
        <v>1057.4499999999998</v>
      </c>
      <c r="I38" s="321">
        <v>1071.6999999999998</v>
      </c>
      <c r="J38" s="321">
        <v>1081.0999999999997</v>
      </c>
      <c r="K38" s="320">
        <v>1062.3</v>
      </c>
      <c r="L38" s="320">
        <v>1038.6500000000001</v>
      </c>
      <c r="M38" s="320">
        <v>3.4335399999999998</v>
      </c>
      <c r="N38" s="1"/>
      <c r="O38" s="1"/>
    </row>
    <row r="39" spans="1:15" ht="12.75" customHeight="1">
      <c r="A39" s="30">
        <v>29</v>
      </c>
      <c r="B39" s="334" t="s">
        <v>52</v>
      </c>
      <c r="C39" s="320">
        <v>782.15</v>
      </c>
      <c r="D39" s="321">
        <v>779.38333333333333</v>
      </c>
      <c r="E39" s="321">
        <v>770.76666666666665</v>
      </c>
      <c r="F39" s="321">
        <v>759.38333333333333</v>
      </c>
      <c r="G39" s="321">
        <v>750.76666666666665</v>
      </c>
      <c r="H39" s="321">
        <v>790.76666666666665</v>
      </c>
      <c r="I39" s="321">
        <v>799.38333333333321</v>
      </c>
      <c r="J39" s="321">
        <v>810.76666666666665</v>
      </c>
      <c r="K39" s="320">
        <v>788</v>
      </c>
      <c r="L39" s="320">
        <v>768</v>
      </c>
      <c r="M39" s="320">
        <v>3.7320500000000001</v>
      </c>
      <c r="N39" s="1"/>
      <c r="O39" s="1"/>
    </row>
    <row r="40" spans="1:15" ht="12.75" customHeight="1">
      <c r="A40" s="30">
        <v>30</v>
      </c>
      <c r="B40" s="334" t="s">
        <v>53</v>
      </c>
      <c r="C40" s="320">
        <v>4624.05</v>
      </c>
      <c r="D40" s="321">
        <v>4655.3499999999995</v>
      </c>
      <c r="E40" s="321">
        <v>4569.6999999999989</v>
      </c>
      <c r="F40" s="321">
        <v>4515.3499999999995</v>
      </c>
      <c r="G40" s="321">
        <v>4429.6999999999989</v>
      </c>
      <c r="H40" s="321">
        <v>4709.6999999999989</v>
      </c>
      <c r="I40" s="321">
        <v>4795.3499999999985</v>
      </c>
      <c r="J40" s="321">
        <v>4849.6999999999989</v>
      </c>
      <c r="K40" s="320">
        <v>4741</v>
      </c>
      <c r="L40" s="320">
        <v>4601</v>
      </c>
      <c r="M40" s="320">
        <v>5.48203</v>
      </c>
      <c r="N40" s="1"/>
      <c r="O40" s="1"/>
    </row>
    <row r="41" spans="1:15" ht="12.75" customHeight="1">
      <c r="A41" s="30">
        <v>31</v>
      </c>
      <c r="B41" s="334" t="s">
        <v>54</v>
      </c>
      <c r="C41" s="320">
        <v>204.1</v>
      </c>
      <c r="D41" s="321">
        <v>201.15</v>
      </c>
      <c r="E41" s="321">
        <v>197</v>
      </c>
      <c r="F41" s="321">
        <v>189.9</v>
      </c>
      <c r="G41" s="321">
        <v>185.75</v>
      </c>
      <c r="H41" s="321">
        <v>208.25</v>
      </c>
      <c r="I41" s="321">
        <v>212.40000000000003</v>
      </c>
      <c r="J41" s="321">
        <v>219.5</v>
      </c>
      <c r="K41" s="320">
        <v>205.3</v>
      </c>
      <c r="L41" s="320">
        <v>194.05</v>
      </c>
      <c r="M41" s="320">
        <v>67.863579999999999</v>
      </c>
      <c r="N41" s="1"/>
      <c r="O41" s="1"/>
    </row>
    <row r="42" spans="1:15" ht="12.75" customHeight="1">
      <c r="A42" s="30">
        <v>32</v>
      </c>
      <c r="B42" s="334" t="s">
        <v>302</v>
      </c>
      <c r="C42" s="320">
        <v>451.45</v>
      </c>
      <c r="D42" s="321">
        <v>451.7166666666667</v>
      </c>
      <c r="E42" s="321">
        <v>444.43333333333339</v>
      </c>
      <c r="F42" s="321">
        <v>437.41666666666669</v>
      </c>
      <c r="G42" s="321">
        <v>430.13333333333338</v>
      </c>
      <c r="H42" s="321">
        <v>458.73333333333341</v>
      </c>
      <c r="I42" s="321">
        <v>466.01666666666671</v>
      </c>
      <c r="J42" s="321">
        <v>473.03333333333342</v>
      </c>
      <c r="K42" s="320">
        <v>459</v>
      </c>
      <c r="L42" s="320">
        <v>444.7</v>
      </c>
      <c r="M42" s="320">
        <v>1.2140599999999999</v>
      </c>
      <c r="N42" s="1"/>
      <c r="O42" s="1"/>
    </row>
    <row r="43" spans="1:15" ht="12.75" customHeight="1">
      <c r="A43" s="30">
        <v>33</v>
      </c>
      <c r="B43" s="334" t="s">
        <v>303</v>
      </c>
      <c r="C43" s="320">
        <v>87.55</v>
      </c>
      <c r="D43" s="321">
        <v>88.083333333333329</v>
      </c>
      <c r="E43" s="321">
        <v>86.666666666666657</v>
      </c>
      <c r="F43" s="321">
        <v>85.783333333333331</v>
      </c>
      <c r="G43" s="321">
        <v>84.36666666666666</v>
      </c>
      <c r="H43" s="321">
        <v>88.966666666666654</v>
      </c>
      <c r="I43" s="321">
        <v>90.383333333333312</v>
      </c>
      <c r="J43" s="321">
        <v>91.266666666666652</v>
      </c>
      <c r="K43" s="320">
        <v>89.5</v>
      </c>
      <c r="L43" s="320">
        <v>87.2</v>
      </c>
      <c r="M43" s="320">
        <v>3.7707299999999999</v>
      </c>
      <c r="N43" s="1"/>
      <c r="O43" s="1"/>
    </row>
    <row r="44" spans="1:15" ht="12.75" customHeight="1">
      <c r="A44" s="30">
        <v>34</v>
      </c>
      <c r="B44" s="334" t="s">
        <v>55</v>
      </c>
      <c r="C44" s="320">
        <v>129.9</v>
      </c>
      <c r="D44" s="321">
        <v>129.76666666666665</v>
      </c>
      <c r="E44" s="321">
        <v>127.5333333333333</v>
      </c>
      <c r="F44" s="321">
        <v>125.16666666666666</v>
      </c>
      <c r="G44" s="321">
        <v>122.93333333333331</v>
      </c>
      <c r="H44" s="321">
        <v>132.1333333333333</v>
      </c>
      <c r="I44" s="321">
        <v>134.36666666666665</v>
      </c>
      <c r="J44" s="321">
        <v>136.73333333333329</v>
      </c>
      <c r="K44" s="320">
        <v>132</v>
      </c>
      <c r="L44" s="320">
        <v>127.4</v>
      </c>
      <c r="M44" s="320">
        <v>202.58527000000001</v>
      </c>
      <c r="N44" s="1"/>
      <c r="O44" s="1"/>
    </row>
    <row r="45" spans="1:15" ht="12.75" customHeight="1">
      <c r="A45" s="30">
        <v>35</v>
      </c>
      <c r="B45" s="334" t="s">
        <v>57</v>
      </c>
      <c r="C45" s="320">
        <v>3125.65</v>
      </c>
      <c r="D45" s="321">
        <v>3126.7166666666672</v>
      </c>
      <c r="E45" s="321">
        <v>3104.7333333333345</v>
      </c>
      <c r="F45" s="321">
        <v>3083.8166666666675</v>
      </c>
      <c r="G45" s="321">
        <v>3061.8333333333348</v>
      </c>
      <c r="H45" s="321">
        <v>3147.6333333333341</v>
      </c>
      <c r="I45" s="321">
        <v>3169.6166666666668</v>
      </c>
      <c r="J45" s="321">
        <v>3190.5333333333338</v>
      </c>
      <c r="K45" s="320">
        <v>3148.7</v>
      </c>
      <c r="L45" s="320">
        <v>3105.8</v>
      </c>
      <c r="M45" s="320">
        <v>17.034410000000001</v>
      </c>
      <c r="N45" s="1"/>
      <c r="O45" s="1"/>
    </row>
    <row r="46" spans="1:15" ht="12.75" customHeight="1">
      <c r="A46" s="30">
        <v>36</v>
      </c>
      <c r="B46" s="334" t="s">
        <v>304</v>
      </c>
      <c r="C46" s="320">
        <v>196.75</v>
      </c>
      <c r="D46" s="321">
        <v>195.79999999999998</v>
      </c>
      <c r="E46" s="321">
        <v>193.19999999999996</v>
      </c>
      <c r="F46" s="321">
        <v>189.64999999999998</v>
      </c>
      <c r="G46" s="321">
        <v>187.04999999999995</v>
      </c>
      <c r="H46" s="321">
        <v>199.34999999999997</v>
      </c>
      <c r="I46" s="321">
        <v>201.95</v>
      </c>
      <c r="J46" s="321">
        <v>205.49999999999997</v>
      </c>
      <c r="K46" s="320">
        <v>198.4</v>
      </c>
      <c r="L46" s="320">
        <v>192.25</v>
      </c>
      <c r="M46" s="320">
        <v>5.4647300000000003</v>
      </c>
      <c r="N46" s="1"/>
      <c r="O46" s="1"/>
    </row>
    <row r="47" spans="1:15" ht="12.75" customHeight="1">
      <c r="A47" s="30">
        <v>37</v>
      </c>
      <c r="B47" s="334" t="s">
        <v>306</v>
      </c>
      <c r="C47" s="320">
        <v>2145</v>
      </c>
      <c r="D47" s="321">
        <v>2166.8833333333332</v>
      </c>
      <c r="E47" s="321">
        <v>2118.7666666666664</v>
      </c>
      <c r="F47" s="321">
        <v>2092.5333333333333</v>
      </c>
      <c r="G47" s="321">
        <v>2044.4166666666665</v>
      </c>
      <c r="H47" s="321">
        <v>2193.1166666666663</v>
      </c>
      <c r="I47" s="321">
        <v>2241.2333333333331</v>
      </c>
      <c r="J47" s="321">
        <v>2267.4666666666662</v>
      </c>
      <c r="K47" s="320">
        <v>2215</v>
      </c>
      <c r="L47" s="320">
        <v>2140.65</v>
      </c>
      <c r="M47" s="320">
        <v>2.5720999999999998</v>
      </c>
      <c r="N47" s="1"/>
      <c r="O47" s="1"/>
    </row>
    <row r="48" spans="1:15" ht="12.75" customHeight="1">
      <c r="A48" s="30">
        <v>38</v>
      </c>
      <c r="B48" s="334" t="s">
        <v>305</v>
      </c>
      <c r="C48" s="320">
        <v>2788.45</v>
      </c>
      <c r="D48" s="321">
        <v>2781.1</v>
      </c>
      <c r="E48" s="321">
        <v>2765.2</v>
      </c>
      <c r="F48" s="321">
        <v>2741.95</v>
      </c>
      <c r="G48" s="321">
        <v>2726.0499999999997</v>
      </c>
      <c r="H48" s="321">
        <v>2804.35</v>
      </c>
      <c r="I48" s="321">
        <v>2820.2500000000005</v>
      </c>
      <c r="J48" s="321">
        <v>2843.5</v>
      </c>
      <c r="K48" s="320">
        <v>2797</v>
      </c>
      <c r="L48" s="320">
        <v>2757.85</v>
      </c>
      <c r="M48" s="320">
        <v>6.6000000000000003E-2</v>
      </c>
      <c r="N48" s="1"/>
      <c r="O48" s="1"/>
    </row>
    <row r="49" spans="1:15" ht="12.75" customHeight="1">
      <c r="A49" s="30">
        <v>39</v>
      </c>
      <c r="B49" s="334" t="s">
        <v>240</v>
      </c>
      <c r="C49" s="320">
        <v>2562.5</v>
      </c>
      <c r="D49" s="321">
        <v>2529.1666666666665</v>
      </c>
      <c r="E49" s="321">
        <v>2463.333333333333</v>
      </c>
      <c r="F49" s="321">
        <v>2364.1666666666665</v>
      </c>
      <c r="G49" s="321">
        <v>2298.333333333333</v>
      </c>
      <c r="H49" s="321">
        <v>2628.333333333333</v>
      </c>
      <c r="I49" s="321">
        <v>2694.1666666666661</v>
      </c>
      <c r="J49" s="321">
        <v>2793.333333333333</v>
      </c>
      <c r="K49" s="320">
        <v>2595</v>
      </c>
      <c r="L49" s="320">
        <v>2430</v>
      </c>
      <c r="M49" s="320">
        <v>7.0298499999999997</v>
      </c>
      <c r="N49" s="1"/>
      <c r="O49" s="1"/>
    </row>
    <row r="50" spans="1:15" ht="12.75" customHeight="1">
      <c r="A50" s="30">
        <v>40</v>
      </c>
      <c r="B50" s="334" t="s">
        <v>307</v>
      </c>
      <c r="C50" s="320">
        <v>9358</v>
      </c>
      <c r="D50" s="321">
        <v>9576.3333333333339</v>
      </c>
      <c r="E50" s="321">
        <v>9081.6666666666679</v>
      </c>
      <c r="F50" s="321">
        <v>8805.3333333333339</v>
      </c>
      <c r="G50" s="321">
        <v>8310.6666666666679</v>
      </c>
      <c r="H50" s="321">
        <v>9852.6666666666679</v>
      </c>
      <c r="I50" s="321">
        <v>10347.333333333336</v>
      </c>
      <c r="J50" s="321">
        <v>10623.666666666668</v>
      </c>
      <c r="K50" s="320">
        <v>10071</v>
      </c>
      <c r="L50" s="320">
        <v>9300</v>
      </c>
      <c r="M50" s="320">
        <v>2.1641699999999999</v>
      </c>
      <c r="N50" s="1"/>
      <c r="O50" s="1"/>
    </row>
    <row r="51" spans="1:15" ht="12.75" customHeight="1">
      <c r="A51" s="30">
        <v>41</v>
      </c>
      <c r="B51" s="334" t="s">
        <v>59</v>
      </c>
      <c r="C51" s="320">
        <v>1415.55</v>
      </c>
      <c r="D51" s="321">
        <v>1405.1333333333332</v>
      </c>
      <c r="E51" s="321">
        <v>1389.1166666666663</v>
      </c>
      <c r="F51" s="321">
        <v>1362.6833333333332</v>
      </c>
      <c r="G51" s="321">
        <v>1346.6666666666663</v>
      </c>
      <c r="H51" s="321">
        <v>1431.5666666666664</v>
      </c>
      <c r="I51" s="321">
        <v>1447.5833333333333</v>
      </c>
      <c r="J51" s="321">
        <v>1474.0166666666664</v>
      </c>
      <c r="K51" s="320">
        <v>1421.15</v>
      </c>
      <c r="L51" s="320">
        <v>1378.7</v>
      </c>
      <c r="M51" s="320">
        <v>12.615880000000001</v>
      </c>
      <c r="N51" s="1"/>
      <c r="O51" s="1"/>
    </row>
    <row r="52" spans="1:15" ht="12.75" customHeight="1">
      <c r="A52" s="30">
        <v>42</v>
      </c>
      <c r="B52" s="334" t="s">
        <v>60</v>
      </c>
      <c r="C52" s="320">
        <v>638.1</v>
      </c>
      <c r="D52" s="321">
        <v>640.06666666666661</v>
      </c>
      <c r="E52" s="321">
        <v>631.13333333333321</v>
      </c>
      <c r="F52" s="321">
        <v>624.16666666666663</v>
      </c>
      <c r="G52" s="321">
        <v>615.23333333333323</v>
      </c>
      <c r="H52" s="321">
        <v>647.03333333333319</v>
      </c>
      <c r="I52" s="321">
        <v>655.96666666666658</v>
      </c>
      <c r="J52" s="321">
        <v>662.93333333333317</v>
      </c>
      <c r="K52" s="320">
        <v>649</v>
      </c>
      <c r="L52" s="320">
        <v>633.1</v>
      </c>
      <c r="M52" s="320">
        <v>15.266629999999999</v>
      </c>
      <c r="N52" s="1"/>
      <c r="O52" s="1"/>
    </row>
    <row r="53" spans="1:15" ht="12.75" customHeight="1">
      <c r="A53" s="30">
        <v>43</v>
      </c>
      <c r="B53" s="334" t="s">
        <v>308</v>
      </c>
      <c r="C53" s="320">
        <v>453.05</v>
      </c>
      <c r="D53" s="321">
        <v>453.5333333333333</v>
      </c>
      <c r="E53" s="321">
        <v>445.06666666666661</v>
      </c>
      <c r="F53" s="321">
        <v>437.08333333333331</v>
      </c>
      <c r="G53" s="321">
        <v>428.61666666666662</v>
      </c>
      <c r="H53" s="321">
        <v>461.51666666666659</v>
      </c>
      <c r="I53" s="321">
        <v>469.98333333333329</v>
      </c>
      <c r="J53" s="321">
        <v>477.96666666666658</v>
      </c>
      <c r="K53" s="320">
        <v>462</v>
      </c>
      <c r="L53" s="320">
        <v>445.55</v>
      </c>
      <c r="M53" s="320">
        <v>1.8215399999999999</v>
      </c>
      <c r="N53" s="1"/>
      <c r="O53" s="1"/>
    </row>
    <row r="54" spans="1:15" ht="12.75" customHeight="1">
      <c r="A54" s="30">
        <v>44</v>
      </c>
      <c r="B54" s="334" t="s">
        <v>61</v>
      </c>
      <c r="C54" s="320">
        <v>775</v>
      </c>
      <c r="D54" s="321">
        <v>780.19999999999993</v>
      </c>
      <c r="E54" s="321">
        <v>763.79999999999984</v>
      </c>
      <c r="F54" s="321">
        <v>752.59999999999991</v>
      </c>
      <c r="G54" s="321">
        <v>736.19999999999982</v>
      </c>
      <c r="H54" s="321">
        <v>791.39999999999986</v>
      </c>
      <c r="I54" s="321">
        <v>807.8</v>
      </c>
      <c r="J54" s="321">
        <v>818.99999999999989</v>
      </c>
      <c r="K54" s="320">
        <v>796.6</v>
      </c>
      <c r="L54" s="320">
        <v>769</v>
      </c>
      <c r="M54" s="320">
        <v>110.87204</v>
      </c>
      <c r="N54" s="1"/>
      <c r="O54" s="1"/>
    </row>
    <row r="55" spans="1:15" ht="12.75" customHeight="1">
      <c r="A55" s="30">
        <v>45</v>
      </c>
      <c r="B55" s="334" t="s">
        <v>62</v>
      </c>
      <c r="C55" s="320">
        <v>3892.1</v>
      </c>
      <c r="D55" s="321">
        <v>3834.0166666666664</v>
      </c>
      <c r="E55" s="321">
        <v>3763.0333333333328</v>
      </c>
      <c r="F55" s="321">
        <v>3633.9666666666662</v>
      </c>
      <c r="G55" s="321">
        <v>3562.9833333333327</v>
      </c>
      <c r="H55" s="321">
        <v>3963.083333333333</v>
      </c>
      <c r="I55" s="321">
        <v>4034.0666666666666</v>
      </c>
      <c r="J55" s="321">
        <v>4163.1333333333332</v>
      </c>
      <c r="K55" s="320">
        <v>3905</v>
      </c>
      <c r="L55" s="320">
        <v>3704.95</v>
      </c>
      <c r="M55" s="320">
        <v>11.07122</v>
      </c>
      <c r="N55" s="1"/>
      <c r="O55" s="1"/>
    </row>
    <row r="56" spans="1:15" ht="12.75" customHeight="1">
      <c r="A56" s="30">
        <v>46</v>
      </c>
      <c r="B56" s="334" t="s">
        <v>312</v>
      </c>
      <c r="C56" s="320">
        <v>168.7</v>
      </c>
      <c r="D56" s="321">
        <v>169.35</v>
      </c>
      <c r="E56" s="321">
        <v>167.35</v>
      </c>
      <c r="F56" s="321">
        <v>166</v>
      </c>
      <c r="G56" s="321">
        <v>164</v>
      </c>
      <c r="H56" s="321">
        <v>170.7</v>
      </c>
      <c r="I56" s="321">
        <v>172.7</v>
      </c>
      <c r="J56" s="321">
        <v>174.04999999999998</v>
      </c>
      <c r="K56" s="320">
        <v>171.35</v>
      </c>
      <c r="L56" s="320">
        <v>168</v>
      </c>
      <c r="M56" s="320">
        <v>1.7527999999999999</v>
      </c>
      <c r="N56" s="1"/>
      <c r="O56" s="1"/>
    </row>
    <row r="57" spans="1:15" ht="12.75" customHeight="1">
      <c r="A57" s="30">
        <v>47</v>
      </c>
      <c r="B57" s="334" t="s">
        <v>313</v>
      </c>
      <c r="C57" s="320">
        <v>1091.8499999999999</v>
      </c>
      <c r="D57" s="321">
        <v>1098.6166666666666</v>
      </c>
      <c r="E57" s="321">
        <v>1075.6333333333332</v>
      </c>
      <c r="F57" s="321">
        <v>1059.4166666666667</v>
      </c>
      <c r="G57" s="321">
        <v>1036.4333333333334</v>
      </c>
      <c r="H57" s="321">
        <v>1114.833333333333</v>
      </c>
      <c r="I57" s="321">
        <v>1137.8166666666662</v>
      </c>
      <c r="J57" s="321">
        <v>1154.0333333333328</v>
      </c>
      <c r="K57" s="320">
        <v>1121.5999999999999</v>
      </c>
      <c r="L57" s="320">
        <v>1082.4000000000001</v>
      </c>
      <c r="M57" s="320">
        <v>0.92649000000000004</v>
      </c>
      <c r="N57" s="1"/>
      <c r="O57" s="1"/>
    </row>
    <row r="58" spans="1:15" ht="12.75" customHeight="1">
      <c r="A58" s="30">
        <v>48</v>
      </c>
      <c r="B58" s="334" t="s">
        <v>64</v>
      </c>
      <c r="C58" s="320">
        <v>15434.35</v>
      </c>
      <c r="D58" s="321">
        <v>15455.883333333331</v>
      </c>
      <c r="E58" s="321">
        <v>15278.516666666663</v>
      </c>
      <c r="F58" s="321">
        <v>15122.683333333331</v>
      </c>
      <c r="G58" s="321">
        <v>14945.316666666662</v>
      </c>
      <c r="H58" s="321">
        <v>15611.716666666664</v>
      </c>
      <c r="I58" s="321">
        <v>15789.083333333332</v>
      </c>
      <c r="J58" s="321">
        <v>15944.916666666664</v>
      </c>
      <c r="K58" s="320">
        <v>15633.25</v>
      </c>
      <c r="L58" s="320">
        <v>15300.05</v>
      </c>
      <c r="M58" s="320">
        <v>2.2063799999999998</v>
      </c>
      <c r="N58" s="1"/>
      <c r="O58" s="1"/>
    </row>
    <row r="59" spans="1:15" ht="12" customHeight="1">
      <c r="A59" s="30">
        <v>49</v>
      </c>
      <c r="B59" s="334" t="s">
        <v>245</v>
      </c>
      <c r="C59" s="320">
        <v>5471.7</v>
      </c>
      <c r="D59" s="321">
        <v>5442.7166666666672</v>
      </c>
      <c r="E59" s="321">
        <v>5386.4333333333343</v>
      </c>
      <c r="F59" s="321">
        <v>5301.166666666667</v>
      </c>
      <c r="G59" s="321">
        <v>5244.8833333333341</v>
      </c>
      <c r="H59" s="321">
        <v>5527.9833333333345</v>
      </c>
      <c r="I59" s="321">
        <v>5584.2666666666673</v>
      </c>
      <c r="J59" s="321">
        <v>5669.5333333333347</v>
      </c>
      <c r="K59" s="320">
        <v>5499</v>
      </c>
      <c r="L59" s="320">
        <v>5357.45</v>
      </c>
      <c r="M59" s="320">
        <v>0.46172000000000002</v>
      </c>
      <c r="N59" s="1"/>
      <c r="O59" s="1"/>
    </row>
    <row r="60" spans="1:15" ht="12.75" customHeight="1">
      <c r="A60" s="30">
        <v>50</v>
      </c>
      <c r="B60" s="334" t="s">
        <v>65</v>
      </c>
      <c r="C60" s="320">
        <v>7240.55</v>
      </c>
      <c r="D60" s="321">
        <v>7200.166666666667</v>
      </c>
      <c r="E60" s="321">
        <v>7137.3833333333341</v>
      </c>
      <c r="F60" s="321">
        <v>7034.2166666666672</v>
      </c>
      <c r="G60" s="321">
        <v>6971.4333333333343</v>
      </c>
      <c r="H60" s="321">
        <v>7303.3333333333339</v>
      </c>
      <c r="I60" s="321">
        <v>7366.1166666666668</v>
      </c>
      <c r="J60" s="321">
        <v>7469.2833333333338</v>
      </c>
      <c r="K60" s="320">
        <v>7262.95</v>
      </c>
      <c r="L60" s="320">
        <v>7097</v>
      </c>
      <c r="M60" s="320">
        <v>10.12419</v>
      </c>
      <c r="N60" s="1"/>
      <c r="O60" s="1"/>
    </row>
    <row r="61" spans="1:15" ht="12.75" customHeight="1">
      <c r="A61" s="30">
        <v>51</v>
      </c>
      <c r="B61" s="334" t="s">
        <v>314</v>
      </c>
      <c r="C61" s="320">
        <v>3259.5</v>
      </c>
      <c r="D61" s="321">
        <v>3260.2000000000003</v>
      </c>
      <c r="E61" s="321">
        <v>3210.4000000000005</v>
      </c>
      <c r="F61" s="321">
        <v>3161.3</v>
      </c>
      <c r="G61" s="321">
        <v>3111.5000000000005</v>
      </c>
      <c r="H61" s="321">
        <v>3309.3000000000006</v>
      </c>
      <c r="I61" s="321">
        <v>3359.1000000000008</v>
      </c>
      <c r="J61" s="321">
        <v>3408.2000000000007</v>
      </c>
      <c r="K61" s="320">
        <v>3310</v>
      </c>
      <c r="L61" s="320">
        <v>3211.1</v>
      </c>
      <c r="M61" s="320">
        <v>0.57440999999999998</v>
      </c>
      <c r="N61" s="1"/>
      <c r="O61" s="1"/>
    </row>
    <row r="62" spans="1:15" ht="12.75" customHeight="1">
      <c r="A62" s="30">
        <v>52</v>
      </c>
      <c r="B62" s="334" t="s">
        <v>66</v>
      </c>
      <c r="C62" s="320">
        <v>2136</v>
      </c>
      <c r="D62" s="321">
        <v>2107.35</v>
      </c>
      <c r="E62" s="321">
        <v>2068.6499999999996</v>
      </c>
      <c r="F62" s="321">
        <v>2001.2999999999997</v>
      </c>
      <c r="G62" s="321">
        <v>1962.5999999999995</v>
      </c>
      <c r="H62" s="321">
        <v>2174.6999999999998</v>
      </c>
      <c r="I62" s="321">
        <v>2213.3999999999996</v>
      </c>
      <c r="J62" s="321">
        <v>2280.75</v>
      </c>
      <c r="K62" s="320">
        <v>2146.0500000000002</v>
      </c>
      <c r="L62" s="320">
        <v>2040</v>
      </c>
      <c r="M62" s="320">
        <v>2.5744600000000002</v>
      </c>
      <c r="N62" s="1"/>
      <c r="O62" s="1"/>
    </row>
    <row r="63" spans="1:15" ht="12.75" customHeight="1">
      <c r="A63" s="30">
        <v>53</v>
      </c>
      <c r="B63" s="334" t="s">
        <v>315</v>
      </c>
      <c r="C63" s="320">
        <v>473.45</v>
      </c>
      <c r="D63" s="321">
        <v>473.14999999999992</v>
      </c>
      <c r="E63" s="321">
        <v>466.39999999999986</v>
      </c>
      <c r="F63" s="321">
        <v>459.34999999999997</v>
      </c>
      <c r="G63" s="321">
        <v>452.59999999999991</v>
      </c>
      <c r="H63" s="321">
        <v>480.19999999999982</v>
      </c>
      <c r="I63" s="321">
        <v>486.94999999999993</v>
      </c>
      <c r="J63" s="321">
        <v>493.99999999999977</v>
      </c>
      <c r="K63" s="320">
        <v>479.9</v>
      </c>
      <c r="L63" s="320">
        <v>466.1</v>
      </c>
      <c r="M63" s="320">
        <v>38.803620000000002</v>
      </c>
      <c r="N63" s="1"/>
      <c r="O63" s="1"/>
    </row>
    <row r="64" spans="1:15" ht="12.75" customHeight="1">
      <c r="A64" s="30">
        <v>54</v>
      </c>
      <c r="B64" s="334" t="s">
        <v>67</v>
      </c>
      <c r="C64" s="320">
        <v>339.95</v>
      </c>
      <c r="D64" s="321">
        <v>339.15000000000003</v>
      </c>
      <c r="E64" s="321">
        <v>335.30000000000007</v>
      </c>
      <c r="F64" s="321">
        <v>330.65000000000003</v>
      </c>
      <c r="G64" s="321">
        <v>326.80000000000007</v>
      </c>
      <c r="H64" s="321">
        <v>343.80000000000007</v>
      </c>
      <c r="I64" s="321">
        <v>347.65000000000009</v>
      </c>
      <c r="J64" s="321">
        <v>352.30000000000007</v>
      </c>
      <c r="K64" s="320">
        <v>343</v>
      </c>
      <c r="L64" s="320">
        <v>334.5</v>
      </c>
      <c r="M64" s="320">
        <v>124.62372999999999</v>
      </c>
      <c r="N64" s="1"/>
      <c r="O64" s="1"/>
    </row>
    <row r="65" spans="1:15" ht="12.75" customHeight="1">
      <c r="A65" s="30">
        <v>55</v>
      </c>
      <c r="B65" s="334" t="s">
        <v>68</v>
      </c>
      <c r="C65" s="320">
        <v>115.5</v>
      </c>
      <c r="D65" s="321">
        <v>114.64999999999999</v>
      </c>
      <c r="E65" s="321">
        <v>113.39999999999998</v>
      </c>
      <c r="F65" s="321">
        <v>111.29999999999998</v>
      </c>
      <c r="G65" s="321">
        <v>110.04999999999997</v>
      </c>
      <c r="H65" s="321">
        <v>116.74999999999999</v>
      </c>
      <c r="I65" s="321">
        <v>118.00000000000001</v>
      </c>
      <c r="J65" s="321">
        <v>120.1</v>
      </c>
      <c r="K65" s="320">
        <v>115.9</v>
      </c>
      <c r="L65" s="320">
        <v>112.55</v>
      </c>
      <c r="M65" s="320">
        <v>280.59744000000001</v>
      </c>
      <c r="N65" s="1"/>
      <c r="O65" s="1"/>
    </row>
    <row r="66" spans="1:15" ht="12.75" customHeight="1">
      <c r="A66" s="30">
        <v>56</v>
      </c>
      <c r="B66" s="334" t="s">
        <v>246</v>
      </c>
      <c r="C66" s="320">
        <v>49.15</v>
      </c>
      <c r="D66" s="321">
        <v>49.35</v>
      </c>
      <c r="E66" s="321">
        <v>48.7</v>
      </c>
      <c r="F66" s="321">
        <v>48.25</v>
      </c>
      <c r="G66" s="321">
        <v>47.6</v>
      </c>
      <c r="H66" s="321">
        <v>49.800000000000004</v>
      </c>
      <c r="I66" s="321">
        <v>50.449999999999996</v>
      </c>
      <c r="J66" s="321">
        <v>50.900000000000006</v>
      </c>
      <c r="K66" s="320">
        <v>50</v>
      </c>
      <c r="L66" s="320">
        <v>48.9</v>
      </c>
      <c r="M66" s="320">
        <v>23.809719999999999</v>
      </c>
      <c r="N66" s="1"/>
      <c r="O66" s="1"/>
    </row>
    <row r="67" spans="1:15" ht="12.75" customHeight="1">
      <c r="A67" s="30">
        <v>57</v>
      </c>
      <c r="B67" s="334" t="s">
        <v>309</v>
      </c>
      <c r="C67" s="320">
        <v>2710.5</v>
      </c>
      <c r="D67" s="321">
        <v>2715.6</v>
      </c>
      <c r="E67" s="321">
        <v>2693.8999999999996</v>
      </c>
      <c r="F67" s="321">
        <v>2677.2999999999997</v>
      </c>
      <c r="G67" s="321">
        <v>2655.5999999999995</v>
      </c>
      <c r="H67" s="321">
        <v>2732.2</v>
      </c>
      <c r="I67" s="321">
        <v>2753.8999999999996</v>
      </c>
      <c r="J67" s="321">
        <v>2770.5</v>
      </c>
      <c r="K67" s="320">
        <v>2737.3</v>
      </c>
      <c r="L67" s="320">
        <v>2699</v>
      </c>
      <c r="M67" s="320">
        <v>0.12654000000000001</v>
      </c>
      <c r="N67" s="1"/>
      <c r="O67" s="1"/>
    </row>
    <row r="68" spans="1:15" ht="12.75" customHeight="1">
      <c r="A68" s="30">
        <v>58</v>
      </c>
      <c r="B68" s="334" t="s">
        <v>69</v>
      </c>
      <c r="C68" s="320">
        <v>1975.45</v>
      </c>
      <c r="D68" s="321">
        <v>1952.1666666666667</v>
      </c>
      <c r="E68" s="321">
        <v>1921.3333333333335</v>
      </c>
      <c r="F68" s="321">
        <v>1867.2166666666667</v>
      </c>
      <c r="G68" s="321">
        <v>1836.3833333333334</v>
      </c>
      <c r="H68" s="321">
        <v>2006.2833333333335</v>
      </c>
      <c r="I68" s="321">
        <v>2037.116666666667</v>
      </c>
      <c r="J68" s="321">
        <v>2091.2333333333336</v>
      </c>
      <c r="K68" s="320">
        <v>1983</v>
      </c>
      <c r="L68" s="320">
        <v>1898.05</v>
      </c>
      <c r="M68" s="320">
        <v>3.1008100000000001</v>
      </c>
      <c r="N68" s="1"/>
      <c r="O68" s="1"/>
    </row>
    <row r="69" spans="1:15" ht="12.75" customHeight="1">
      <c r="A69" s="30">
        <v>59</v>
      </c>
      <c r="B69" s="334" t="s">
        <v>317</v>
      </c>
      <c r="C69" s="320">
        <v>4757.1000000000004</v>
      </c>
      <c r="D69" s="321">
        <v>4750.9833333333336</v>
      </c>
      <c r="E69" s="321">
        <v>4696.1166666666668</v>
      </c>
      <c r="F69" s="321">
        <v>4635.1333333333332</v>
      </c>
      <c r="G69" s="321">
        <v>4580.2666666666664</v>
      </c>
      <c r="H69" s="321">
        <v>4811.9666666666672</v>
      </c>
      <c r="I69" s="321">
        <v>4866.8333333333339</v>
      </c>
      <c r="J69" s="321">
        <v>4927.8166666666675</v>
      </c>
      <c r="K69" s="320">
        <v>4805.8500000000004</v>
      </c>
      <c r="L69" s="320">
        <v>4690</v>
      </c>
      <c r="M69" s="320">
        <v>6.3009999999999997E-2</v>
      </c>
      <c r="N69" s="1"/>
      <c r="O69" s="1"/>
    </row>
    <row r="70" spans="1:15" ht="12.75" customHeight="1">
      <c r="A70" s="30">
        <v>60</v>
      </c>
      <c r="B70" s="334" t="s">
        <v>247</v>
      </c>
      <c r="C70" s="320">
        <v>1026.55</v>
      </c>
      <c r="D70" s="321">
        <v>1013.1166666666667</v>
      </c>
      <c r="E70" s="321">
        <v>963.33333333333326</v>
      </c>
      <c r="F70" s="321">
        <v>900.11666666666656</v>
      </c>
      <c r="G70" s="321">
        <v>850.33333333333314</v>
      </c>
      <c r="H70" s="321">
        <v>1076.3333333333335</v>
      </c>
      <c r="I70" s="321">
        <v>1126.1166666666668</v>
      </c>
      <c r="J70" s="321">
        <v>1189.3333333333335</v>
      </c>
      <c r="K70" s="320">
        <v>1062.9000000000001</v>
      </c>
      <c r="L70" s="320">
        <v>949.9</v>
      </c>
      <c r="M70" s="320">
        <v>18.466419999999999</v>
      </c>
      <c r="N70" s="1"/>
      <c r="O70" s="1"/>
    </row>
    <row r="71" spans="1:15" ht="12.75" customHeight="1">
      <c r="A71" s="30">
        <v>61</v>
      </c>
      <c r="B71" s="334" t="s">
        <v>318</v>
      </c>
      <c r="C71" s="320">
        <v>777.1</v>
      </c>
      <c r="D71" s="321">
        <v>782.68333333333339</v>
      </c>
      <c r="E71" s="321">
        <v>761.66666666666674</v>
      </c>
      <c r="F71" s="321">
        <v>746.23333333333335</v>
      </c>
      <c r="G71" s="321">
        <v>725.2166666666667</v>
      </c>
      <c r="H71" s="321">
        <v>798.11666666666679</v>
      </c>
      <c r="I71" s="321">
        <v>819.13333333333344</v>
      </c>
      <c r="J71" s="321">
        <v>834.56666666666683</v>
      </c>
      <c r="K71" s="320">
        <v>803.7</v>
      </c>
      <c r="L71" s="320">
        <v>767.25</v>
      </c>
      <c r="M71" s="320">
        <v>14.886620000000001</v>
      </c>
      <c r="N71" s="1"/>
      <c r="O71" s="1"/>
    </row>
    <row r="72" spans="1:15" ht="12.75" customHeight="1">
      <c r="A72" s="30">
        <v>62</v>
      </c>
      <c r="B72" s="334" t="s">
        <v>71</v>
      </c>
      <c r="C72" s="320">
        <v>250.5</v>
      </c>
      <c r="D72" s="321">
        <v>250.29999999999998</v>
      </c>
      <c r="E72" s="321">
        <v>247.19999999999996</v>
      </c>
      <c r="F72" s="321">
        <v>243.89999999999998</v>
      </c>
      <c r="G72" s="321">
        <v>240.79999999999995</v>
      </c>
      <c r="H72" s="321">
        <v>253.59999999999997</v>
      </c>
      <c r="I72" s="321">
        <v>256.7</v>
      </c>
      <c r="J72" s="321">
        <v>260</v>
      </c>
      <c r="K72" s="320">
        <v>253.4</v>
      </c>
      <c r="L72" s="320">
        <v>247</v>
      </c>
      <c r="M72" s="320">
        <v>54.851869999999998</v>
      </c>
      <c r="N72" s="1"/>
      <c r="O72" s="1"/>
    </row>
    <row r="73" spans="1:15" ht="12.75" customHeight="1">
      <c r="A73" s="30">
        <v>63</v>
      </c>
      <c r="B73" s="334" t="s">
        <v>310</v>
      </c>
      <c r="C73" s="320">
        <v>1687.85</v>
      </c>
      <c r="D73" s="321">
        <v>1703.7666666666667</v>
      </c>
      <c r="E73" s="321">
        <v>1666.0833333333333</v>
      </c>
      <c r="F73" s="321">
        <v>1644.3166666666666</v>
      </c>
      <c r="G73" s="321">
        <v>1606.6333333333332</v>
      </c>
      <c r="H73" s="321">
        <v>1725.5333333333333</v>
      </c>
      <c r="I73" s="321">
        <v>1763.2166666666667</v>
      </c>
      <c r="J73" s="321">
        <v>1784.9833333333333</v>
      </c>
      <c r="K73" s="320">
        <v>1741.45</v>
      </c>
      <c r="L73" s="320">
        <v>1682</v>
      </c>
      <c r="M73" s="320">
        <v>1.0727100000000001</v>
      </c>
      <c r="N73" s="1"/>
      <c r="O73" s="1"/>
    </row>
    <row r="74" spans="1:15" ht="12.75" customHeight="1">
      <c r="A74" s="30">
        <v>64</v>
      </c>
      <c r="B74" s="334" t="s">
        <v>72</v>
      </c>
      <c r="C74" s="320">
        <v>719.7</v>
      </c>
      <c r="D74" s="321">
        <v>719.26666666666677</v>
      </c>
      <c r="E74" s="321">
        <v>713.53333333333353</v>
      </c>
      <c r="F74" s="321">
        <v>707.36666666666679</v>
      </c>
      <c r="G74" s="321">
        <v>701.63333333333355</v>
      </c>
      <c r="H74" s="321">
        <v>725.43333333333351</v>
      </c>
      <c r="I74" s="321">
        <v>731.16666666666686</v>
      </c>
      <c r="J74" s="321">
        <v>737.33333333333348</v>
      </c>
      <c r="K74" s="320">
        <v>725</v>
      </c>
      <c r="L74" s="320">
        <v>713.1</v>
      </c>
      <c r="M74" s="320">
        <v>3.6665399999999999</v>
      </c>
      <c r="N74" s="1"/>
      <c r="O74" s="1"/>
    </row>
    <row r="75" spans="1:15" ht="12.75" customHeight="1">
      <c r="A75" s="30">
        <v>65</v>
      </c>
      <c r="B75" s="334" t="s">
        <v>73</v>
      </c>
      <c r="C75" s="320">
        <v>728.4</v>
      </c>
      <c r="D75" s="321">
        <v>723.08333333333337</v>
      </c>
      <c r="E75" s="321">
        <v>714.7166666666667</v>
      </c>
      <c r="F75" s="321">
        <v>701.0333333333333</v>
      </c>
      <c r="G75" s="321">
        <v>692.66666666666663</v>
      </c>
      <c r="H75" s="321">
        <v>736.76666666666677</v>
      </c>
      <c r="I75" s="321">
        <v>745.13333333333333</v>
      </c>
      <c r="J75" s="321">
        <v>758.81666666666683</v>
      </c>
      <c r="K75" s="320">
        <v>731.45</v>
      </c>
      <c r="L75" s="320">
        <v>709.4</v>
      </c>
      <c r="M75" s="320">
        <v>14.34098</v>
      </c>
      <c r="N75" s="1"/>
      <c r="O75" s="1"/>
    </row>
    <row r="76" spans="1:15" ht="12.75" customHeight="1">
      <c r="A76" s="30">
        <v>66</v>
      </c>
      <c r="B76" s="334" t="s">
        <v>319</v>
      </c>
      <c r="C76" s="320">
        <v>13831.2</v>
      </c>
      <c r="D76" s="321">
        <v>13926.65</v>
      </c>
      <c r="E76" s="321">
        <v>13604.5</v>
      </c>
      <c r="F76" s="321">
        <v>13377.800000000001</v>
      </c>
      <c r="G76" s="321">
        <v>13055.650000000001</v>
      </c>
      <c r="H76" s="321">
        <v>14153.349999999999</v>
      </c>
      <c r="I76" s="321">
        <v>14475.499999999996</v>
      </c>
      <c r="J76" s="321">
        <v>14702.199999999997</v>
      </c>
      <c r="K76" s="320">
        <v>14248.8</v>
      </c>
      <c r="L76" s="320">
        <v>13699.95</v>
      </c>
      <c r="M76" s="320">
        <v>4.2880000000000001E-2</v>
      </c>
      <c r="N76" s="1"/>
      <c r="O76" s="1"/>
    </row>
    <row r="77" spans="1:15" ht="12.75" customHeight="1">
      <c r="A77" s="30">
        <v>67</v>
      </c>
      <c r="B77" s="334" t="s">
        <v>75</v>
      </c>
      <c r="C77" s="320">
        <v>756.3</v>
      </c>
      <c r="D77" s="321">
        <v>751.43333333333328</v>
      </c>
      <c r="E77" s="321">
        <v>743.96666666666658</v>
      </c>
      <c r="F77" s="321">
        <v>731.63333333333333</v>
      </c>
      <c r="G77" s="321">
        <v>724.16666666666663</v>
      </c>
      <c r="H77" s="321">
        <v>763.76666666666654</v>
      </c>
      <c r="I77" s="321">
        <v>771.23333333333323</v>
      </c>
      <c r="J77" s="321">
        <v>783.56666666666649</v>
      </c>
      <c r="K77" s="320">
        <v>758.9</v>
      </c>
      <c r="L77" s="320">
        <v>739.1</v>
      </c>
      <c r="M77" s="320">
        <v>49.878480000000003</v>
      </c>
      <c r="N77" s="1"/>
      <c r="O77" s="1"/>
    </row>
    <row r="78" spans="1:15" ht="12.75" customHeight="1">
      <c r="A78" s="30">
        <v>68</v>
      </c>
      <c r="B78" s="334" t="s">
        <v>76</v>
      </c>
      <c r="C78" s="320">
        <v>52.95</v>
      </c>
      <c r="D78" s="321">
        <v>52.650000000000006</v>
      </c>
      <c r="E78" s="321">
        <v>52.20000000000001</v>
      </c>
      <c r="F78" s="321">
        <v>51.45</v>
      </c>
      <c r="G78" s="321">
        <v>51.000000000000007</v>
      </c>
      <c r="H78" s="321">
        <v>53.400000000000013</v>
      </c>
      <c r="I78" s="321">
        <v>53.85</v>
      </c>
      <c r="J78" s="321">
        <v>54.600000000000016</v>
      </c>
      <c r="K78" s="320">
        <v>53.1</v>
      </c>
      <c r="L78" s="320">
        <v>51.9</v>
      </c>
      <c r="M78" s="320">
        <v>212.51536999999999</v>
      </c>
      <c r="N78" s="1"/>
      <c r="O78" s="1"/>
    </row>
    <row r="79" spans="1:15" ht="12.75" customHeight="1">
      <c r="A79" s="30">
        <v>69</v>
      </c>
      <c r="B79" s="334" t="s">
        <v>77</v>
      </c>
      <c r="C79" s="320">
        <v>380.05</v>
      </c>
      <c r="D79" s="321">
        <v>381.59999999999997</v>
      </c>
      <c r="E79" s="321">
        <v>375.19999999999993</v>
      </c>
      <c r="F79" s="321">
        <v>370.34999999999997</v>
      </c>
      <c r="G79" s="321">
        <v>363.94999999999993</v>
      </c>
      <c r="H79" s="321">
        <v>386.44999999999993</v>
      </c>
      <c r="I79" s="321">
        <v>392.84999999999991</v>
      </c>
      <c r="J79" s="321">
        <v>397.69999999999993</v>
      </c>
      <c r="K79" s="320">
        <v>388</v>
      </c>
      <c r="L79" s="320">
        <v>376.75</v>
      </c>
      <c r="M79" s="320">
        <v>49.543619999999997</v>
      </c>
      <c r="N79" s="1"/>
      <c r="O79" s="1"/>
    </row>
    <row r="80" spans="1:15" ht="12.75" customHeight="1">
      <c r="A80" s="30">
        <v>70</v>
      </c>
      <c r="B80" s="334" t="s">
        <v>320</v>
      </c>
      <c r="C80" s="320">
        <v>1110.45</v>
      </c>
      <c r="D80" s="321">
        <v>1121.6833333333332</v>
      </c>
      <c r="E80" s="321">
        <v>1088.3666666666663</v>
      </c>
      <c r="F80" s="321">
        <v>1066.2833333333331</v>
      </c>
      <c r="G80" s="321">
        <v>1032.9666666666662</v>
      </c>
      <c r="H80" s="321">
        <v>1143.7666666666664</v>
      </c>
      <c r="I80" s="321">
        <v>1177.0833333333335</v>
      </c>
      <c r="J80" s="321">
        <v>1199.1666666666665</v>
      </c>
      <c r="K80" s="320">
        <v>1155</v>
      </c>
      <c r="L80" s="320">
        <v>1099.5999999999999</v>
      </c>
      <c r="M80" s="320">
        <v>0.59726000000000001</v>
      </c>
      <c r="N80" s="1"/>
      <c r="O80" s="1"/>
    </row>
    <row r="81" spans="1:15" ht="12.75" customHeight="1">
      <c r="A81" s="30">
        <v>71</v>
      </c>
      <c r="B81" s="334" t="s">
        <v>322</v>
      </c>
      <c r="C81" s="320">
        <v>6731.15</v>
      </c>
      <c r="D81" s="321">
        <v>6703.05</v>
      </c>
      <c r="E81" s="321">
        <v>6655.1</v>
      </c>
      <c r="F81" s="321">
        <v>6579.05</v>
      </c>
      <c r="G81" s="321">
        <v>6531.1</v>
      </c>
      <c r="H81" s="321">
        <v>6779.1</v>
      </c>
      <c r="I81" s="321">
        <v>6827.0499999999993</v>
      </c>
      <c r="J81" s="321">
        <v>6903.1</v>
      </c>
      <c r="K81" s="320">
        <v>6751</v>
      </c>
      <c r="L81" s="320">
        <v>6627</v>
      </c>
      <c r="M81" s="320">
        <v>5.9470000000000002E-2</v>
      </c>
      <c r="N81" s="1"/>
      <c r="O81" s="1"/>
    </row>
    <row r="82" spans="1:15" ht="12.75" customHeight="1">
      <c r="A82" s="30">
        <v>72</v>
      </c>
      <c r="B82" s="334" t="s">
        <v>323</v>
      </c>
      <c r="C82" s="320">
        <v>1152.6500000000001</v>
      </c>
      <c r="D82" s="321">
        <v>1162.8833333333334</v>
      </c>
      <c r="E82" s="321">
        <v>1124.7666666666669</v>
      </c>
      <c r="F82" s="321">
        <v>1096.8833333333334</v>
      </c>
      <c r="G82" s="321">
        <v>1058.7666666666669</v>
      </c>
      <c r="H82" s="321">
        <v>1190.7666666666669</v>
      </c>
      <c r="I82" s="321">
        <v>1228.8833333333332</v>
      </c>
      <c r="J82" s="321">
        <v>1256.7666666666669</v>
      </c>
      <c r="K82" s="320">
        <v>1201</v>
      </c>
      <c r="L82" s="320">
        <v>1135</v>
      </c>
      <c r="M82" s="320">
        <v>1.4578199999999999</v>
      </c>
      <c r="N82" s="1"/>
      <c r="O82" s="1"/>
    </row>
    <row r="83" spans="1:15" ht="12.75" customHeight="1">
      <c r="A83" s="30">
        <v>73</v>
      </c>
      <c r="B83" s="334" t="s">
        <v>78</v>
      </c>
      <c r="C83" s="320">
        <v>14521.95</v>
      </c>
      <c r="D83" s="321">
        <v>14448.166666666666</v>
      </c>
      <c r="E83" s="321">
        <v>14326.283333333333</v>
      </c>
      <c r="F83" s="321">
        <v>14130.616666666667</v>
      </c>
      <c r="G83" s="321">
        <v>14008.733333333334</v>
      </c>
      <c r="H83" s="321">
        <v>14643.833333333332</v>
      </c>
      <c r="I83" s="321">
        <v>14765.716666666667</v>
      </c>
      <c r="J83" s="321">
        <v>14961.383333333331</v>
      </c>
      <c r="K83" s="320">
        <v>14570.05</v>
      </c>
      <c r="L83" s="320">
        <v>14252.5</v>
      </c>
      <c r="M83" s="320">
        <v>0.34501999999999999</v>
      </c>
      <c r="N83" s="1"/>
      <c r="O83" s="1"/>
    </row>
    <row r="84" spans="1:15" ht="12.75" customHeight="1">
      <c r="A84" s="30">
        <v>74</v>
      </c>
      <c r="B84" s="334" t="s">
        <v>80</v>
      </c>
      <c r="C84" s="320">
        <v>372.85</v>
      </c>
      <c r="D84" s="321">
        <v>372.4666666666667</v>
      </c>
      <c r="E84" s="321">
        <v>369.53333333333342</v>
      </c>
      <c r="F84" s="321">
        <v>366.2166666666667</v>
      </c>
      <c r="G84" s="321">
        <v>363.28333333333342</v>
      </c>
      <c r="H84" s="321">
        <v>375.78333333333342</v>
      </c>
      <c r="I84" s="321">
        <v>378.7166666666667</v>
      </c>
      <c r="J84" s="321">
        <v>382.03333333333342</v>
      </c>
      <c r="K84" s="320">
        <v>375.4</v>
      </c>
      <c r="L84" s="320">
        <v>369.15</v>
      </c>
      <c r="M84" s="320">
        <v>31.394780000000001</v>
      </c>
      <c r="N84" s="1"/>
      <c r="O84" s="1"/>
    </row>
    <row r="85" spans="1:15" ht="12.75" customHeight="1">
      <c r="A85" s="30">
        <v>75</v>
      </c>
      <c r="B85" s="334" t="s">
        <v>324</v>
      </c>
      <c r="C85" s="320">
        <v>464.15</v>
      </c>
      <c r="D85" s="321">
        <v>466.0333333333333</v>
      </c>
      <c r="E85" s="321">
        <v>459.11666666666662</v>
      </c>
      <c r="F85" s="321">
        <v>454.08333333333331</v>
      </c>
      <c r="G85" s="321">
        <v>447.16666666666663</v>
      </c>
      <c r="H85" s="321">
        <v>471.06666666666661</v>
      </c>
      <c r="I85" s="321">
        <v>477.98333333333335</v>
      </c>
      <c r="J85" s="321">
        <v>483.01666666666659</v>
      </c>
      <c r="K85" s="320">
        <v>472.95</v>
      </c>
      <c r="L85" s="320">
        <v>461</v>
      </c>
      <c r="M85" s="320">
        <v>3.7249300000000001</v>
      </c>
      <c r="N85" s="1"/>
      <c r="O85" s="1"/>
    </row>
    <row r="86" spans="1:15" ht="12.75" customHeight="1">
      <c r="A86" s="30">
        <v>76</v>
      </c>
      <c r="B86" s="334" t="s">
        <v>81</v>
      </c>
      <c r="C86" s="320">
        <v>3372.7</v>
      </c>
      <c r="D86" s="321">
        <v>3358.6666666666665</v>
      </c>
      <c r="E86" s="321">
        <v>3315.333333333333</v>
      </c>
      <c r="F86" s="321">
        <v>3257.9666666666667</v>
      </c>
      <c r="G86" s="321">
        <v>3214.6333333333332</v>
      </c>
      <c r="H86" s="321">
        <v>3416.0333333333328</v>
      </c>
      <c r="I86" s="321">
        <v>3459.3666666666659</v>
      </c>
      <c r="J86" s="321">
        <v>3516.7333333333327</v>
      </c>
      <c r="K86" s="320">
        <v>3402</v>
      </c>
      <c r="L86" s="320">
        <v>3301.3</v>
      </c>
      <c r="M86" s="320">
        <v>3.9854500000000002</v>
      </c>
      <c r="N86" s="1"/>
      <c r="O86" s="1"/>
    </row>
    <row r="87" spans="1:15" ht="12.75" customHeight="1">
      <c r="A87" s="30">
        <v>77</v>
      </c>
      <c r="B87" s="334" t="s">
        <v>311</v>
      </c>
      <c r="C87" s="320">
        <v>832.85</v>
      </c>
      <c r="D87" s="321">
        <v>831.61666666666667</v>
      </c>
      <c r="E87" s="321">
        <v>823.23333333333335</v>
      </c>
      <c r="F87" s="321">
        <v>813.61666666666667</v>
      </c>
      <c r="G87" s="321">
        <v>805.23333333333335</v>
      </c>
      <c r="H87" s="321">
        <v>841.23333333333335</v>
      </c>
      <c r="I87" s="321">
        <v>849.61666666666679</v>
      </c>
      <c r="J87" s="321">
        <v>859.23333333333335</v>
      </c>
      <c r="K87" s="320">
        <v>840</v>
      </c>
      <c r="L87" s="320">
        <v>822</v>
      </c>
      <c r="M87" s="320">
        <v>5.1930100000000001</v>
      </c>
      <c r="N87" s="1"/>
      <c r="O87" s="1"/>
    </row>
    <row r="88" spans="1:15" ht="12.75" customHeight="1">
      <c r="A88" s="30">
        <v>78</v>
      </c>
      <c r="B88" s="334" t="s">
        <v>321</v>
      </c>
      <c r="C88" s="320">
        <v>421.55</v>
      </c>
      <c r="D88" s="321">
        <v>421.64999999999992</v>
      </c>
      <c r="E88" s="321">
        <v>414.29999999999984</v>
      </c>
      <c r="F88" s="321">
        <v>407.0499999999999</v>
      </c>
      <c r="G88" s="321">
        <v>399.69999999999982</v>
      </c>
      <c r="H88" s="321">
        <v>428.89999999999986</v>
      </c>
      <c r="I88" s="321">
        <v>436.24999999999989</v>
      </c>
      <c r="J88" s="321">
        <v>443.49999999999989</v>
      </c>
      <c r="K88" s="320">
        <v>429</v>
      </c>
      <c r="L88" s="320">
        <v>414.4</v>
      </c>
      <c r="M88" s="320">
        <v>16.965879999999999</v>
      </c>
      <c r="N88" s="1"/>
      <c r="O88" s="1"/>
    </row>
    <row r="89" spans="1:15" ht="12.75" customHeight="1">
      <c r="A89" s="30">
        <v>79</v>
      </c>
      <c r="B89" s="334" t="s">
        <v>412</v>
      </c>
      <c r="C89" s="320">
        <v>810.95</v>
      </c>
      <c r="D89" s="321">
        <v>823.33333333333337</v>
      </c>
      <c r="E89" s="321">
        <v>794.66666666666674</v>
      </c>
      <c r="F89" s="321">
        <v>778.38333333333333</v>
      </c>
      <c r="G89" s="321">
        <v>749.7166666666667</v>
      </c>
      <c r="H89" s="321">
        <v>839.61666666666679</v>
      </c>
      <c r="I89" s="321">
        <v>868.28333333333353</v>
      </c>
      <c r="J89" s="321">
        <v>884.56666666666683</v>
      </c>
      <c r="K89" s="320">
        <v>852</v>
      </c>
      <c r="L89" s="320">
        <v>807.05</v>
      </c>
      <c r="M89" s="320">
        <v>5.4494699999999998</v>
      </c>
      <c r="N89" s="1"/>
      <c r="O89" s="1"/>
    </row>
    <row r="90" spans="1:15" ht="12.75" customHeight="1">
      <c r="A90" s="30">
        <v>80</v>
      </c>
      <c r="B90" s="334" t="s">
        <v>342</v>
      </c>
      <c r="C90" s="320">
        <v>2577.25</v>
      </c>
      <c r="D90" s="321">
        <v>2589.0833333333335</v>
      </c>
      <c r="E90" s="321">
        <v>2558.166666666667</v>
      </c>
      <c r="F90" s="321">
        <v>2539.0833333333335</v>
      </c>
      <c r="G90" s="321">
        <v>2508.166666666667</v>
      </c>
      <c r="H90" s="321">
        <v>2608.166666666667</v>
      </c>
      <c r="I90" s="321">
        <v>2639.0833333333339</v>
      </c>
      <c r="J90" s="321">
        <v>2658.166666666667</v>
      </c>
      <c r="K90" s="320">
        <v>2620</v>
      </c>
      <c r="L90" s="320">
        <v>2570</v>
      </c>
      <c r="M90" s="320">
        <v>1.44045</v>
      </c>
      <c r="N90" s="1"/>
      <c r="O90" s="1"/>
    </row>
    <row r="91" spans="1:15" ht="12.75" customHeight="1">
      <c r="A91" s="30">
        <v>81</v>
      </c>
      <c r="B91" s="334" t="s">
        <v>82</v>
      </c>
      <c r="C91" s="320">
        <v>235.55</v>
      </c>
      <c r="D91" s="321">
        <v>234</v>
      </c>
      <c r="E91" s="321">
        <v>231.55</v>
      </c>
      <c r="F91" s="321">
        <v>227.55</v>
      </c>
      <c r="G91" s="321">
        <v>225.10000000000002</v>
      </c>
      <c r="H91" s="321">
        <v>238</v>
      </c>
      <c r="I91" s="321">
        <v>240.45</v>
      </c>
      <c r="J91" s="321">
        <v>244.45</v>
      </c>
      <c r="K91" s="320">
        <v>236.45</v>
      </c>
      <c r="L91" s="320">
        <v>230</v>
      </c>
      <c r="M91" s="320">
        <v>59.967660000000002</v>
      </c>
      <c r="N91" s="1"/>
      <c r="O91" s="1"/>
    </row>
    <row r="92" spans="1:15" ht="12.75" customHeight="1">
      <c r="A92" s="30">
        <v>82</v>
      </c>
      <c r="B92" s="334" t="s">
        <v>328</v>
      </c>
      <c r="C92" s="320">
        <v>640.54999999999995</v>
      </c>
      <c r="D92" s="321">
        <v>638.9</v>
      </c>
      <c r="E92" s="321">
        <v>630.75</v>
      </c>
      <c r="F92" s="321">
        <v>620.95000000000005</v>
      </c>
      <c r="G92" s="321">
        <v>612.80000000000007</v>
      </c>
      <c r="H92" s="321">
        <v>648.69999999999993</v>
      </c>
      <c r="I92" s="321">
        <v>656.8499999999998</v>
      </c>
      <c r="J92" s="321">
        <v>666.64999999999986</v>
      </c>
      <c r="K92" s="320">
        <v>647.04999999999995</v>
      </c>
      <c r="L92" s="320">
        <v>629.1</v>
      </c>
      <c r="M92" s="320">
        <v>5.0849099999999998</v>
      </c>
      <c r="N92" s="1"/>
      <c r="O92" s="1"/>
    </row>
    <row r="93" spans="1:15" ht="12.75" customHeight="1">
      <c r="A93" s="30">
        <v>83</v>
      </c>
      <c r="B93" s="334" t="s">
        <v>329</v>
      </c>
      <c r="C93" s="320">
        <v>751.5</v>
      </c>
      <c r="D93" s="321">
        <v>757.81666666666661</v>
      </c>
      <c r="E93" s="321">
        <v>735.88333333333321</v>
      </c>
      <c r="F93" s="321">
        <v>720.26666666666665</v>
      </c>
      <c r="G93" s="321">
        <v>698.33333333333326</v>
      </c>
      <c r="H93" s="321">
        <v>773.43333333333317</v>
      </c>
      <c r="I93" s="321">
        <v>795.36666666666656</v>
      </c>
      <c r="J93" s="321">
        <v>810.98333333333312</v>
      </c>
      <c r="K93" s="320">
        <v>779.75</v>
      </c>
      <c r="L93" s="320">
        <v>742.2</v>
      </c>
      <c r="M93" s="320">
        <v>0.64844000000000002</v>
      </c>
      <c r="N93" s="1"/>
      <c r="O93" s="1"/>
    </row>
    <row r="94" spans="1:15" ht="12.75" customHeight="1">
      <c r="A94" s="30">
        <v>84</v>
      </c>
      <c r="B94" s="334" t="s">
        <v>331</v>
      </c>
      <c r="C94" s="320">
        <v>736.6</v>
      </c>
      <c r="D94" s="321">
        <v>737.26666666666677</v>
      </c>
      <c r="E94" s="321">
        <v>730.28333333333353</v>
      </c>
      <c r="F94" s="321">
        <v>723.96666666666681</v>
      </c>
      <c r="G94" s="321">
        <v>716.98333333333358</v>
      </c>
      <c r="H94" s="321">
        <v>743.58333333333348</v>
      </c>
      <c r="I94" s="321">
        <v>750.56666666666683</v>
      </c>
      <c r="J94" s="321">
        <v>756.88333333333344</v>
      </c>
      <c r="K94" s="320">
        <v>744.25</v>
      </c>
      <c r="L94" s="320">
        <v>730.95</v>
      </c>
      <c r="M94" s="320">
        <v>1.0259199999999999</v>
      </c>
      <c r="N94" s="1"/>
      <c r="O94" s="1"/>
    </row>
    <row r="95" spans="1:15" ht="12.75" customHeight="1">
      <c r="A95" s="30">
        <v>85</v>
      </c>
      <c r="B95" s="334" t="s">
        <v>249</v>
      </c>
      <c r="C95" s="320">
        <v>106.4</v>
      </c>
      <c r="D95" s="321">
        <v>106.46666666666665</v>
      </c>
      <c r="E95" s="321">
        <v>105.43333333333331</v>
      </c>
      <c r="F95" s="321">
        <v>104.46666666666665</v>
      </c>
      <c r="G95" s="321">
        <v>103.43333333333331</v>
      </c>
      <c r="H95" s="321">
        <v>107.43333333333331</v>
      </c>
      <c r="I95" s="321">
        <v>108.46666666666664</v>
      </c>
      <c r="J95" s="321">
        <v>109.43333333333331</v>
      </c>
      <c r="K95" s="320">
        <v>107.5</v>
      </c>
      <c r="L95" s="320">
        <v>105.5</v>
      </c>
      <c r="M95" s="320">
        <v>9.0604399999999998</v>
      </c>
      <c r="N95" s="1"/>
      <c r="O95" s="1"/>
    </row>
    <row r="96" spans="1:15" ht="12.75" customHeight="1">
      <c r="A96" s="30">
        <v>86</v>
      </c>
      <c r="B96" s="334" t="s">
        <v>325</v>
      </c>
      <c r="C96" s="320">
        <v>399.1</v>
      </c>
      <c r="D96" s="321">
        <v>394.61666666666662</v>
      </c>
      <c r="E96" s="321">
        <v>387.78333333333325</v>
      </c>
      <c r="F96" s="321">
        <v>376.46666666666664</v>
      </c>
      <c r="G96" s="321">
        <v>369.63333333333327</v>
      </c>
      <c r="H96" s="321">
        <v>405.93333333333322</v>
      </c>
      <c r="I96" s="321">
        <v>412.76666666666659</v>
      </c>
      <c r="J96" s="321">
        <v>424.0833333333332</v>
      </c>
      <c r="K96" s="320">
        <v>401.45</v>
      </c>
      <c r="L96" s="320">
        <v>383.3</v>
      </c>
      <c r="M96" s="320">
        <v>3.70756</v>
      </c>
      <c r="N96" s="1"/>
      <c r="O96" s="1"/>
    </row>
    <row r="97" spans="1:15" ht="12.75" customHeight="1">
      <c r="A97" s="30">
        <v>87</v>
      </c>
      <c r="B97" s="334" t="s">
        <v>334</v>
      </c>
      <c r="C97" s="320">
        <v>1407.2</v>
      </c>
      <c r="D97" s="321">
        <v>1411.3833333333332</v>
      </c>
      <c r="E97" s="321">
        <v>1397.8166666666664</v>
      </c>
      <c r="F97" s="321">
        <v>1388.4333333333332</v>
      </c>
      <c r="G97" s="321">
        <v>1374.8666666666663</v>
      </c>
      <c r="H97" s="321">
        <v>1420.7666666666664</v>
      </c>
      <c r="I97" s="321">
        <v>1434.333333333333</v>
      </c>
      <c r="J97" s="321">
        <v>1443.7166666666665</v>
      </c>
      <c r="K97" s="320">
        <v>1424.95</v>
      </c>
      <c r="L97" s="320">
        <v>1402</v>
      </c>
      <c r="M97" s="320">
        <v>2.8647200000000002</v>
      </c>
      <c r="N97" s="1"/>
      <c r="O97" s="1"/>
    </row>
    <row r="98" spans="1:15" ht="12.75" customHeight="1">
      <c r="A98" s="30">
        <v>88</v>
      </c>
      <c r="B98" s="334" t="s">
        <v>332</v>
      </c>
      <c r="C98" s="320">
        <v>1188.3499999999999</v>
      </c>
      <c r="D98" s="321">
        <v>1191.1833333333334</v>
      </c>
      <c r="E98" s="321">
        <v>1172.4166666666667</v>
      </c>
      <c r="F98" s="321">
        <v>1156.4833333333333</v>
      </c>
      <c r="G98" s="321">
        <v>1137.7166666666667</v>
      </c>
      <c r="H98" s="321">
        <v>1207.1166666666668</v>
      </c>
      <c r="I98" s="321">
        <v>1225.8833333333332</v>
      </c>
      <c r="J98" s="321">
        <v>1241.8166666666668</v>
      </c>
      <c r="K98" s="320">
        <v>1209.95</v>
      </c>
      <c r="L98" s="320">
        <v>1175.25</v>
      </c>
      <c r="M98" s="320">
        <v>1.92347</v>
      </c>
      <c r="N98" s="1"/>
      <c r="O98" s="1"/>
    </row>
    <row r="99" spans="1:15" ht="12.75" customHeight="1">
      <c r="A99" s="30">
        <v>89</v>
      </c>
      <c r="B99" s="334" t="s">
        <v>333</v>
      </c>
      <c r="C99" s="320">
        <v>18.95</v>
      </c>
      <c r="D99" s="321">
        <v>19.049999999999997</v>
      </c>
      <c r="E99" s="321">
        <v>18.699999999999996</v>
      </c>
      <c r="F99" s="321">
        <v>18.45</v>
      </c>
      <c r="G99" s="321">
        <v>18.099999999999998</v>
      </c>
      <c r="H99" s="321">
        <v>19.299999999999994</v>
      </c>
      <c r="I99" s="321">
        <v>19.649999999999995</v>
      </c>
      <c r="J99" s="321">
        <v>19.899999999999991</v>
      </c>
      <c r="K99" s="320">
        <v>19.399999999999999</v>
      </c>
      <c r="L99" s="320">
        <v>18.8</v>
      </c>
      <c r="M99" s="320">
        <v>22.007840000000002</v>
      </c>
      <c r="N99" s="1"/>
      <c r="O99" s="1"/>
    </row>
    <row r="100" spans="1:15" ht="12.75" customHeight="1">
      <c r="A100" s="30">
        <v>90</v>
      </c>
      <c r="B100" s="334" t="s">
        <v>335</v>
      </c>
      <c r="C100" s="320">
        <v>628.45000000000005</v>
      </c>
      <c r="D100" s="321">
        <v>626.73333333333335</v>
      </c>
      <c r="E100" s="321">
        <v>616.7166666666667</v>
      </c>
      <c r="F100" s="321">
        <v>604.98333333333335</v>
      </c>
      <c r="G100" s="321">
        <v>594.9666666666667</v>
      </c>
      <c r="H100" s="321">
        <v>638.4666666666667</v>
      </c>
      <c r="I100" s="321">
        <v>648.48333333333335</v>
      </c>
      <c r="J100" s="321">
        <v>660.2166666666667</v>
      </c>
      <c r="K100" s="320">
        <v>636.75</v>
      </c>
      <c r="L100" s="320">
        <v>615</v>
      </c>
      <c r="M100" s="320">
        <v>1.63347</v>
      </c>
      <c r="N100" s="1"/>
      <c r="O100" s="1"/>
    </row>
    <row r="101" spans="1:15" ht="12.75" customHeight="1">
      <c r="A101" s="30">
        <v>91</v>
      </c>
      <c r="B101" s="334" t="s">
        <v>336</v>
      </c>
      <c r="C101" s="320">
        <v>881.3</v>
      </c>
      <c r="D101" s="321">
        <v>886.5</v>
      </c>
      <c r="E101" s="321">
        <v>866.05</v>
      </c>
      <c r="F101" s="321">
        <v>850.8</v>
      </c>
      <c r="G101" s="321">
        <v>830.34999999999991</v>
      </c>
      <c r="H101" s="321">
        <v>901.75</v>
      </c>
      <c r="I101" s="321">
        <v>922.2</v>
      </c>
      <c r="J101" s="321">
        <v>937.45</v>
      </c>
      <c r="K101" s="320">
        <v>906.95</v>
      </c>
      <c r="L101" s="320">
        <v>871.25</v>
      </c>
      <c r="M101" s="320">
        <v>3.8753500000000001</v>
      </c>
      <c r="N101" s="1"/>
      <c r="O101" s="1"/>
    </row>
    <row r="102" spans="1:15" ht="12.75" customHeight="1">
      <c r="A102" s="30">
        <v>92</v>
      </c>
      <c r="B102" s="334" t="s">
        <v>337</v>
      </c>
      <c r="C102" s="320">
        <v>4161.3500000000004</v>
      </c>
      <c r="D102" s="321">
        <v>4233.7166666666672</v>
      </c>
      <c r="E102" s="321">
        <v>4077.6333333333341</v>
      </c>
      <c r="F102" s="321">
        <v>3993.916666666667</v>
      </c>
      <c r="G102" s="321">
        <v>3837.8333333333339</v>
      </c>
      <c r="H102" s="321">
        <v>4317.4333333333343</v>
      </c>
      <c r="I102" s="321">
        <v>4473.5166666666664</v>
      </c>
      <c r="J102" s="321">
        <v>4557.2333333333345</v>
      </c>
      <c r="K102" s="320">
        <v>4389.8</v>
      </c>
      <c r="L102" s="320">
        <v>4150</v>
      </c>
      <c r="M102" s="320">
        <v>0.27234000000000003</v>
      </c>
      <c r="N102" s="1"/>
      <c r="O102" s="1"/>
    </row>
    <row r="103" spans="1:15" ht="12.75" customHeight="1">
      <c r="A103" s="30">
        <v>93</v>
      </c>
      <c r="B103" s="334" t="s">
        <v>248</v>
      </c>
      <c r="C103" s="320">
        <v>83.85</v>
      </c>
      <c r="D103" s="321">
        <v>83.783333333333331</v>
      </c>
      <c r="E103" s="321">
        <v>82.666666666666657</v>
      </c>
      <c r="F103" s="321">
        <v>81.48333333333332</v>
      </c>
      <c r="G103" s="321">
        <v>80.366666666666646</v>
      </c>
      <c r="H103" s="321">
        <v>84.966666666666669</v>
      </c>
      <c r="I103" s="321">
        <v>86.083333333333343</v>
      </c>
      <c r="J103" s="321">
        <v>87.26666666666668</v>
      </c>
      <c r="K103" s="320">
        <v>84.9</v>
      </c>
      <c r="L103" s="320">
        <v>82.6</v>
      </c>
      <c r="M103" s="320">
        <v>24.248650000000001</v>
      </c>
      <c r="N103" s="1"/>
      <c r="O103" s="1"/>
    </row>
    <row r="104" spans="1:15" ht="12.75" customHeight="1">
      <c r="A104" s="30">
        <v>94</v>
      </c>
      <c r="B104" s="334" t="s">
        <v>330</v>
      </c>
      <c r="C104" s="320">
        <v>758.6</v>
      </c>
      <c r="D104" s="321">
        <v>746.81666666666661</v>
      </c>
      <c r="E104" s="321">
        <v>728.63333333333321</v>
      </c>
      <c r="F104" s="321">
        <v>698.66666666666663</v>
      </c>
      <c r="G104" s="321">
        <v>680.48333333333323</v>
      </c>
      <c r="H104" s="321">
        <v>776.78333333333319</v>
      </c>
      <c r="I104" s="321">
        <v>794.96666666666658</v>
      </c>
      <c r="J104" s="321">
        <v>824.93333333333317</v>
      </c>
      <c r="K104" s="320">
        <v>765</v>
      </c>
      <c r="L104" s="320">
        <v>716.85</v>
      </c>
      <c r="M104" s="320">
        <v>3.9687299999999999</v>
      </c>
      <c r="N104" s="1"/>
      <c r="O104" s="1"/>
    </row>
    <row r="105" spans="1:15" ht="12.75" customHeight="1">
      <c r="A105" s="30">
        <v>95</v>
      </c>
      <c r="B105" s="334" t="s">
        <v>828</v>
      </c>
      <c r="C105" s="320">
        <v>199.15</v>
      </c>
      <c r="D105" s="321">
        <v>196.98333333333335</v>
      </c>
      <c r="E105" s="321">
        <v>190.56666666666669</v>
      </c>
      <c r="F105" s="321">
        <v>181.98333333333335</v>
      </c>
      <c r="G105" s="321">
        <v>175.56666666666669</v>
      </c>
      <c r="H105" s="321">
        <v>205.56666666666669</v>
      </c>
      <c r="I105" s="321">
        <v>211.98333333333332</v>
      </c>
      <c r="J105" s="321">
        <v>220.56666666666669</v>
      </c>
      <c r="K105" s="320">
        <v>203.4</v>
      </c>
      <c r="L105" s="320">
        <v>188.4</v>
      </c>
      <c r="M105" s="320">
        <v>36.495959999999997</v>
      </c>
      <c r="N105" s="1"/>
      <c r="O105" s="1"/>
    </row>
    <row r="106" spans="1:15" ht="12.75" customHeight="1">
      <c r="A106" s="30">
        <v>96</v>
      </c>
      <c r="B106" s="334" t="s">
        <v>338</v>
      </c>
      <c r="C106" s="320">
        <v>284.8</v>
      </c>
      <c r="D106" s="321">
        <v>283.68333333333334</v>
      </c>
      <c r="E106" s="321">
        <v>278.36666666666667</v>
      </c>
      <c r="F106" s="321">
        <v>271.93333333333334</v>
      </c>
      <c r="G106" s="321">
        <v>266.61666666666667</v>
      </c>
      <c r="H106" s="321">
        <v>290.11666666666667</v>
      </c>
      <c r="I106" s="321">
        <v>295.43333333333339</v>
      </c>
      <c r="J106" s="321">
        <v>301.86666666666667</v>
      </c>
      <c r="K106" s="320">
        <v>289</v>
      </c>
      <c r="L106" s="320">
        <v>277.25</v>
      </c>
      <c r="M106" s="320">
        <v>1.4769600000000001</v>
      </c>
      <c r="N106" s="1"/>
      <c r="O106" s="1"/>
    </row>
    <row r="107" spans="1:15" ht="12.75" customHeight="1">
      <c r="A107" s="30">
        <v>97</v>
      </c>
      <c r="B107" s="334" t="s">
        <v>339</v>
      </c>
      <c r="C107" s="320">
        <v>459.85</v>
      </c>
      <c r="D107" s="321">
        <v>459</v>
      </c>
      <c r="E107" s="321">
        <v>455</v>
      </c>
      <c r="F107" s="321">
        <v>450.15</v>
      </c>
      <c r="G107" s="321">
        <v>446.15</v>
      </c>
      <c r="H107" s="321">
        <v>463.85</v>
      </c>
      <c r="I107" s="321">
        <v>467.85</v>
      </c>
      <c r="J107" s="321">
        <v>472.70000000000005</v>
      </c>
      <c r="K107" s="320">
        <v>463</v>
      </c>
      <c r="L107" s="320">
        <v>454.15</v>
      </c>
      <c r="M107" s="320">
        <v>14.976610000000001</v>
      </c>
      <c r="N107" s="1"/>
      <c r="O107" s="1"/>
    </row>
    <row r="108" spans="1:15" ht="12.75" customHeight="1">
      <c r="A108" s="30">
        <v>98</v>
      </c>
      <c r="B108" s="334" t="s">
        <v>83</v>
      </c>
      <c r="C108" s="320">
        <v>764</v>
      </c>
      <c r="D108" s="321">
        <v>750.7166666666667</v>
      </c>
      <c r="E108" s="321">
        <v>733.43333333333339</v>
      </c>
      <c r="F108" s="321">
        <v>702.86666666666667</v>
      </c>
      <c r="G108" s="321">
        <v>685.58333333333337</v>
      </c>
      <c r="H108" s="321">
        <v>781.28333333333342</v>
      </c>
      <c r="I108" s="321">
        <v>798.56666666666672</v>
      </c>
      <c r="J108" s="321">
        <v>829.13333333333344</v>
      </c>
      <c r="K108" s="320">
        <v>768</v>
      </c>
      <c r="L108" s="320">
        <v>720.15</v>
      </c>
      <c r="M108" s="320">
        <v>54.06268</v>
      </c>
      <c r="N108" s="1"/>
      <c r="O108" s="1"/>
    </row>
    <row r="109" spans="1:15" ht="12.75" customHeight="1">
      <c r="A109" s="30">
        <v>99</v>
      </c>
      <c r="B109" s="334" t="s">
        <v>340</v>
      </c>
      <c r="C109" s="320">
        <v>638.54999999999995</v>
      </c>
      <c r="D109" s="321">
        <v>639.83333333333326</v>
      </c>
      <c r="E109" s="321">
        <v>633.76666666666654</v>
      </c>
      <c r="F109" s="321">
        <v>628.98333333333323</v>
      </c>
      <c r="G109" s="321">
        <v>622.91666666666652</v>
      </c>
      <c r="H109" s="321">
        <v>644.61666666666656</v>
      </c>
      <c r="I109" s="321">
        <v>650.68333333333317</v>
      </c>
      <c r="J109" s="321">
        <v>655.46666666666658</v>
      </c>
      <c r="K109" s="320">
        <v>645.9</v>
      </c>
      <c r="L109" s="320">
        <v>635.04999999999995</v>
      </c>
      <c r="M109" s="320">
        <v>0.71533000000000002</v>
      </c>
      <c r="N109" s="1"/>
      <c r="O109" s="1"/>
    </row>
    <row r="110" spans="1:15" ht="12.75" customHeight="1">
      <c r="A110" s="30">
        <v>100</v>
      </c>
      <c r="B110" s="334" t="s">
        <v>84</v>
      </c>
      <c r="C110" s="320">
        <v>978.4</v>
      </c>
      <c r="D110" s="321">
        <v>972.01666666666677</v>
      </c>
      <c r="E110" s="321">
        <v>963.43333333333351</v>
      </c>
      <c r="F110" s="321">
        <v>948.4666666666667</v>
      </c>
      <c r="G110" s="321">
        <v>939.88333333333344</v>
      </c>
      <c r="H110" s="321">
        <v>986.98333333333358</v>
      </c>
      <c r="I110" s="321">
        <v>995.56666666666683</v>
      </c>
      <c r="J110" s="321">
        <v>1010.5333333333336</v>
      </c>
      <c r="K110" s="320">
        <v>980.6</v>
      </c>
      <c r="L110" s="320">
        <v>957.05</v>
      </c>
      <c r="M110" s="320">
        <v>18.06747</v>
      </c>
      <c r="N110" s="1"/>
      <c r="O110" s="1"/>
    </row>
    <row r="111" spans="1:15" ht="12.75" customHeight="1">
      <c r="A111" s="30">
        <v>101</v>
      </c>
      <c r="B111" s="334" t="s">
        <v>85</v>
      </c>
      <c r="C111" s="320">
        <v>191.4</v>
      </c>
      <c r="D111" s="321">
        <v>190.7166666666667</v>
      </c>
      <c r="E111" s="321">
        <v>189.13333333333338</v>
      </c>
      <c r="F111" s="321">
        <v>186.86666666666667</v>
      </c>
      <c r="G111" s="321">
        <v>185.28333333333336</v>
      </c>
      <c r="H111" s="321">
        <v>192.98333333333341</v>
      </c>
      <c r="I111" s="321">
        <v>194.56666666666672</v>
      </c>
      <c r="J111" s="321">
        <v>196.83333333333343</v>
      </c>
      <c r="K111" s="320">
        <v>192.3</v>
      </c>
      <c r="L111" s="320">
        <v>188.45</v>
      </c>
      <c r="M111" s="320">
        <v>208.19291000000001</v>
      </c>
      <c r="N111" s="1"/>
      <c r="O111" s="1"/>
    </row>
    <row r="112" spans="1:15" ht="12.75" customHeight="1">
      <c r="A112" s="30">
        <v>102</v>
      </c>
      <c r="B112" s="334" t="s">
        <v>341</v>
      </c>
      <c r="C112" s="320">
        <v>341.55</v>
      </c>
      <c r="D112" s="321">
        <v>343.34999999999997</v>
      </c>
      <c r="E112" s="321">
        <v>338.69999999999993</v>
      </c>
      <c r="F112" s="321">
        <v>335.84999999999997</v>
      </c>
      <c r="G112" s="321">
        <v>331.19999999999993</v>
      </c>
      <c r="H112" s="321">
        <v>346.19999999999993</v>
      </c>
      <c r="I112" s="321">
        <v>350.84999999999991</v>
      </c>
      <c r="J112" s="321">
        <v>353.69999999999993</v>
      </c>
      <c r="K112" s="320">
        <v>348</v>
      </c>
      <c r="L112" s="320">
        <v>340.5</v>
      </c>
      <c r="M112" s="320">
        <v>1.6085100000000001</v>
      </c>
      <c r="N112" s="1"/>
      <c r="O112" s="1"/>
    </row>
    <row r="113" spans="1:15" ht="12.75" customHeight="1">
      <c r="A113" s="30">
        <v>103</v>
      </c>
      <c r="B113" s="334" t="s">
        <v>87</v>
      </c>
      <c r="C113" s="320">
        <v>4042.85</v>
      </c>
      <c r="D113" s="321">
        <v>4034.9500000000003</v>
      </c>
      <c r="E113" s="321">
        <v>4009.9000000000005</v>
      </c>
      <c r="F113" s="321">
        <v>3976.9500000000003</v>
      </c>
      <c r="G113" s="321">
        <v>3951.9000000000005</v>
      </c>
      <c r="H113" s="321">
        <v>4067.9000000000005</v>
      </c>
      <c r="I113" s="321">
        <v>4092.9500000000007</v>
      </c>
      <c r="J113" s="321">
        <v>4125.9000000000005</v>
      </c>
      <c r="K113" s="320">
        <v>4060</v>
      </c>
      <c r="L113" s="320">
        <v>4002</v>
      </c>
      <c r="M113" s="320">
        <v>1.1084700000000001</v>
      </c>
      <c r="N113" s="1"/>
      <c r="O113" s="1"/>
    </row>
    <row r="114" spans="1:15" ht="12.75" customHeight="1">
      <c r="A114" s="30">
        <v>104</v>
      </c>
      <c r="B114" s="334" t="s">
        <v>88</v>
      </c>
      <c r="C114" s="320">
        <v>1625</v>
      </c>
      <c r="D114" s="321">
        <v>1622.3166666666666</v>
      </c>
      <c r="E114" s="321">
        <v>1613.7333333333331</v>
      </c>
      <c r="F114" s="321">
        <v>1602.4666666666665</v>
      </c>
      <c r="G114" s="321">
        <v>1593.883333333333</v>
      </c>
      <c r="H114" s="321">
        <v>1633.5833333333333</v>
      </c>
      <c r="I114" s="321">
        <v>1642.1666666666667</v>
      </c>
      <c r="J114" s="321">
        <v>1653.4333333333334</v>
      </c>
      <c r="K114" s="320">
        <v>1630.9</v>
      </c>
      <c r="L114" s="320">
        <v>1611.05</v>
      </c>
      <c r="M114" s="320">
        <v>3.02461</v>
      </c>
      <c r="N114" s="1"/>
      <c r="O114" s="1"/>
    </row>
    <row r="115" spans="1:15" ht="12.75" customHeight="1">
      <c r="A115" s="30">
        <v>105</v>
      </c>
      <c r="B115" s="334" t="s">
        <v>89</v>
      </c>
      <c r="C115" s="320">
        <v>643.6</v>
      </c>
      <c r="D115" s="321">
        <v>645.1</v>
      </c>
      <c r="E115" s="321">
        <v>635.20000000000005</v>
      </c>
      <c r="F115" s="321">
        <v>626.80000000000007</v>
      </c>
      <c r="G115" s="321">
        <v>616.90000000000009</v>
      </c>
      <c r="H115" s="321">
        <v>653.5</v>
      </c>
      <c r="I115" s="321">
        <v>663.39999999999986</v>
      </c>
      <c r="J115" s="321">
        <v>671.8</v>
      </c>
      <c r="K115" s="320">
        <v>655</v>
      </c>
      <c r="L115" s="320">
        <v>636.70000000000005</v>
      </c>
      <c r="M115" s="320">
        <v>9.4759399999999996</v>
      </c>
      <c r="N115" s="1"/>
      <c r="O115" s="1"/>
    </row>
    <row r="116" spans="1:15" ht="12.75" customHeight="1">
      <c r="A116" s="30">
        <v>106</v>
      </c>
      <c r="B116" s="334" t="s">
        <v>90</v>
      </c>
      <c r="C116" s="320">
        <v>846.5</v>
      </c>
      <c r="D116" s="321">
        <v>840.81666666666661</v>
      </c>
      <c r="E116" s="321">
        <v>832.68333333333317</v>
      </c>
      <c r="F116" s="321">
        <v>818.86666666666656</v>
      </c>
      <c r="G116" s="321">
        <v>810.73333333333312</v>
      </c>
      <c r="H116" s="321">
        <v>854.63333333333321</v>
      </c>
      <c r="I116" s="321">
        <v>862.76666666666665</v>
      </c>
      <c r="J116" s="321">
        <v>876.58333333333326</v>
      </c>
      <c r="K116" s="320">
        <v>848.95</v>
      </c>
      <c r="L116" s="320">
        <v>827</v>
      </c>
      <c r="M116" s="320">
        <v>2.2241900000000001</v>
      </c>
      <c r="N116" s="1"/>
      <c r="O116" s="1"/>
    </row>
    <row r="117" spans="1:15" ht="12.75" customHeight="1">
      <c r="A117" s="30">
        <v>107</v>
      </c>
      <c r="B117" s="334" t="s">
        <v>343</v>
      </c>
      <c r="C117" s="320">
        <v>993.6</v>
      </c>
      <c r="D117" s="321">
        <v>992.26666666666677</v>
      </c>
      <c r="E117" s="321">
        <v>980.58333333333348</v>
      </c>
      <c r="F117" s="321">
        <v>967.56666666666672</v>
      </c>
      <c r="G117" s="321">
        <v>955.88333333333344</v>
      </c>
      <c r="H117" s="321">
        <v>1005.2833333333335</v>
      </c>
      <c r="I117" s="321">
        <v>1016.9666666666667</v>
      </c>
      <c r="J117" s="321">
        <v>1029.9833333333336</v>
      </c>
      <c r="K117" s="320">
        <v>1003.95</v>
      </c>
      <c r="L117" s="320">
        <v>979.25</v>
      </c>
      <c r="M117" s="320">
        <v>1.12042</v>
      </c>
      <c r="N117" s="1"/>
      <c r="O117" s="1"/>
    </row>
    <row r="118" spans="1:15" ht="12.75" customHeight="1">
      <c r="A118" s="30">
        <v>108</v>
      </c>
      <c r="B118" s="334" t="s">
        <v>326</v>
      </c>
      <c r="C118" s="320">
        <v>3327.5</v>
      </c>
      <c r="D118" s="321">
        <v>3341.5666666666671</v>
      </c>
      <c r="E118" s="321">
        <v>3273.1333333333341</v>
      </c>
      <c r="F118" s="321">
        <v>3218.7666666666669</v>
      </c>
      <c r="G118" s="321">
        <v>3150.3333333333339</v>
      </c>
      <c r="H118" s="321">
        <v>3395.9333333333343</v>
      </c>
      <c r="I118" s="321">
        <v>3464.3666666666677</v>
      </c>
      <c r="J118" s="321">
        <v>3518.7333333333345</v>
      </c>
      <c r="K118" s="320">
        <v>3410</v>
      </c>
      <c r="L118" s="320">
        <v>3287.2</v>
      </c>
      <c r="M118" s="320">
        <v>0.43347999999999998</v>
      </c>
      <c r="N118" s="1"/>
      <c r="O118" s="1"/>
    </row>
    <row r="119" spans="1:15" ht="12.75" customHeight="1">
      <c r="A119" s="30">
        <v>109</v>
      </c>
      <c r="B119" s="334" t="s">
        <v>250</v>
      </c>
      <c r="C119" s="320">
        <v>374.15</v>
      </c>
      <c r="D119" s="321">
        <v>374.06666666666661</v>
      </c>
      <c r="E119" s="321">
        <v>371.68333333333322</v>
      </c>
      <c r="F119" s="321">
        <v>369.21666666666664</v>
      </c>
      <c r="G119" s="321">
        <v>366.83333333333326</v>
      </c>
      <c r="H119" s="321">
        <v>376.53333333333319</v>
      </c>
      <c r="I119" s="321">
        <v>378.91666666666663</v>
      </c>
      <c r="J119" s="321">
        <v>381.38333333333316</v>
      </c>
      <c r="K119" s="320">
        <v>376.45</v>
      </c>
      <c r="L119" s="320">
        <v>371.6</v>
      </c>
      <c r="M119" s="320">
        <v>16.426359999999999</v>
      </c>
      <c r="N119" s="1"/>
      <c r="O119" s="1"/>
    </row>
    <row r="120" spans="1:15" ht="12.75" customHeight="1">
      <c r="A120" s="30">
        <v>110</v>
      </c>
      <c r="B120" s="334" t="s">
        <v>327</v>
      </c>
      <c r="C120" s="320">
        <v>221.2</v>
      </c>
      <c r="D120" s="321">
        <v>220.51666666666665</v>
      </c>
      <c r="E120" s="321">
        <v>218.8833333333333</v>
      </c>
      <c r="F120" s="321">
        <v>216.56666666666663</v>
      </c>
      <c r="G120" s="321">
        <v>214.93333333333328</v>
      </c>
      <c r="H120" s="321">
        <v>222.83333333333331</v>
      </c>
      <c r="I120" s="321">
        <v>224.46666666666664</v>
      </c>
      <c r="J120" s="321">
        <v>226.78333333333333</v>
      </c>
      <c r="K120" s="320">
        <v>222.15</v>
      </c>
      <c r="L120" s="320">
        <v>218.2</v>
      </c>
      <c r="M120" s="320">
        <v>1.1616500000000001</v>
      </c>
      <c r="N120" s="1"/>
      <c r="O120" s="1"/>
    </row>
    <row r="121" spans="1:15" ht="12.75" customHeight="1">
      <c r="A121" s="30">
        <v>111</v>
      </c>
      <c r="B121" s="334" t="s">
        <v>91</v>
      </c>
      <c r="C121" s="320">
        <v>139.80000000000001</v>
      </c>
      <c r="D121" s="321">
        <v>138.53333333333333</v>
      </c>
      <c r="E121" s="321">
        <v>136.56666666666666</v>
      </c>
      <c r="F121" s="321">
        <v>133.33333333333334</v>
      </c>
      <c r="G121" s="321">
        <v>131.36666666666667</v>
      </c>
      <c r="H121" s="321">
        <v>141.76666666666665</v>
      </c>
      <c r="I121" s="321">
        <v>143.73333333333329</v>
      </c>
      <c r="J121" s="321">
        <v>146.96666666666664</v>
      </c>
      <c r="K121" s="320">
        <v>140.5</v>
      </c>
      <c r="L121" s="320">
        <v>135.30000000000001</v>
      </c>
      <c r="M121" s="320">
        <v>16.769010000000002</v>
      </c>
      <c r="N121" s="1"/>
      <c r="O121" s="1"/>
    </row>
    <row r="122" spans="1:15" ht="12.75" customHeight="1">
      <c r="A122" s="30">
        <v>112</v>
      </c>
      <c r="B122" s="334" t="s">
        <v>92</v>
      </c>
      <c r="C122" s="320">
        <v>1023.4</v>
      </c>
      <c r="D122" s="321">
        <v>1016.0166666666668</v>
      </c>
      <c r="E122" s="321">
        <v>1006.4333333333336</v>
      </c>
      <c r="F122" s="321">
        <v>989.46666666666681</v>
      </c>
      <c r="G122" s="321">
        <v>979.88333333333367</v>
      </c>
      <c r="H122" s="321">
        <v>1032.9833333333336</v>
      </c>
      <c r="I122" s="321">
        <v>1042.5666666666668</v>
      </c>
      <c r="J122" s="321">
        <v>1059.5333333333335</v>
      </c>
      <c r="K122" s="320">
        <v>1025.5999999999999</v>
      </c>
      <c r="L122" s="320">
        <v>999.05</v>
      </c>
      <c r="M122" s="320">
        <v>6.88687</v>
      </c>
      <c r="N122" s="1"/>
      <c r="O122" s="1"/>
    </row>
    <row r="123" spans="1:15" ht="12.75" customHeight="1">
      <c r="A123" s="30">
        <v>113</v>
      </c>
      <c r="B123" s="334" t="s">
        <v>344</v>
      </c>
      <c r="C123" s="320">
        <v>908.85</v>
      </c>
      <c r="D123" s="321">
        <v>915.23333333333323</v>
      </c>
      <c r="E123" s="321">
        <v>890.46666666666647</v>
      </c>
      <c r="F123" s="321">
        <v>872.08333333333326</v>
      </c>
      <c r="G123" s="321">
        <v>847.31666666666649</v>
      </c>
      <c r="H123" s="321">
        <v>933.61666666666645</v>
      </c>
      <c r="I123" s="321">
        <v>958.3833333333331</v>
      </c>
      <c r="J123" s="321">
        <v>976.76666666666642</v>
      </c>
      <c r="K123" s="320">
        <v>940</v>
      </c>
      <c r="L123" s="320">
        <v>896.85</v>
      </c>
      <c r="M123" s="320">
        <v>6.8606299999999996</v>
      </c>
      <c r="N123" s="1"/>
      <c r="O123" s="1"/>
    </row>
    <row r="124" spans="1:15" ht="12.75" customHeight="1">
      <c r="A124" s="30">
        <v>114</v>
      </c>
      <c r="B124" s="334" t="s">
        <v>93</v>
      </c>
      <c r="C124" s="320">
        <v>559.9</v>
      </c>
      <c r="D124" s="321">
        <v>558.4666666666667</v>
      </c>
      <c r="E124" s="321">
        <v>555.43333333333339</v>
      </c>
      <c r="F124" s="321">
        <v>550.9666666666667</v>
      </c>
      <c r="G124" s="321">
        <v>547.93333333333339</v>
      </c>
      <c r="H124" s="321">
        <v>562.93333333333339</v>
      </c>
      <c r="I124" s="321">
        <v>565.9666666666667</v>
      </c>
      <c r="J124" s="321">
        <v>570.43333333333339</v>
      </c>
      <c r="K124" s="320">
        <v>561.5</v>
      </c>
      <c r="L124" s="320">
        <v>554</v>
      </c>
      <c r="M124" s="320">
        <v>19.506060000000002</v>
      </c>
      <c r="N124" s="1"/>
      <c r="O124" s="1"/>
    </row>
    <row r="125" spans="1:15" ht="12.75" customHeight="1">
      <c r="A125" s="30">
        <v>115</v>
      </c>
      <c r="B125" s="334" t="s">
        <v>251</v>
      </c>
      <c r="C125" s="320">
        <v>1583.1</v>
      </c>
      <c r="D125" s="321">
        <v>1586.8666666666666</v>
      </c>
      <c r="E125" s="321">
        <v>1569.4333333333332</v>
      </c>
      <c r="F125" s="321">
        <v>1555.7666666666667</v>
      </c>
      <c r="G125" s="321">
        <v>1538.3333333333333</v>
      </c>
      <c r="H125" s="321">
        <v>1600.5333333333331</v>
      </c>
      <c r="I125" s="321">
        <v>1617.9666666666665</v>
      </c>
      <c r="J125" s="321">
        <v>1631.633333333333</v>
      </c>
      <c r="K125" s="320">
        <v>1604.3</v>
      </c>
      <c r="L125" s="320">
        <v>1573.2</v>
      </c>
      <c r="M125" s="320">
        <v>0.91847999999999996</v>
      </c>
      <c r="N125" s="1"/>
      <c r="O125" s="1"/>
    </row>
    <row r="126" spans="1:15" ht="12.75" customHeight="1">
      <c r="A126" s="30">
        <v>116</v>
      </c>
      <c r="B126" s="334" t="s">
        <v>349</v>
      </c>
      <c r="C126" s="320">
        <v>265.8</v>
      </c>
      <c r="D126" s="321">
        <v>265.95</v>
      </c>
      <c r="E126" s="321">
        <v>264.09999999999997</v>
      </c>
      <c r="F126" s="321">
        <v>262.39999999999998</v>
      </c>
      <c r="G126" s="321">
        <v>260.54999999999995</v>
      </c>
      <c r="H126" s="321">
        <v>267.64999999999998</v>
      </c>
      <c r="I126" s="321">
        <v>269.5</v>
      </c>
      <c r="J126" s="321">
        <v>271.2</v>
      </c>
      <c r="K126" s="320">
        <v>267.8</v>
      </c>
      <c r="L126" s="320">
        <v>264.25</v>
      </c>
      <c r="M126" s="320">
        <v>2.7134200000000002</v>
      </c>
      <c r="N126" s="1"/>
      <c r="O126" s="1"/>
    </row>
    <row r="127" spans="1:15" ht="12.75" customHeight="1">
      <c r="A127" s="30">
        <v>117</v>
      </c>
      <c r="B127" s="334" t="s">
        <v>345</v>
      </c>
      <c r="C127" s="320">
        <v>81.2</v>
      </c>
      <c r="D127" s="321">
        <v>81.350000000000009</v>
      </c>
      <c r="E127" s="321">
        <v>80.500000000000014</v>
      </c>
      <c r="F127" s="321">
        <v>79.800000000000011</v>
      </c>
      <c r="G127" s="321">
        <v>78.950000000000017</v>
      </c>
      <c r="H127" s="321">
        <v>82.050000000000011</v>
      </c>
      <c r="I127" s="321">
        <v>82.9</v>
      </c>
      <c r="J127" s="321">
        <v>83.600000000000009</v>
      </c>
      <c r="K127" s="320">
        <v>82.2</v>
      </c>
      <c r="L127" s="320">
        <v>80.650000000000006</v>
      </c>
      <c r="M127" s="320">
        <v>3.3808699999999998</v>
      </c>
      <c r="N127" s="1"/>
      <c r="O127" s="1"/>
    </row>
    <row r="128" spans="1:15" ht="12.75" customHeight="1">
      <c r="A128" s="30">
        <v>118</v>
      </c>
      <c r="B128" s="334" t="s">
        <v>346</v>
      </c>
      <c r="C128" s="320">
        <v>1161.2</v>
      </c>
      <c r="D128" s="321">
        <v>1160.4666666666665</v>
      </c>
      <c r="E128" s="321">
        <v>1139.9333333333329</v>
      </c>
      <c r="F128" s="321">
        <v>1118.6666666666665</v>
      </c>
      <c r="G128" s="321">
        <v>1098.133333333333</v>
      </c>
      <c r="H128" s="321">
        <v>1181.7333333333329</v>
      </c>
      <c r="I128" s="321">
        <v>1202.2666666666662</v>
      </c>
      <c r="J128" s="321">
        <v>1223.5333333333328</v>
      </c>
      <c r="K128" s="320">
        <v>1181</v>
      </c>
      <c r="L128" s="320">
        <v>1139.2</v>
      </c>
      <c r="M128" s="320">
        <v>1.4417599999999999</v>
      </c>
      <c r="N128" s="1"/>
      <c r="O128" s="1"/>
    </row>
    <row r="129" spans="1:15" ht="12.75" customHeight="1">
      <c r="A129" s="30">
        <v>119</v>
      </c>
      <c r="B129" s="334" t="s">
        <v>94</v>
      </c>
      <c r="C129" s="320">
        <v>2283.9</v>
      </c>
      <c r="D129" s="321">
        <v>2292.3666666666668</v>
      </c>
      <c r="E129" s="321">
        <v>2265.1833333333334</v>
      </c>
      <c r="F129" s="321">
        <v>2246.4666666666667</v>
      </c>
      <c r="G129" s="321">
        <v>2219.2833333333333</v>
      </c>
      <c r="H129" s="321">
        <v>2311.0833333333335</v>
      </c>
      <c r="I129" s="321">
        <v>2338.2666666666669</v>
      </c>
      <c r="J129" s="321">
        <v>2356.9833333333336</v>
      </c>
      <c r="K129" s="320">
        <v>2319.5500000000002</v>
      </c>
      <c r="L129" s="320">
        <v>2273.65</v>
      </c>
      <c r="M129" s="320">
        <v>6.4802600000000004</v>
      </c>
      <c r="N129" s="1"/>
      <c r="O129" s="1"/>
    </row>
    <row r="130" spans="1:15" ht="12.75" customHeight="1">
      <c r="A130" s="30">
        <v>120</v>
      </c>
      <c r="B130" s="334" t="s">
        <v>347</v>
      </c>
      <c r="C130" s="320">
        <v>271.60000000000002</v>
      </c>
      <c r="D130" s="321">
        <v>273.45</v>
      </c>
      <c r="E130" s="321">
        <v>268.39999999999998</v>
      </c>
      <c r="F130" s="321">
        <v>265.2</v>
      </c>
      <c r="G130" s="321">
        <v>260.14999999999998</v>
      </c>
      <c r="H130" s="321">
        <v>276.64999999999998</v>
      </c>
      <c r="I130" s="321">
        <v>281.70000000000005</v>
      </c>
      <c r="J130" s="321">
        <v>284.89999999999998</v>
      </c>
      <c r="K130" s="320">
        <v>278.5</v>
      </c>
      <c r="L130" s="320">
        <v>270.25</v>
      </c>
      <c r="M130" s="320">
        <v>22.71218</v>
      </c>
      <c r="N130" s="1"/>
      <c r="O130" s="1"/>
    </row>
    <row r="131" spans="1:15" ht="12.75" customHeight="1">
      <c r="A131" s="30">
        <v>121</v>
      </c>
      <c r="B131" s="334" t="s">
        <v>252</v>
      </c>
      <c r="C131" s="320">
        <v>60.35</v>
      </c>
      <c r="D131" s="321">
        <v>60.616666666666674</v>
      </c>
      <c r="E131" s="321">
        <v>59.433333333333351</v>
      </c>
      <c r="F131" s="321">
        <v>58.51666666666668</v>
      </c>
      <c r="G131" s="321">
        <v>57.333333333333357</v>
      </c>
      <c r="H131" s="321">
        <v>61.533333333333346</v>
      </c>
      <c r="I131" s="321">
        <v>62.716666666666669</v>
      </c>
      <c r="J131" s="321">
        <v>63.63333333333334</v>
      </c>
      <c r="K131" s="320">
        <v>61.8</v>
      </c>
      <c r="L131" s="320">
        <v>59.7</v>
      </c>
      <c r="M131" s="320">
        <v>21.56887</v>
      </c>
      <c r="N131" s="1"/>
      <c r="O131" s="1"/>
    </row>
    <row r="132" spans="1:15" ht="12.75" customHeight="1">
      <c r="A132" s="30">
        <v>122</v>
      </c>
      <c r="B132" s="334" t="s">
        <v>348</v>
      </c>
      <c r="C132" s="320">
        <v>724.25</v>
      </c>
      <c r="D132" s="321">
        <v>726.4666666666667</v>
      </c>
      <c r="E132" s="321">
        <v>719.78333333333342</v>
      </c>
      <c r="F132" s="321">
        <v>715.31666666666672</v>
      </c>
      <c r="G132" s="321">
        <v>708.63333333333344</v>
      </c>
      <c r="H132" s="321">
        <v>730.93333333333339</v>
      </c>
      <c r="I132" s="321">
        <v>737.61666666666679</v>
      </c>
      <c r="J132" s="321">
        <v>742.08333333333337</v>
      </c>
      <c r="K132" s="320">
        <v>733.15</v>
      </c>
      <c r="L132" s="320">
        <v>722</v>
      </c>
      <c r="M132" s="320">
        <v>0.12327</v>
      </c>
      <c r="N132" s="1"/>
      <c r="O132" s="1"/>
    </row>
    <row r="133" spans="1:15" ht="12.75" customHeight="1">
      <c r="A133" s="30">
        <v>123</v>
      </c>
      <c r="B133" s="334" t="s">
        <v>95</v>
      </c>
      <c r="C133" s="320">
        <v>4519.6000000000004</v>
      </c>
      <c r="D133" s="321">
        <v>4487.8333333333339</v>
      </c>
      <c r="E133" s="321">
        <v>4446.8666666666677</v>
      </c>
      <c r="F133" s="321">
        <v>4374.1333333333341</v>
      </c>
      <c r="G133" s="321">
        <v>4333.1666666666679</v>
      </c>
      <c r="H133" s="321">
        <v>4560.5666666666675</v>
      </c>
      <c r="I133" s="321">
        <v>4601.5333333333347</v>
      </c>
      <c r="J133" s="321">
        <v>4674.2666666666673</v>
      </c>
      <c r="K133" s="320">
        <v>4528.8</v>
      </c>
      <c r="L133" s="320">
        <v>4415.1000000000004</v>
      </c>
      <c r="M133" s="320">
        <v>2.4462600000000001</v>
      </c>
      <c r="N133" s="1"/>
      <c r="O133" s="1"/>
    </row>
    <row r="134" spans="1:15" ht="12.75" customHeight="1">
      <c r="A134" s="30">
        <v>124</v>
      </c>
      <c r="B134" s="334" t="s">
        <v>253</v>
      </c>
      <c r="C134" s="320">
        <v>4340.25</v>
      </c>
      <c r="D134" s="321">
        <v>4347.4000000000005</v>
      </c>
      <c r="E134" s="321">
        <v>4305.8000000000011</v>
      </c>
      <c r="F134" s="321">
        <v>4271.3500000000004</v>
      </c>
      <c r="G134" s="321">
        <v>4229.7500000000009</v>
      </c>
      <c r="H134" s="321">
        <v>4381.8500000000013</v>
      </c>
      <c r="I134" s="321">
        <v>4423.4500000000016</v>
      </c>
      <c r="J134" s="321">
        <v>4457.9000000000015</v>
      </c>
      <c r="K134" s="320">
        <v>4389</v>
      </c>
      <c r="L134" s="320">
        <v>4312.95</v>
      </c>
      <c r="M134" s="320">
        <v>1.1713499999999999</v>
      </c>
      <c r="N134" s="1"/>
      <c r="O134" s="1"/>
    </row>
    <row r="135" spans="1:15" ht="12.75" customHeight="1">
      <c r="A135" s="30">
        <v>125</v>
      </c>
      <c r="B135" s="334" t="s">
        <v>97</v>
      </c>
      <c r="C135" s="320">
        <v>378.8</v>
      </c>
      <c r="D135" s="321">
        <v>376.2</v>
      </c>
      <c r="E135" s="321">
        <v>369.75</v>
      </c>
      <c r="F135" s="321">
        <v>360.7</v>
      </c>
      <c r="G135" s="321">
        <v>354.25</v>
      </c>
      <c r="H135" s="321">
        <v>385.25</v>
      </c>
      <c r="I135" s="321">
        <v>391.69999999999993</v>
      </c>
      <c r="J135" s="321">
        <v>400.75</v>
      </c>
      <c r="K135" s="320">
        <v>382.65</v>
      </c>
      <c r="L135" s="320">
        <v>367.15</v>
      </c>
      <c r="M135" s="320">
        <v>55.108319999999999</v>
      </c>
      <c r="N135" s="1"/>
      <c r="O135" s="1"/>
    </row>
    <row r="136" spans="1:15" ht="12.75" customHeight="1">
      <c r="A136" s="30">
        <v>126</v>
      </c>
      <c r="B136" s="334" t="s">
        <v>244</v>
      </c>
      <c r="C136" s="320">
        <v>4044.25</v>
      </c>
      <c r="D136" s="321">
        <v>4029.5499999999997</v>
      </c>
      <c r="E136" s="321">
        <v>4009.0999999999995</v>
      </c>
      <c r="F136" s="321">
        <v>3973.95</v>
      </c>
      <c r="G136" s="321">
        <v>3953.4999999999995</v>
      </c>
      <c r="H136" s="321">
        <v>4064.6999999999994</v>
      </c>
      <c r="I136" s="321">
        <v>4085.1499999999992</v>
      </c>
      <c r="J136" s="321">
        <v>4120.2999999999993</v>
      </c>
      <c r="K136" s="320">
        <v>4050</v>
      </c>
      <c r="L136" s="320">
        <v>3994.4</v>
      </c>
      <c r="M136" s="320">
        <v>1.9810099999999999</v>
      </c>
      <c r="N136" s="1"/>
      <c r="O136" s="1"/>
    </row>
    <row r="137" spans="1:15" ht="12.75" customHeight="1">
      <c r="A137" s="30">
        <v>127</v>
      </c>
      <c r="B137" s="334" t="s">
        <v>98</v>
      </c>
      <c r="C137" s="320">
        <v>4154.55</v>
      </c>
      <c r="D137" s="321">
        <v>4156.95</v>
      </c>
      <c r="E137" s="321">
        <v>4128.6499999999996</v>
      </c>
      <c r="F137" s="321">
        <v>4102.75</v>
      </c>
      <c r="G137" s="321">
        <v>4074.45</v>
      </c>
      <c r="H137" s="321">
        <v>4182.8499999999995</v>
      </c>
      <c r="I137" s="321">
        <v>4211.1500000000005</v>
      </c>
      <c r="J137" s="321">
        <v>4237.0499999999993</v>
      </c>
      <c r="K137" s="320">
        <v>4185.25</v>
      </c>
      <c r="L137" s="320">
        <v>4131.05</v>
      </c>
      <c r="M137" s="320">
        <v>1.5844499999999999</v>
      </c>
      <c r="N137" s="1"/>
      <c r="O137" s="1"/>
    </row>
    <row r="138" spans="1:15" ht="12.75" customHeight="1">
      <c r="A138" s="30">
        <v>128</v>
      </c>
      <c r="B138" s="334" t="s">
        <v>562</v>
      </c>
      <c r="C138" s="320">
        <v>2380.5</v>
      </c>
      <c r="D138" s="321">
        <v>2369.8166666666666</v>
      </c>
      <c r="E138" s="321">
        <v>2346.6833333333334</v>
      </c>
      <c r="F138" s="321">
        <v>2312.8666666666668</v>
      </c>
      <c r="G138" s="321">
        <v>2289.7333333333336</v>
      </c>
      <c r="H138" s="321">
        <v>2403.6333333333332</v>
      </c>
      <c r="I138" s="321">
        <v>2426.7666666666664</v>
      </c>
      <c r="J138" s="321">
        <v>2460.583333333333</v>
      </c>
      <c r="K138" s="320">
        <v>2392.9499999999998</v>
      </c>
      <c r="L138" s="320">
        <v>2336</v>
      </c>
      <c r="M138" s="320">
        <v>0.30857000000000001</v>
      </c>
      <c r="N138" s="1"/>
      <c r="O138" s="1"/>
    </row>
    <row r="139" spans="1:15" ht="12.75" customHeight="1">
      <c r="A139" s="30">
        <v>129</v>
      </c>
      <c r="B139" s="334" t="s">
        <v>353</v>
      </c>
      <c r="C139" s="320">
        <v>63</v>
      </c>
      <c r="D139" s="321">
        <v>63.366666666666667</v>
      </c>
      <c r="E139" s="321">
        <v>62.183333333333337</v>
      </c>
      <c r="F139" s="321">
        <v>61.366666666666667</v>
      </c>
      <c r="G139" s="321">
        <v>60.183333333333337</v>
      </c>
      <c r="H139" s="321">
        <v>64.183333333333337</v>
      </c>
      <c r="I139" s="321">
        <v>65.36666666666666</v>
      </c>
      <c r="J139" s="321">
        <v>66.183333333333337</v>
      </c>
      <c r="K139" s="320">
        <v>64.55</v>
      </c>
      <c r="L139" s="320">
        <v>62.55</v>
      </c>
      <c r="M139" s="320">
        <v>12.85291</v>
      </c>
      <c r="N139" s="1"/>
      <c r="O139" s="1"/>
    </row>
    <row r="140" spans="1:15" ht="12.75" customHeight="1">
      <c r="A140" s="30">
        <v>130</v>
      </c>
      <c r="B140" s="334" t="s">
        <v>99</v>
      </c>
      <c r="C140" s="320">
        <v>2649.3</v>
      </c>
      <c r="D140" s="321">
        <v>2642.6166666666668</v>
      </c>
      <c r="E140" s="321">
        <v>2619.6833333333334</v>
      </c>
      <c r="F140" s="321">
        <v>2590.0666666666666</v>
      </c>
      <c r="G140" s="321">
        <v>2567.1333333333332</v>
      </c>
      <c r="H140" s="321">
        <v>2672.2333333333336</v>
      </c>
      <c r="I140" s="321">
        <v>2695.166666666667</v>
      </c>
      <c r="J140" s="321">
        <v>2724.7833333333338</v>
      </c>
      <c r="K140" s="320">
        <v>2665.55</v>
      </c>
      <c r="L140" s="320">
        <v>2613</v>
      </c>
      <c r="M140" s="320">
        <v>6.1625100000000002</v>
      </c>
      <c r="N140" s="1"/>
      <c r="O140" s="1"/>
    </row>
    <row r="141" spans="1:15" ht="12.75" customHeight="1">
      <c r="A141" s="30">
        <v>131</v>
      </c>
      <c r="B141" s="334" t="s">
        <v>350</v>
      </c>
      <c r="C141" s="320">
        <v>543.15</v>
      </c>
      <c r="D141" s="321">
        <v>537.4</v>
      </c>
      <c r="E141" s="321">
        <v>527.79999999999995</v>
      </c>
      <c r="F141" s="321">
        <v>512.44999999999993</v>
      </c>
      <c r="G141" s="321">
        <v>502.84999999999991</v>
      </c>
      <c r="H141" s="321">
        <v>552.75</v>
      </c>
      <c r="I141" s="321">
        <v>562.35000000000014</v>
      </c>
      <c r="J141" s="321">
        <v>577.70000000000005</v>
      </c>
      <c r="K141" s="320">
        <v>547</v>
      </c>
      <c r="L141" s="320">
        <v>522.04999999999995</v>
      </c>
      <c r="M141" s="320">
        <v>9.4607299999999999</v>
      </c>
      <c r="N141" s="1"/>
      <c r="O141" s="1"/>
    </row>
    <row r="142" spans="1:15" ht="12.75" customHeight="1">
      <c r="A142" s="30">
        <v>132</v>
      </c>
      <c r="B142" s="334" t="s">
        <v>351</v>
      </c>
      <c r="C142" s="320">
        <v>157.5</v>
      </c>
      <c r="D142" s="321">
        <v>156.9</v>
      </c>
      <c r="E142" s="321">
        <v>152.10000000000002</v>
      </c>
      <c r="F142" s="321">
        <v>146.70000000000002</v>
      </c>
      <c r="G142" s="321">
        <v>141.90000000000003</v>
      </c>
      <c r="H142" s="321">
        <v>162.30000000000001</v>
      </c>
      <c r="I142" s="321">
        <v>167.10000000000002</v>
      </c>
      <c r="J142" s="321">
        <v>172.5</v>
      </c>
      <c r="K142" s="320">
        <v>161.69999999999999</v>
      </c>
      <c r="L142" s="320">
        <v>151.5</v>
      </c>
      <c r="M142" s="320">
        <v>11.18211</v>
      </c>
      <c r="N142" s="1"/>
      <c r="O142" s="1"/>
    </row>
    <row r="143" spans="1:15" ht="12.75" customHeight="1">
      <c r="A143" s="30">
        <v>133</v>
      </c>
      <c r="B143" s="334" t="s">
        <v>354</v>
      </c>
      <c r="C143" s="320">
        <v>338.3</v>
      </c>
      <c r="D143" s="321">
        <v>340.53333333333336</v>
      </c>
      <c r="E143" s="321">
        <v>330.86666666666673</v>
      </c>
      <c r="F143" s="321">
        <v>323.43333333333339</v>
      </c>
      <c r="G143" s="321">
        <v>313.76666666666677</v>
      </c>
      <c r="H143" s="321">
        <v>347.9666666666667</v>
      </c>
      <c r="I143" s="321">
        <v>357.63333333333333</v>
      </c>
      <c r="J143" s="321">
        <v>365.06666666666666</v>
      </c>
      <c r="K143" s="320">
        <v>350.2</v>
      </c>
      <c r="L143" s="320">
        <v>333.1</v>
      </c>
      <c r="M143" s="320">
        <v>4.4863</v>
      </c>
      <c r="N143" s="1"/>
      <c r="O143" s="1"/>
    </row>
    <row r="144" spans="1:15" ht="12.75" customHeight="1">
      <c r="A144" s="30">
        <v>134</v>
      </c>
      <c r="B144" s="334" t="s">
        <v>254</v>
      </c>
      <c r="C144" s="320">
        <v>490.15</v>
      </c>
      <c r="D144" s="321">
        <v>491.51666666666665</v>
      </c>
      <c r="E144" s="321">
        <v>485.83333333333331</v>
      </c>
      <c r="F144" s="321">
        <v>481.51666666666665</v>
      </c>
      <c r="G144" s="321">
        <v>475.83333333333331</v>
      </c>
      <c r="H144" s="321">
        <v>495.83333333333331</v>
      </c>
      <c r="I144" s="321">
        <v>501.51666666666671</v>
      </c>
      <c r="J144" s="321">
        <v>505.83333333333331</v>
      </c>
      <c r="K144" s="320">
        <v>497.2</v>
      </c>
      <c r="L144" s="320">
        <v>487.2</v>
      </c>
      <c r="M144" s="320">
        <v>3.8409499999999999</v>
      </c>
      <c r="N144" s="1"/>
      <c r="O144" s="1"/>
    </row>
    <row r="145" spans="1:15" ht="12.75" customHeight="1">
      <c r="A145" s="30">
        <v>135</v>
      </c>
      <c r="B145" s="334" t="s">
        <v>255</v>
      </c>
      <c r="C145" s="320">
        <v>1162.95</v>
      </c>
      <c r="D145" s="321">
        <v>1156.5833333333333</v>
      </c>
      <c r="E145" s="321">
        <v>1142.1666666666665</v>
      </c>
      <c r="F145" s="321">
        <v>1121.3833333333332</v>
      </c>
      <c r="G145" s="321">
        <v>1106.9666666666665</v>
      </c>
      <c r="H145" s="321">
        <v>1177.3666666666666</v>
      </c>
      <c r="I145" s="321">
        <v>1191.7833333333331</v>
      </c>
      <c r="J145" s="321">
        <v>1212.5666666666666</v>
      </c>
      <c r="K145" s="320">
        <v>1171</v>
      </c>
      <c r="L145" s="320">
        <v>1135.8</v>
      </c>
      <c r="M145" s="320">
        <v>14.303039999999999</v>
      </c>
      <c r="N145" s="1"/>
      <c r="O145" s="1"/>
    </row>
    <row r="146" spans="1:15" ht="12.75" customHeight="1">
      <c r="A146" s="30">
        <v>136</v>
      </c>
      <c r="B146" s="334" t="s">
        <v>355</v>
      </c>
      <c r="C146" s="320">
        <v>65.2</v>
      </c>
      <c r="D146" s="321">
        <v>65.683333333333337</v>
      </c>
      <c r="E146" s="321">
        <v>64.566666666666677</v>
      </c>
      <c r="F146" s="321">
        <v>63.933333333333337</v>
      </c>
      <c r="G146" s="321">
        <v>62.816666666666677</v>
      </c>
      <c r="H146" s="321">
        <v>66.316666666666677</v>
      </c>
      <c r="I146" s="321">
        <v>67.433333333333351</v>
      </c>
      <c r="J146" s="321">
        <v>68.066666666666677</v>
      </c>
      <c r="K146" s="320">
        <v>66.8</v>
      </c>
      <c r="L146" s="320">
        <v>65.05</v>
      </c>
      <c r="M146" s="320">
        <v>8.2270000000000003</v>
      </c>
      <c r="N146" s="1"/>
      <c r="O146" s="1"/>
    </row>
    <row r="147" spans="1:15" ht="12.75" customHeight="1">
      <c r="A147" s="30">
        <v>137</v>
      </c>
      <c r="B147" s="334" t="s">
        <v>352</v>
      </c>
      <c r="C147" s="320">
        <v>171.6</v>
      </c>
      <c r="D147" s="321">
        <v>170.61666666666665</v>
      </c>
      <c r="E147" s="321">
        <v>167.5333333333333</v>
      </c>
      <c r="F147" s="321">
        <v>163.46666666666667</v>
      </c>
      <c r="G147" s="321">
        <v>160.38333333333333</v>
      </c>
      <c r="H147" s="321">
        <v>174.68333333333328</v>
      </c>
      <c r="I147" s="321">
        <v>177.76666666666659</v>
      </c>
      <c r="J147" s="321">
        <v>181.83333333333326</v>
      </c>
      <c r="K147" s="320">
        <v>173.7</v>
      </c>
      <c r="L147" s="320">
        <v>166.55</v>
      </c>
      <c r="M147" s="320">
        <v>3.81887</v>
      </c>
      <c r="N147" s="1"/>
      <c r="O147" s="1"/>
    </row>
    <row r="148" spans="1:15" ht="12.75" customHeight="1">
      <c r="A148" s="30">
        <v>138</v>
      </c>
      <c r="B148" s="334" t="s">
        <v>356</v>
      </c>
      <c r="C148" s="320">
        <v>114</v>
      </c>
      <c r="D148" s="321">
        <v>115.01666666666667</v>
      </c>
      <c r="E148" s="321">
        <v>112.03333333333333</v>
      </c>
      <c r="F148" s="321">
        <v>110.06666666666666</v>
      </c>
      <c r="G148" s="321">
        <v>107.08333333333333</v>
      </c>
      <c r="H148" s="321">
        <v>116.98333333333333</v>
      </c>
      <c r="I148" s="321">
        <v>119.96666666666665</v>
      </c>
      <c r="J148" s="321">
        <v>121.93333333333334</v>
      </c>
      <c r="K148" s="320">
        <v>118</v>
      </c>
      <c r="L148" s="320">
        <v>113.05</v>
      </c>
      <c r="M148" s="320">
        <v>12.82992</v>
      </c>
      <c r="N148" s="1"/>
      <c r="O148" s="1"/>
    </row>
    <row r="149" spans="1:15" ht="12.75" customHeight="1">
      <c r="A149" s="30">
        <v>139</v>
      </c>
      <c r="B149" s="334" t="s">
        <v>829</v>
      </c>
      <c r="C149" s="320">
        <v>56.05</v>
      </c>
      <c r="D149" s="321">
        <v>55.783333333333331</v>
      </c>
      <c r="E149" s="321">
        <v>55.166666666666664</v>
      </c>
      <c r="F149" s="321">
        <v>54.283333333333331</v>
      </c>
      <c r="G149" s="321">
        <v>53.666666666666664</v>
      </c>
      <c r="H149" s="321">
        <v>56.666666666666664</v>
      </c>
      <c r="I149" s="321">
        <v>57.283333333333339</v>
      </c>
      <c r="J149" s="321">
        <v>58.166666666666664</v>
      </c>
      <c r="K149" s="320">
        <v>56.4</v>
      </c>
      <c r="L149" s="320">
        <v>54.9</v>
      </c>
      <c r="M149" s="320">
        <v>5.1219599999999996</v>
      </c>
      <c r="N149" s="1"/>
      <c r="O149" s="1"/>
    </row>
    <row r="150" spans="1:15" ht="12.75" customHeight="1">
      <c r="A150" s="30">
        <v>140</v>
      </c>
      <c r="B150" s="334" t="s">
        <v>357</v>
      </c>
      <c r="C150" s="320">
        <v>684.45</v>
      </c>
      <c r="D150" s="321">
        <v>688.41666666666663</v>
      </c>
      <c r="E150" s="321">
        <v>677.0333333333333</v>
      </c>
      <c r="F150" s="321">
        <v>669.61666666666667</v>
      </c>
      <c r="G150" s="321">
        <v>658.23333333333335</v>
      </c>
      <c r="H150" s="321">
        <v>695.83333333333326</v>
      </c>
      <c r="I150" s="321">
        <v>707.2166666666667</v>
      </c>
      <c r="J150" s="321">
        <v>714.63333333333321</v>
      </c>
      <c r="K150" s="320">
        <v>699.8</v>
      </c>
      <c r="L150" s="320">
        <v>681</v>
      </c>
      <c r="M150" s="320">
        <v>0.23127</v>
      </c>
      <c r="N150" s="1"/>
      <c r="O150" s="1"/>
    </row>
    <row r="151" spans="1:15" ht="12.75" customHeight="1">
      <c r="A151" s="30">
        <v>141</v>
      </c>
      <c r="B151" s="334" t="s">
        <v>100</v>
      </c>
      <c r="C151" s="320">
        <v>1609.45</v>
      </c>
      <c r="D151" s="321">
        <v>1605.1666666666667</v>
      </c>
      <c r="E151" s="321">
        <v>1590.3333333333335</v>
      </c>
      <c r="F151" s="321">
        <v>1571.2166666666667</v>
      </c>
      <c r="G151" s="321">
        <v>1556.3833333333334</v>
      </c>
      <c r="H151" s="321">
        <v>1624.2833333333335</v>
      </c>
      <c r="I151" s="321">
        <v>1639.116666666667</v>
      </c>
      <c r="J151" s="321">
        <v>1658.2333333333336</v>
      </c>
      <c r="K151" s="320">
        <v>1620</v>
      </c>
      <c r="L151" s="320">
        <v>1586.05</v>
      </c>
      <c r="M151" s="320">
        <v>12.59918</v>
      </c>
      <c r="N151" s="1"/>
      <c r="O151" s="1"/>
    </row>
    <row r="152" spans="1:15" ht="12.75" customHeight="1">
      <c r="A152" s="30">
        <v>142</v>
      </c>
      <c r="B152" s="334" t="s">
        <v>101</v>
      </c>
      <c r="C152" s="320">
        <v>154.30000000000001</v>
      </c>
      <c r="D152" s="321">
        <v>153.9</v>
      </c>
      <c r="E152" s="321">
        <v>153</v>
      </c>
      <c r="F152" s="321">
        <v>151.69999999999999</v>
      </c>
      <c r="G152" s="321">
        <v>150.79999999999998</v>
      </c>
      <c r="H152" s="321">
        <v>155.20000000000002</v>
      </c>
      <c r="I152" s="321">
        <v>156.10000000000005</v>
      </c>
      <c r="J152" s="321">
        <v>157.40000000000003</v>
      </c>
      <c r="K152" s="320">
        <v>154.80000000000001</v>
      </c>
      <c r="L152" s="320">
        <v>152.6</v>
      </c>
      <c r="M152" s="320">
        <v>16.052890000000001</v>
      </c>
      <c r="N152" s="1"/>
      <c r="O152" s="1"/>
    </row>
    <row r="153" spans="1:15" ht="12.75" customHeight="1">
      <c r="A153" s="30">
        <v>143</v>
      </c>
      <c r="B153" s="334" t="s">
        <v>830</v>
      </c>
      <c r="C153" s="320">
        <v>130.15</v>
      </c>
      <c r="D153" s="321">
        <v>130.93333333333334</v>
      </c>
      <c r="E153" s="321">
        <v>128.26666666666668</v>
      </c>
      <c r="F153" s="321">
        <v>126.38333333333335</v>
      </c>
      <c r="G153" s="321">
        <v>123.7166666666667</v>
      </c>
      <c r="H153" s="321">
        <v>132.81666666666666</v>
      </c>
      <c r="I153" s="321">
        <v>135.48333333333329</v>
      </c>
      <c r="J153" s="321">
        <v>137.36666666666665</v>
      </c>
      <c r="K153" s="320">
        <v>133.6</v>
      </c>
      <c r="L153" s="320">
        <v>129.05000000000001</v>
      </c>
      <c r="M153" s="320">
        <v>1.6579900000000001</v>
      </c>
      <c r="N153" s="1"/>
      <c r="O153" s="1"/>
    </row>
    <row r="154" spans="1:15" ht="12.75" customHeight="1">
      <c r="A154" s="30">
        <v>144</v>
      </c>
      <c r="B154" s="334" t="s">
        <v>358</v>
      </c>
      <c r="C154" s="320">
        <v>277.35000000000002</v>
      </c>
      <c r="D154" s="321">
        <v>277.26666666666665</v>
      </c>
      <c r="E154" s="321">
        <v>275.63333333333333</v>
      </c>
      <c r="F154" s="321">
        <v>273.91666666666669</v>
      </c>
      <c r="G154" s="321">
        <v>272.28333333333336</v>
      </c>
      <c r="H154" s="321">
        <v>278.98333333333329</v>
      </c>
      <c r="I154" s="321">
        <v>280.61666666666662</v>
      </c>
      <c r="J154" s="321">
        <v>282.33333333333326</v>
      </c>
      <c r="K154" s="320">
        <v>278.89999999999998</v>
      </c>
      <c r="L154" s="320">
        <v>275.55</v>
      </c>
      <c r="M154" s="320">
        <v>0.32039000000000001</v>
      </c>
      <c r="N154" s="1"/>
      <c r="O154" s="1"/>
    </row>
    <row r="155" spans="1:15" ht="12.75" customHeight="1">
      <c r="A155" s="30">
        <v>145</v>
      </c>
      <c r="B155" s="334" t="s">
        <v>102</v>
      </c>
      <c r="C155" s="320">
        <v>97.5</v>
      </c>
      <c r="D155" s="321">
        <v>97.166666666666671</v>
      </c>
      <c r="E155" s="321">
        <v>96.583333333333343</v>
      </c>
      <c r="F155" s="321">
        <v>95.666666666666671</v>
      </c>
      <c r="G155" s="321">
        <v>95.083333333333343</v>
      </c>
      <c r="H155" s="321">
        <v>98.083333333333343</v>
      </c>
      <c r="I155" s="321">
        <v>98.666666666666686</v>
      </c>
      <c r="J155" s="321">
        <v>99.583333333333343</v>
      </c>
      <c r="K155" s="320">
        <v>97.75</v>
      </c>
      <c r="L155" s="320">
        <v>96.25</v>
      </c>
      <c r="M155" s="320">
        <v>106.07557</v>
      </c>
      <c r="N155" s="1"/>
      <c r="O155" s="1"/>
    </row>
    <row r="156" spans="1:15" ht="12.75" customHeight="1">
      <c r="A156" s="30">
        <v>146</v>
      </c>
      <c r="B156" s="334" t="s">
        <v>360</v>
      </c>
      <c r="C156" s="320">
        <v>408.05</v>
      </c>
      <c r="D156" s="321">
        <v>405.7833333333333</v>
      </c>
      <c r="E156" s="321">
        <v>402.56666666666661</v>
      </c>
      <c r="F156" s="321">
        <v>397.08333333333331</v>
      </c>
      <c r="G156" s="321">
        <v>393.86666666666662</v>
      </c>
      <c r="H156" s="321">
        <v>411.26666666666659</v>
      </c>
      <c r="I156" s="321">
        <v>414.48333333333329</v>
      </c>
      <c r="J156" s="321">
        <v>419.96666666666658</v>
      </c>
      <c r="K156" s="320">
        <v>409</v>
      </c>
      <c r="L156" s="320">
        <v>400.3</v>
      </c>
      <c r="M156" s="320">
        <v>1.0043200000000001</v>
      </c>
      <c r="N156" s="1"/>
      <c r="O156" s="1"/>
    </row>
    <row r="157" spans="1:15" ht="12.75" customHeight="1">
      <c r="A157" s="30">
        <v>147</v>
      </c>
      <c r="B157" s="334" t="s">
        <v>359</v>
      </c>
      <c r="C157" s="320">
        <v>4361.8999999999996</v>
      </c>
      <c r="D157" s="321">
        <v>4398.3499999999995</v>
      </c>
      <c r="E157" s="321">
        <v>4285.0999999999985</v>
      </c>
      <c r="F157" s="321">
        <v>4208.2999999999993</v>
      </c>
      <c r="G157" s="321">
        <v>4095.0499999999984</v>
      </c>
      <c r="H157" s="321">
        <v>4475.1499999999987</v>
      </c>
      <c r="I157" s="321">
        <v>4588.4000000000005</v>
      </c>
      <c r="J157" s="321">
        <v>4665.1999999999989</v>
      </c>
      <c r="K157" s="320">
        <v>4511.6000000000004</v>
      </c>
      <c r="L157" s="320">
        <v>4321.55</v>
      </c>
      <c r="M157" s="320">
        <v>0.10585</v>
      </c>
      <c r="N157" s="1"/>
      <c r="O157" s="1"/>
    </row>
    <row r="158" spans="1:15" ht="12.75" customHeight="1">
      <c r="A158" s="30">
        <v>148</v>
      </c>
      <c r="B158" s="334" t="s">
        <v>361</v>
      </c>
      <c r="C158" s="320">
        <v>157.94999999999999</v>
      </c>
      <c r="D158" s="321">
        <v>159.01666666666668</v>
      </c>
      <c r="E158" s="321">
        <v>156.13333333333335</v>
      </c>
      <c r="F158" s="321">
        <v>154.31666666666666</v>
      </c>
      <c r="G158" s="321">
        <v>151.43333333333334</v>
      </c>
      <c r="H158" s="321">
        <v>160.83333333333337</v>
      </c>
      <c r="I158" s="321">
        <v>163.7166666666667</v>
      </c>
      <c r="J158" s="321">
        <v>165.53333333333339</v>
      </c>
      <c r="K158" s="320">
        <v>161.9</v>
      </c>
      <c r="L158" s="320">
        <v>157.19999999999999</v>
      </c>
      <c r="M158" s="320">
        <v>2.5992199999999999</v>
      </c>
      <c r="N158" s="1"/>
      <c r="O158" s="1"/>
    </row>
    <row r="159" spans="1:15" ht="12.75" customHeight="1">
      <c r="A159" s="30">
        <v>149</v>
      </c>
      <c r="B159" s="334" t="s">
        <v>378</v>
      </c>
      <c r="C159" s="320">
        <v>2877.65</v>
      </c>
      <c r="D159" s="321">
        <v>2892.5333333333333</v>
      </c>
      <c r="E159" s="321">
        <v>2845.1166666666668</v>
      </c>
      <c r="F159" s="321">
        <v>2812.5833333333335</v>
      </c>
      <c r="G159" s="321">
        <v>2765.166666666667</v>
      </c>
      <c r="H159" s="321">
        <v>2925.0666666666666</v>
      </c>
      <c r="I159" s="321">
        <v>2972.4833333333336</v>
      </c>
      <c r="J159" s="321">
        <v>3005.0166666666664</v>
      </c>
      <c r="K159" s="320">
        <v>2939.95</v>
      </c>
      <c r="L159" s="320">
        <v>2860</v>
      </c>
      <c r="M159" s="320">
        <v>0.28278999999999999</v>
      </c>
      <c r="N159" s="1"/>
      <c r="O159" s="1"/>
    </row>
    <row r="160" spans="1:15" ht="12.75" customHeight="1">
      <c r="A160" s="30">
        <v>150</v>
      </c>
      <c r="B160" s="334" t="s">
        <v>256</v>
      </c>
      <c r="C160" s="320">
        <v>275.8</v>
      </c>
      <c r="D160" s="321">
        <v>274.43333333333334</v>
      </c>
      <c r="E160" s="321">
        <v>270.86666666666667</v>
      </c>
      <c r="F160" s="321">
        <v>265.93333333333334</v>
      </c>
      <c r="G160" s="321">
        <v>262.36666666666667</v>
      </c>
      <c r="H160" s="321">
        <v>279.36666666666667</v>
      </c>
      <c r="I160" s="321">
        <v>282.93333333333339</v>
      </c>
      <c r="J160" s="321">
        <v>287.86666666666667</v>
      </c>
      <c r="K160" s="320">
        <v>278</v>
      </c>
      <c r="L160" s="320">
        <v>269.5</v>
      </c>
      <c r="M160" s="320">
        <v>12.7872</v>
      </c>
      <c r="N160" s="1"/>
      <c r="O160" s="1"/>
    </row>
    <row r="161" spans="1:15" ht="12.75" customHeight="1">
      <c r="A161" s="30">
        <v>151</v>
      </c>
      <c r="B161" s="334" t="s">
        <v>364</v>
      </c>
      <c r="C161" s="320">
        <v>26.5</v>
      </c>
      <c r="D161" s="321">
        <v>26.5</v>
      </c>
      <c r="E161" s="321">
        <v>26.5</v>
      </c>
      <c r="F161" s="321">
        <v>26.5</v>
      </c>
      <c r="G161" s="321">
        <v>26.5</v>
      </c>
      <c r="H161" s="321">
        <v>26.5</v>
      </c>
      <c r="I161" s="321">
        <v>26.5</v>
      </c>
      <c r="J161" s="321">
        <v>26.5</v>
      </c>
      <c r="K161" s="320">
        <v>26.5</v>
      </c>
      <c r="L161" s="320">
        <v>26.5</v>
      </c>
      <c r="M161" s="320">
        <v>4.5581100000000001</v>
      </c>
      <c r="N161" s="1"/>
      <c r="O161" s="1"/>
    </row>
    <row r="162" spans="1:15" ht="12.75" customHeight="1">
      <c r="A162" s="30">
        <v>152</v>
      </c>
      <c r="B162" s="334" t="s">
        <v>362</v>
      </c>
      <c r="C162" s="320">
        <v>124.7</v>
      </c>
      <c r="D162" s="321">
        <v>125.11666666666667</v>
      </c>
      <c r="E162" s="321">
        <v>123.73333333333335</v>
      </c>
      <c r="F162" s="321">
        <v>122.76666666666668</v>
      </c>
      <c r="G162" s="321">
        <v>121.38333333333335</v>
      </c>
      <c r="H162" s="321">
        <v>126.08333333333334</v>
      </c>
      <c r="I162" s="321">
        <v>127.46666666666667</v>
      </c>
      <c r="J162" s="321">
        <v>128.43333333333334</v>
      </c>
      <c r="K162" s="320">
        <v>126.5</v>
      </c>
      <c r="L162" s="320">
        <v>124.15</v>
      </c>
      <c r="M162" s="320">
        <v>14.49286</v>
      </c>
      <c r="N162" s="1"/>
      <c r="O162" s="1"/>
    </row>
    <row r="163" spans="1:15" ht="12.75" customHeight="1">
      <c r="A163" s="30">
        <v>153</v>
      </c>
      <c r="B163" s="334" t="s">
        <v>377</v>
      </c>
      <c r="C163" s="320">
        <v>351.7</v>
      </c>
      <c r="D163" s="321">
        <v>357.3</v>
      </c>
      <c r="E163" s="321">
        <v>342.90000000000003</v>
      </c>
      <c r="F163" s="321">
        <v>334.1</v>
      </c>
      <c r="G163" s="321">
        <v>319.70000000000005</v>
      </c>
      <c r="H163" s="321">
        <v>366.1</v>
      </c>
      <c r="I163" s="321">
        <v>380.5</v>
      </c>
      <c r="J163" s="321">
        <v>389.3</v>
      </c>
      <c r="K163" s="320">
        <v>371.7</v>
      </c>
      <c r="L163" s="320">
        <v>348.5</v>
      </c>
      <c r="M163" s="320">
        <v>9.9331499999999995</v>
      </c>
      <c r="N163" s="1"/>
      <c r="O163" s="1"/>
    </row>
    <row r="164" spans="1:15" ht="12.75" customHeight="1">
      <c r="A164" s="30">
        <v>154</v>
      </c>
      <c r="B164" s="334" t="s">
        <v>103</v>
      </c>
      <c r="C164" s="320">
        <v>157.05000000000001</v>
      </c>
      <c r="D164" s="321">
        <v>157.31666666666669</v>
      </c>
      <c r="E164" s="321">
        <v>154.73333333333338</v>
      </c>
      <c r="F164" s="321">
        <v>152.41666666666669</v>
      </c>
      <c r="G164" s="321">
        <v>149.83333333333337</v>
      </c>
      <c r="H164" s="321">
        <v>159.63333333333338</v>
      </c>
      <c r="I164" s="321">
        <v>162.2166666666667</v>
      </c>
      <c r="J164" s="321">
        <v>164.53333333333339</v>
      </c>
      <c r="K164" s="320">
        <v>159.9</v>
      </c>
      <c r="L164" s="320">
        <v>155</v>
      </c>
      <c r="M164" s="320">
        <v>154.86515</v>
      </c>
      <c r="N164" s="1"/>
      <c r="O164" s="1"/>
    </row>
    <row r="165" spans="1:15" ht="12.75" customHeight="1">
      <c r="A165" s="30">
        <v>155</v>
      </c>
      <c r="B165" s="334" t="s">
        <v>366</v>
      </c>
      <c r="C165" s="320">
        <v>3012.05</v>
      </c>
      <c r="D165" s="321">
        <v>2997.9166666666665</v>
      </c>
      <c r="E165" s="321">
        <v>2974.2833333333328</v>
      </c>
      <c r="F165" s="321">
        <v>2936.5166666666664</v>
      </c>
      <c r="G165" s="321">
        <v>2912.8833333333328</v>
      </c>
      <c r="H165" s="321">
        <v>3035.6833333333329</v>
      </c>
      <c r="I165" s="321">
        <v>3059.3166666666671</v>
      </c>
      <c r="J165" s="321">
        <v>3097.083333333333</v>
      </c>
      <c r="K165" s="320">
        <v>3021.55</v>
      </c>
      <c r="L165" s="320">
        <v>2960.15</v>
      </c>
      <c r="M165" s="320">
        <v>8.591E-2</v>
      </c>
      <c r="N165" s="1"/>
      <c r="O165" s="1"/>
    </row>
    <row r="166" spans="1:15" ht="12.75" customHeight="1">
      <c r="A166" s="30">
        <v>156</v>
      </c>
      <c r="B166" s="334" t="s">
        <v>367</v>
      </c>
      <c r="C166" s="320">
        <v>3073.3</v>
      </c>
      <c r="D166" s="321">
        <v>3079.8666666666668</v>
      </c>
      <c r="E166" s="321">
        <v>3059.7333333333336</v>
      </c>
      <c r="F166" s="321">
        <v>3046.166666666667</v>
      </c>
      <c r="G166" s="321">
        <v>3026.0333333333338</v>
      </c>
      <c r="H166" s="321">
        <v>3093.4333333333334</v>
      </c>
      <c r="I166" s="321">
        <v>3113.5666666666666</v>
      </c>
      <c r="J166" s="321">
        <v>3127.1333333333332</v>
      </c>
      <c r="K166" s="320">
        <v>3100</v>
      </c>
      <c r="L166" s="320">
        <v>3066.3</v>
      </c>
      <c r="M166" s="320">
        <v>6.3439999999999996E-2</v>
      </c>
      <c r="N166" s="1"/>
      <c r="O166" s="1"/>
    </row>
    <row r="167" spans="1:15" ht="12.75" customHeight="1">
      <c r="A167" s="30">
        <v>157</v>
      </c>
      <c r="B167" s="334" t="s">
        <v>373</v>
      </c>
      <c r="C167" s="320">
        <v>392.75</v>
      </c>
      <c r="D167" s="321">
        <v>400.66666666666669</v>
      </c>
      <c r="E167" s="321">
        <v>381.38333333333338</v>
      </c>
      <c r="F167" s="321">
        <v>370.01666666666671</v>
      </c>
      <c r="G167" s="321">
        <v>350.73333333333341</v>
      </c>
      <c r="H167" s="321">
        <v>412.03333333333336</v>
      </c>
      <c r="I167" s="321">
        <v>431.31666666666666</v>
      </c>
      <c r="J167" s="321">
        <v>442.68333333333334</v>
      </c>
      <c r="K167" s="320">
        <v>419.95</v>
      </c>
      <c r="L167" s="320">
        <v>389.3</v>
      </c>
      <c r="M167" s="320">
        <v>6.3368099999999998</v>
      </c>
      <c r="N167" s="1"/>
      <c r="O167" s="1"/>
    </row>
    <row r="168" spans="1:15" ht="12.75" customHeight="1">
      <c r="A168" s="30">
        <v>158</v>
      </c>
      <c r="B168" s="334" t="s">
        <v>368</v>
      </c>
      <c r="C168" s="320">
        <v>120.15</v>
      </c>
      <c r="D168" s="321">
        <v>120.33333333333333</v>
      </c>
      <c r="E168" s="321">
        <v>119.11666666666666</v>
      </c>
      <c r="F168" s="321">
        <v>118.08333333333333</v>
      </c>
      <c r="G168" s="321">
        <v>116.86666666666666</v>
      </c>
      <c r="H168" s="321">
        <v>121.36666666666666</v>
      </c>
      <c r="I168" s="321">
        <v>122.58333333333333</v>
      </c>
      <c r="J168" s="321">
        <v>123.61666666666666</v>
      </c>
      <c r="K168" s="320">
        <v>121.55</v>
      </c>
      <c r="L168" s="320">
        <v>119.3</v>
      </c>
      <c r="M168" s="320">
        <v>2.5987499999999999</v>
      </c>
      <c r="N168" s="1"/>
      <c r="O168" s="1"/>
    </row>
    <row r="169" spans="1:15" ht="12.75" customHeight="1">
      <c r="A169" s="30">
        <v>159</v>
      </c>
      <c r="B169" s="334" t="s">
        <v>369</v>
      </c>
      <c r="C169" s="320">
        <v>5121.75</v>
      </c>
      <c r="D169" s="321">
        <v>5147.5999999999995</v>
      </c>
      <c r="E169" s="321">
        <v>5075.1999999999989</v>
      </c>
      <c r="F169" s="321">
        <v>5028.6499999999996</v>
      </c>
      <c r="G169" s="321">
        <v>4956.2499999999991</v>
      </c>
      <c r="H169" s="321">
        <v>5194.1499999999987</v>
      </c>
      <c r="I169" s="321">
        <v>5266.5499999999984</v>
      </c>
      <c r="J169" s="321">
        <v>5313.0999999999985</v>
      </c>
      <c r="K169" s="320">
        <v>5220</v>
      </c>
      <c r="L169" s="320">
        <v>5101.05</v>
      </c>
      <c r="M169" s="320">
        <v>2.069E-2</v>
      </c>
      <c r="N169" s="1"/>
      <c r="O169" s="1"/>
    </row>
    <row r="170" spans="1:15" ht="12.75" customHeight="1">
      <c r="A170" s="30">
        <v>160</v>
      </c>
      <c r="B170" s="334" t="s">
        <v>257</v>
      </c>
      <c r="C170" s="320">
        <v>3142.95</v>
      </c>
      <c r="D170" s="321">
        <v>3189.9333333333329</v>
      </c>
      <c r="E170" s="321">
        <v>3070.016666666666</v>
      </c>
      <c r="F170" s="321">
        <v>2997.083333333333</v>
      </c>
      <c r="G170" s="321">
        <v>2877.1666666666661</v>
      </c>
      <c r="H170" s="321">
        <v>3262.8666666666659</v>
      </c>
      <c r="I170" s="321">
        <v>3382.7833333333328</v>
      </c>
      <c r="J170" s="321">
        <v>3455.7166666666658</v>
      </c>
      <c r="K170" s="320">
        <v>3309.85</v>
      </c>
      <c r="L170" s="320">
        <v>3117</v>
      </c>
      <c r="M170" s="320">
        <v>4.8005100000000001</v>
      </c>
      <c r="N170" s="1"/>
      <c r="O170" s="1"/>
    </row>
    <row r="171" spans="1:15" ht="12.75" customHeight="1">
      <c r="A171" s="30">
        <v>161</v>
      </c>
      <c r="B171" s="334" t="s">
        <v>370</v>
      </c>
      <c r="C171" s="320">
        <v>1592.65</v>
      </c>
      <c r="D171" s="321">
        <v>1592.25</v>
      </c>
      <c r="E171" s="321">
        <v>1573.4</v>
      </c>
      <c r="F171" s="321">
        <v>1554.15</v>
      </c>
      <c r="G171" s="321">
        <v>1535.3000000000002</v>
      </c>
      <c r="H171" s="321">
        <v>1611.5</v>
      </c>
      <c r="I171" s="321">
        <v>1630.35</v>
      </c>
      <c r="J171" s="321">
        <v>1649.6</v>
      </c>
      <c r="K171" s="320">
        <v>1611.1</v>
      </c>
      <c r="L171" s="320">
        <v>1573</v>
      </c>
      <c r="M171" s="320">
        <v>0.23502999999999999</v>
      </c>
      <c r="N171" s="1"/>
      <c r="O171" s="1"/>
    </row>
    <row r="172" spans="1:15" ht="12.75" customHeight="1">
      <c r="A172" s="30">
        <v>162</v>
      </c>
      <c r="B172" s="334" t="s">
        <v>104</v>
      </c>
      <c r="C172" s="320">
        <v>435.75</v>
      </c>
      <c r="D172" s="321">
        <v>434.93333333333334</v>
      </c>
      <c r="E172" s="321">
        <v>430.56666666666666</v>
      </c>
      <c r="F172" s="321">
        <v>425.38333333333333</v>
      </c>
      <c r="G172" s="321">
        <v>421.01666666666665</v>
      </c>
      <c r="H172" s="321">
        <v>440.11666666666667</v>
      </c>
      <c r="I172" s="321">
        <v>444.48333333333335</v>
      </c>
      <c r="J172" s="321">
        <v>449.66666666666669</v>
      </c>
      <c r="K172" s="320">
        <v>439.3</v>
      </c>
      <c r="L172" s="320">
        <v>429.75</v>
      </c>
      <c r="M172" s="320">
        <v>6.7574300000000003</v>
      </c>
      <c r="N172" s="1"/>
      <c r="O172" s="1"/>
    </row>
    <row r="173" spans="1:15" ht="12.75" customHeight="1">
      <c r="A173" s="30">
        <v>163</v>
      </c>
      <c r="B173" s="334" t="s">
        <v>365</v>
      </c>
      <c r="C173" s="320">
        <v>4714.45</v>
      </c>
      <c r="D173" s="321">
        <v>4737.8166666666666</v>
      </c>
      <c r="E173" s="321">
        <v>4677.6333333333332</v>
      </c>
      <c r="F173" s="321">
        <v>4640.8166666666666</v>
      </c>
      <c r="G173" s="321">
        <v>4580.6333333333332</v>
      </c>
      <c r="H173" s="321">
        <v>4774.6333333333332</v>
      </c>
      <c r="I173" s="321">
        <v>4834.8166666666657</v>
      </c>
      <c r="J173" s="321">
        <v>4871.6333333333332</v>
      </c>
      <c r="K173" s="320">
        <v>4798</v>
      </c>
      <c r="L173" s="320">
        <v>4701</v>
      </c>
      <c r="M173" s="320">
        <v>9.7320000000000004E-2</v>
      </c>
      <c r="N173" s="1"/>
      <c r="O173" s="1"/>
    </row>
    <row r="174" spans="1:15" ht="12.75" customHeight="1">
      <c r="A174" s="30">
        <v>164</v>
      </c>
      <c r="B174" s="334" t="s">
        <v>379</v>
      </c>
      <c r="C174" s="320">
        <v>856.7</v>
      </c>
      <c r="D174" s="321">
        <v>848.19999999999993</v>
      </c>
      <c r="E174" s="321">
        <v>833.49999999999989</v>
      </c>
      <c r="F174" s="321">
        <v>810.3</v>
      </c>
      <c r="G174" s="321">
        <v>795.59999999999991</v>
      </c>
      <c r="H174" s="321">
        <v>871.39999999999986</v>
      </c>
      <c r="I174" s="321">
        <v>886.09999999999991</v>
      </c>
      <c r="J174" s="321">
        <v>909.29999999999984</v>
      </c>
      <c r="K174" s="320">
        <v>862.9</v>
      </c>
      <c r="L174" s="320">
        <v>825</v>
      </c>
      <c r="M174" s="320">
        <v>25.070250000000001</v>
      </c>
      <c r="N174" s="1"/>
      <c r="O174" s="1"/>
    </row>
    <row r="175" spans="1:15" ht="12.75" customHeight="1">
      <c r="A175" s="30">
        <v>165</v>
      </c>
      <c r="B175" s="334" t="s">
        <v>371</v>
      </c>
      <c r="C175" s="320">
        <v>1237.8</v>
      </c>
      <c r="D175" s="321">
        <v>1235.1499999999999</v>
      </c>
      <c r="E175" s="321">
        <v>1212.5999999999997</v>
      </c>
      <c r="F175" s="321">
        <v>1187.3999999999999</v>
      </c>
      <c r="G175" s="321">
        <v>1164.8499999999997</v>
      </c>
      <c r="H175" s="321">
        <v>1260.3499999999997</v>
      </c>
      <c r="I175" s="321">
        <v>1282.8999999999999</v>
      </c>
      <c r="J175" s="321">
        <v>1308.0999999999997</v>
      </c>
      <c r="K175" s="320">
        <v>1257.7</v>
      </c>
      <c r="L175" s="320">
        <v>1209.95</v>
      </c>
      <c r="M175" s="320">
        <v>1.3346</v>
      </c>
      <c r="N175" s="1"/>
      <c r="O175" s="1"/>
    </row>
    <row r="176" spans="1:15" ht="12.75" customHeight="1">
      <c r="A176" s="30">
        <v>166</v>
      </c>
      <c r="B176" s="334" t="s">
        <v>258</v>
      </c>
      <c r="C176" s="320">
        <v>517.65</v>
      </c>
      <c r="D176" s="321">
        <v>518.48333333333335</v>
      </c>
      <c r="E176" s="321">
        <v>510.4666666666667</v>
      </c>
      <c r="F176" s="321">
        <v>503.28333333333336</v>
      </c>
      <c r="G176" s="321">
        <v>495.26666666666671</v>
      </c>
      <c r="H176" s="321">
        <v>525.66666666666674</v>
      </c>
      <c r="I176" s="321">
        <v>533.68333333333339</v>
      </c>
      <c r="J176" s="321">
        <v>540.86666666666667</v>
      </c>
      <c r="K176" s="320">
        <v>526.5</v>
      </c>
      <c r="L176" s="320">
        <v>511.3</v>
      </c>
      <c r="M176" s="320">
        <v>9.0536600000000007</v>
      </c>
      <c r="N176" s="1"/>
      <c r="O176" s="1"/>
    </row>
    <row r="177" spans="1:15" ht="12.75" customHeight="1">
      <c r="A177" s="30">
        <v>167</v>
      </c>
      <c r="B177" s="334" t="s">
        <v>107</v>
      </c>
      <c r="C177" s="320">
        <v>793.8</v>
      </c>
      <c r="D177" s="321">
        <v>785.41666666666663</v>
      </c>
      <c r="E177" s="321">
        <v>774.38333333333321</v>
      </c>
      <c r="F177" s="321">
        <v>754.96666666666658</v>
      </c>
      <c r="G177" s="321">
        <v>743.93333333333317</v>
      </c>
      <c r="H177" s="321">
        <v>804.83333333333326</v>
      </c>
      <c r="I177" s="321">
        <v>815.86666666666679</v>
      </c>
      <c r="J177" s="321">
        <v>835.2833333333333</v>
      </c>
      <c r="K177" s="320">
        <v>796.45</v>
      </c>
      <c r="L177" s="320">
        <v>766</v>
      </c>
      <c r="M177" s="320">
        <v>12.28628</v>
      </c>
      <c r="N177" s="1"/>
      <c r="O177" s="1"/>
    </row>
    <row r="178" spans="1:15" ht="12.75" customHeight="1">
      <c r="A178" s="30">
        <v>168</v>
      </c>
      <c r="B178" s="334" t="s">
        <v>259</v>
      </c>
      <c r="C178" s="320">
        <v>487.7</v>
      </c>
      <c r="D178" s="321">
        <v>486.88333333333338</v>
      </c>
      <c r="E178" s="321">
        <v>481.76666666666677</v>
      </c>
      <c r="F178" s="321">
        <v>475.83333333333337</v>
      </c>
      <c r="G178" s="321">
        <v>470.71666666666675</v>
      </c>
      <c r="H178" s="321">
        <v>492.81666666666678</v>
      </c>
      <c r="I178" s="321">
        <v>497.93333333333345</v>
      </c>
      <c r="J178" s="321">
        <v>503.86666666666679</v>
      </c>
      <c r="K178" s="320">
        <v>492</v>
      </c>
      <c r="L178" s="320">
        <v>480.95</v>
      </c>
      <c r="M178" s="320">
        <v>0.79861000000000004</v>
      </c>
      <c r="N178" s="1"/>
      <c r="O178" s="1"/>
    </row>
    <row r="179" spans="1:15" ht="12.75" customHeight="1">
      <c r="A179" s="30">
        <v>169</v>
      </c>
      <c r="B179" s="334" t="s">
        <v>108</v>
      </c>
      <c r="C179" s="320">
        <v>1582.9</v>
      </c>
      <c r="D179" s="321">
        <v>1562.9833333333333</v>
      </c>
      <c r="E179" s="321">
        <v>1536.9666666666667</v>
      </c>
      <c r="F179" s="321">
        <v>1491.0333333333333</v>
      </c>
      <c r="G179" s="321">
        <v>1465.0166666666667</v>
      </c>
      <c r="H179" s="321">
        <v>1608.9166666666667</v>
      </c>
      <c r="I179" s="321">
        <v>1634.9333333333336</v>
      </c>
      <c r="J179" s="321">
        <v>1680.8666666666668</v>
      </c>
      <c r="K179" s="320">
        <v>1589</v>
      </c>
      <c r="L179" s="320">
        <v>1517.05</v>
      </c>
      <c r="M179" s="320">
        <v>4.9985799999999996</v>
      </c>
      <c r="N179" s="1"/>
      <c r="O179" s="1"/>
    </row>
    <row r="180" spans="1:15" ht="12.75" customHeight="1">
      <c r="A180" s="30">
        <v>170</v>
      </c>
      <c r="B180" s="334" t="s">
        <v>380</v>
      </c>
      <c r="C180" s="320">
        <v>89.7</v>
      </c>
      <c r="D180" s="321">
        <v>89.2</v>
      </c>
      <c r="E180" s="321">
        <v>85.9</v>
      </c>
      <c r="F180" s="321">
        <v>82.100000000000009</v>
      </c>
      <c r="G180" s="321">
        <v>78.800000000000011</v>
      </c>
      <c r="H180" s="321">
        <v>93</v>
      </c>
      <c r="I180" s="321">
        <v>96.299999999999983</v>
      </c>
      <c r="J180" s="321">
        <v>100.1</v>
      </c>
      <c r="K180" s="320">
        <v>92.5</v>
      </c>
      <c r="L180" s="320">
        <v>85.4</v>
      </c>
      <c r="M180" s="320">
        <v>51.597189999999998</v>
      </c>
      <c r="N180" s="1"/>
      <c r="O180" s="1"/>
    </row>
    <row r="181" spans="1:15" ht="12.75" customHeight="1">
      <c r="A181" s="30">
        <v>171</v>
      </c>
      <c r="B181" s="334" t="s">
        <v>109</v>
      </c>
      <c r="C181" s="320">
        <v>286.75</v>
      </c>
      <c r="D181" s="321">
        <v>287.68333333333334</v>
      </c>
      <c r="E181" s="321">
        <v>284.4666666666667</v>
      </c>
      <c r="F181" s="321">
        <v>282.18333333333334</v>
      </c>
      <c r="G181" s="321">
        <v>278.9666666666667</v>
      </c>
      <c r="H181" s="321">
        <v>289.9666666666667</v>
      </c>
      <c r="I181" s="321">
        <v>293.18333333333328</v>
      </c>
      <c r="J181" s="321">
        <v>295.4666666666667</v>
      </c>
      <c r="K181" s="320">
        <v>290.89999999999998</v>
      </c>
      <c r="L181" s="320">
        <v>285.39999999999998</v>
      </c>
      <c r="M181" s="320">
        <v>3.7734399999999999</v>
      </c>
      <c r="N181" s="1"/>
      <c r="O181" s="1"/>
    </row>
    <row r="182" spans="1:15" ht="12.75" customHeight="1">
      <c r="A182" s="30">
        <v>172</v>
      </c>
      <c r="B182" s="334" t="s">
        <v>372</v>
      </c>
      <c r="C182" s="320">
        <v>531.15</v>
      </c>
      <c r="D182" s="321">
        <v>533.4</v>
      </c>
      <c r="E182" s="321">
        <v>524.34999999999991</v>
      </c>
      <c r="F182" s="321">
        <v>517.54999999999995</v>
      </c>
      <c r="G182" s="321">
        <v>508.49999999999989</v>
      </c>
      <c r="H182" s="321">
        <v>540.19999999999993</v>
      </c>
      <c r="I182" s="321">
        <v>549.24999999999989</v>
      </c>
      <c r="J182" s="321">
        <v>556.04999999999995</v>
      </c>
      <c r="K182" s="320">
        <v>542.45000000000005</v>
      </c>
      <c r="L182" s="320">
        <v>526.6</v>
      </c>
      <c r="M182" s="320">
        <v>4.4169</v>
      </c>
      <c r="N182" s="1"/>
      <c r="O182" s="1"/>
    </row>
    <row r="183" spans="1:15" ht="12.75" customHeight="1">
      <c r="A183" s="30">
        <v>173</v>
      </c>
      <c r="B183" s="334" t="s">
        <v>110</v>
      </c>
      <c r="C183" s="320">
        <v>1718</v>
      </c>
      <c r="D183" s="321">
        <v>1714.3333333333333</v>
      </c>
      <c r="E183" s="321">
        <v>1698.6666666666665</v>
      </c>
      <c r="F183" s="321">
        <v>1679.3333333333333</v>
      </c>
      <c r="G183" s="321">
        <v>1663.6666666666665</v>
      </c>
      <c r="H183" s="321">
        <v>1733.6666666666665</v>
      </c>
      <c r="I183" s="321">
        <v>1749.333333333333</v>
      </c>
      <c r="J183" s="321">
        <v>1768.6666666666665</v>
      </c>
      <c r="K183" s="320">
        <v>1730</v>
      </c>
      <c r="L183" s="320">
        <v>1695</v>
      </c>
      <c r="M183" s="320">
        <v>7.5044899999999997</v>
      </c>
      <c r="N183" s="1"/>
      <c r="O183" s="1"/>
    </row>
    <row r="184" spans="1:15" ht="12.75" customHeight="1">
      <c r="A184" s="30">
        <v>174</v>
      </c>
      <c r="B184" s="334" t="s">
        <v>374</v>
      </c>
      <c r="C184" s="320">
        <v>181.25</v>
      </c>
      <c r="D184" s="321">
        <v>182.28333333333333</v>
      </c>
      <c r="E184" s="321">
        <v>179.31666666666666</v>
      </c>
      <c r="F184" s="321">
        <v>177.38333333333333</v>
      </c>
      <c r="G184" s="321">
        <v>174.41666666666666</v>
      </c>
      <c r="H184" s="321">
        <v>184.21666666666667</v>
      </c>
      <c r="I184" s="321">
        <v>187.18333333333331</v>
      </c>
      <c r="J184" s="321">
        <v>189.11666666666667</v>
      </c>
      <c r="K184" s="320">
        <v>185.25</v>
      </c>
      <c r="L184" s="320">
        <v>180.35</v>
      </c>
      <c r="M184" s="320">
        <v>13.64794</v>
      </c>
      <c r="N184" s="1"/>
      <c r="O184" s="1"/>
    </row>
    <row r="185" spans="1:15" ht="12.75" customHeight="1">
      <c r="A185" s="30">
        <v>175</v>
      </c>
      <c r="B185" s="334" t="s">
        <v>375</v>
      </c>
      <c r="C185" s="320">
        <v>1748.9</v>
      </c>
      <c r="D185" s="321">
        <v>1738.05</v>
      </c>
      <c r="E185" s="321">
        <v>1722.85</v>
      </c>
      <c r="F185" s="321">
        <v>1696.8</v>
      </c>
      <c r="G185" s="321">
        <v>1681.6</v>
      </c>
      <c r="H185" s="321">
        <v>1764.1</v>
      </c>
      <c r="I185" s="321">
        <v>1779.3000000000002</v>
      </c>
      <c r="J185" s="321">
        <v>1805.35</v>
      </c>
      <c r="K185" s="320">
        <v>1753.25</v>
      </c>
      <c r="L185" s="320">
        <v>1712</v>
      </c>
      <c r="M185" s="320">
        <v>0.27378999999999998</v>
      </c>
      <c r="N185" s="1"/>
      <c r="O185" s="1"/>
    </row>
    <row r="186" spans="1:15" ht="12.75" customHeight="1">
      <c r="A186" s="30">
        <v>176</v>
      </c>
      <c r="B186" s="334" t="s">
        <v>381</v>
      </c>
      <c r="C186" s="320">
        <v>175.95</v>
      </c>
      <c r="D186" s="321">
        <v>176.63333333333333</v>
      </c>
      <c r="E186" s="321">
        <v>173.26666666666665</v>
      </c>
      <c r="F186" s="321">
        <v>170.58333333333331</v>
      </c>
      <c r="G186" s="321">
        <v>167.21666666666664</v>
      </c>
      <c r="H186" s="321">
        <v>179.31666666666666</v>
      </c>
      <c r="I186" s="321">
        <v>182.68333333333334</v>
      </c>
      <c r="J186" s="321">
        <v>185.36666666666667</v>
      </c>
      <c r="K186" s="320">
        <v>180</v>
      </c>
      <c r="L186" s="320">
        <v>173.95</v>
      </c>
      <c r="M186" s="320">
        <v>30.295359999999999</v>
      </c>
      <c r="N186" s="1"/>
      <c r="O186" s="1"/>
    </row>
    <row r="187" spans="1:15" ht="12.75" customHeight="1">
      <c r="A187" s="30">
        <v>177</v>
      </c>
      <c r="B187" s="334" t="s">
        <v>260</v>
      </c>
      <c r="C187" s="320">
        <v>264.8</v>
      </c>
      <c r="D187" s="321">
        <v>264.53333333333336</v>
      </c>
      <c r="E187" s="321">
        <v>262.26666666666671</v>
      </c>
      <c r="F187" s="321">
        <v>259.73333333333335</v>
      </c>
      <c r="G187" s="321">
        <v>257.4666666666667</v>
      </c>
      <c r="H187" s="321">
        <v>267.06666666666672</v>
      </c>
      <c r="I187" s="321">
        <v>269.33333333333337</v>
      </c>
      <c r="J187" s="321">
        <v>271.86666666666673</v>
      </c>
      <c r="K187" s="320">
        <v>266.8</v>
      </c>
      <c r="L187" s="320">
        <v>262</v>
      </c>
      <c r="M187" s="320">
        <v>5.2598200000000004</v>
      </c>
      <c r="N187" s="1"/>
      <c r="O187" s="1"/>
    </row>
    <row r="188" spans="1:15" ht="12.75" customHeight="1">
      <c r="A188" s="30">
        <v>178</v>
      </c>
      <c r="B188" s="334" t="s">
        <v>376</v>
      </c>
      <c r="C188" s="320">
        <v>1028.75</v>
      </c>
      <c r="D188" s="321">
        <v>1001.9333333333334</v>
      </c>
      <c r="E188" s="321">
        <v>964.86666666666679</v>
      </c>
      <c r="F188" s="321">
        <v>900.98333333333335</v>
      </c>
      <c r="G188" s="321">
        <v>863.91666666666674</v>
      </c>
      <c r="H188" s="321">
        <v>1065.8166666666668</v>
      </c>
      <c r="I188" s="321">
        <v>1102.8833333333334</v>
      </c>
      <c r="J188" s="321">
        <v>1166.7666666666669</v>
      </c>
      <c r="K188" s="320">
        <v>1039</v>
      </c>
      <c r="L188" s="320">
        <v>938.05</v>
      </c>
      <c r="M188" s="320">
        <v>49.072189999999999</v>
      </c>
      <c r="N188" s="1"/>
      <c r="O188" s="1"/>
    </row>
    <row r="189" spans="1:15" ht="12.75" customHeight="1">
      <c r="A189" s="30">
        <v>179</v>
      </c>
      <c r="B189" s="334" t="s">
        <v>111</v>
      </c>
      <c r="C189" s="320">
        <v>532.6</v>
      </c>
      <c r="D189" s="321">
        <v>529.7166666666667</v>
      </c>
      <c r="E189" s="321">
        <v>524.98333333333335</v>
      </c>
      <c r="F189" s="321">
        <v>517.36666666666667</v>
      </c>
      <c r="G189" s="321">
        <v>512.63333333333333</v>
      </c>
      <c r="H189" s="321">
        <v>537.33333333333337</v>
      </c>
      <c r="I189" s="321">
        <v>542.06666666666672</v>
      </c>
      <c r="J189" s="321">
        <v>549.68333333333339</v>
      </c>
      <c r="K189" s="320">
        <v>534.45000000000005</v>
      </c>
      <c r="L189" s="320">
        <v>522.1</v>
      </c>
      <c r="M189" s="320">
        <v>15.31962</v>
      </c>
      <c r="N189" s="1"/>
      <c r="O189" s="1"/>
    </row>
    <row r="190" spans="1:15" ht="12.75" customHeight="1">
      <c r="A190" s="30">
        <v>180</v>
      </c>
      <c r="B190" s="334" t="s">
        <v>261</v>
      </c>
      <c r="C190" s="320">
        <v>1645.9</v>
      </c>
      <c r="D190" s="321">
        <v>1651</v>
      </c>
      <c r="E190" s="321">
        <v>1623.2</v>
      </c>
      <c r="F190" s="321">
        <v>1600.5</v>
      </c>
      <c r="G190" s="321">
        <v>1572.7</v>
      </c>
      <c r="H190" s="321">
        <v>1673.7</v>
      </c>
      <c r="I190" s="321">
        <v>1701.5000000000002</v>
      </c>
      <c r="J190" s="321">
        <v>1724.2</v>
      </c>
      <c r="K190" s="320">
        <v>1678.8</v>
      </c>
      <c r="L190" s="320">
        <v>1628.3</v>
      </c>
      <c r="M190" s="320">
        <v>6.5757000000000003</v>
      </c>
      <c r="N190" s="1"/>
      <c r="O190" s="1"/>
    </row>
    <row r="191" spans="1:15" ht="12.75" customHeight="1">
      <c r="A191" s="30">
        <v>181</v>
      </c>
      <c r="B191" s="334" t="s">
        <v>385</v>
      </c>
      <c r="C191" s="320">
        <v>1010.4</v>
      </c>
      <c r="D191" s="321">
        <v>1015.1500000000001</v>
      </c>
      <c r="E191" s="321">
        <v>1001.4000000000001</v>
      </c>
      <c r="F191" s="321">
        <v>992.4</v>
      </c>
      <c r="G191" s="321">
        <v>978.65</v>
      </c>
      <c r="H191" s="321">
        <v>1024.1500000000001</v>
      </c>
      <c r="I191" s="321">
        <v>1037.9000000000001</v>
      </c>
      <c r="J191" s="321">
        <v>1046.9000000000003</v>
      </c>
      <c r="K191" s="320">
        <v>1028.9000000000001</v>
      </c>
      <c r="L191" s="320">
        <v>1006.15</v>
      </c>
      <c r="M191" s="320">
        <v>1.5619499999999999</v>
      </c>
      <c r="N191" s="1"/>
      <c r="O191" s="1"/>
    </row>
    <row r="192" spans="1:15" ht="12.75" customHeight="1">
      <c r="A192" s="30">
        <v>182</v>
      </c>
      <c r="B192" s="334" t="s">
        <v>831</v>
      </c>
      <c r="C192" s="320">
        <v>20.05</v>
      </c>
      <c r="D192" s="321">
        <v>20.333333333333336</v>
      </c>
      <c r="E192" s="321">
        <v>19.56666666666667</v>
      </c>
      <c r="F192" s="321">
        <v>19.083333333333336</v>
      </c>
      <c r="G192" s="321">
        <v>18.31666666666667</v>
      </c>
      <c r="H192" s="321">
        <v>20.81666666666667</v>
      </c>
      <c r="I192" s="321">
        <v>21.583333333333336</v>
      </c>
      <c r="J192" s="321">
        <v>22.06666666666667</v>
      </c>
      <c r="K192" s="320">
        <v>21.1</v>
      </c>
      <c r="L192" s="320">
        <v>19.850000000000001</v>
      </c>
      <c r="M192" s="320">
        <v>71.73451</v>
      </c>
      <c r="N192" s="1"/>
      <c r="O192" s="1"/>
    </row>
    <row r="193" spans="1:15" ht="12.75" customHeight="1">
      <c r="A193" s="30">
        <v>183</v>
      </c>
      <c r="B193" s="334" t="s">
        <v>386</v>
      </c>
      <c r="C193" s="320">
        <v>1101.7</v>
      </c>
      <c r="D193" s="321">
        <v>1105.1833333333334</v>
      </c>
      <c r="E193" s="321">
        <v>1087.7666666666669</v>
      </c>
      <c r="F193" s="321">
        <v>1073.8333333333335</v>
      </c>
      <c r="G193" s="321">
        <v>1056.416666666667</v>
      </c>
      <c r="H193" s="321">
        <v>1119.1166666666668</v>
      </c>
      <c r="I193" s="321">
        <v>1136.5333333333333</v>
      </c>
      <c r="J193" s="321">
        <v>1150.4666666666667</v>
      </c>
      <c r="K193" s="320">
        <v>1122.5999999999999</v>
      </c>
      <c r="L193" s="320">
        <v>1091.25</v>
      </c>
      <c r="M193" s="320">
        <v>0.23021</v>
      </c>
      <c r="N193" s="1"/>
      <c r="O193" s="1"/>
    </row>
    <row r="194" spans="1:15" ht="12.75" customHeight="1">
      <c r="A194" s="30">
        <v>184</v>
      </c>
      <c r="B194" s="334" t="s">
        <v>112</v>
      </c>
      <c r="C194" s="320">
        <v>1325.95</v>
      </c>
      <c r="D194" s="321">
        <v>1317.1333333333334</v>
      </c>
      <c r="E194" s="321">
        <v>1304.8666666666668</v>
      </c>
      <c r="F194" s="321">
        <v>1283.7833333333333</v>
      </c>
      <c r="G194" s="321">
        <v>1271.5166666666667</v>
      </c>
      <c r="H194" s="321">
        <v>1338.2166666666669</v>
      </c>
      <c r="I194" s="321">
        <v>1350.4833333333338</v>
      </c>
      <c r="J194" s="321">
        <v>1371.5666666666671</v>
      </c>
      <c r="K194" s="320">
        <v>1329.4</v>
      </c>
      <c r="L194" s="320">
        <v>1296.05</v>
      </c>
      <c r="M194" s="320">
        <v>10.147690000000001</v>
      </c>
      <c r="N194" s="1"/>
      <c r="O194" s="1"/>
    </row>
    <row r="195" spans="1:15" ht="12.75" customHeight="1">
      <c r="A195" s="30">
        <v>185</v>
      </c>
      <c r="B195" s="334" t="s">
        <v>113</v>
      </c>
      <c r="C195" s="320">
        <v>1094.3</v>
      </c>
      <c r="D195" s="321">
        <v>1095.45</v>
      </c>
      <c r="E195" s="321">
        <v>1083.9000000000001</v>
      </c>
      <c r="F195" s="321">
        <v>1073.5</v>
      </c>
      <c r="G195" s="321">
        <v>1061.95</v>
      </c>
      <c r="H195" s="321">
        <v>1105.8500000000001</v>
      </c>
      <c r="I195" s="321">
        <v>1117.3999999999999</v>
      </c>
      <c r="J195" s="321">
        <v>1127.8000000000002</v>
      </c>
      <c r="K195" s="320">
        <v>1107</v>
      </c>
      <c r="L195" s="320">
        <v>1085.05</v>
      </c>
      <c r="M195" s="320">
        <v>32.137140000000002</v>
      </c>
      <c r="N195" s="1"/>
      <c r="O195" s="1"/>
    </row>
    <row r="196" spans="1:15" ht="12.75" customHeight="1">
      <c r="A196" s="30">
        <v>186</v>
      </c>
      <c r="B196" s="334" t="s">
        <v>114</v>
      </c>
      <c r="C196" s="320">
        <v>2230.1999999999998</v>
      </c>
      <c r="D196" s="321">
        <v>2224.7333333333331</v>
      </c>
      <c r="E196" s="321">
        <v>2210.4666666666662</v>
      </c>
      <c r="F196" s="321">
        <v>2190.7333333333331</v>
      </c>
      <c r="G196" s="321">
        <v>2176.4666666666662</v>
      </c>
      <c r="H196" s="321">
        <v>2244.4666666666662</v>
      </c>
      <c r="I196" s="321">
        <v>2258.7333333333336</v>
      </c>
      <c r="J196" s="321">
        <v>2278.4666666666662</v>
      </c>
      <c r="K196" s="320">
        <v>2239</v>
      </c>
      <c r="L196" s="320">
        <v>2205</v>
      </c>
      <c r="M196" s="320">
        <v>25.141909999999999</v>
      </c>
      <c r="N196" s="1"/>
      <c r="O196" s="1"/>
    </row>
    <row r="197" spans="1:15" ht="12.75" customHeight="1">
      <c r="A197" s="30">
        <v>187</v>
      </c>
      <c r="B197" s="334" t="s">
        <v>115</v>
      </c>
      <c r="C197" s="320">
        <v>2087.35</v>
      </c>
      <c r="D197" s="321">
        <v>2058.7833333333333</v>
      </c>
      <c r="E197" s="321">
        <v>2023.5666666666666</v>
      </c>
      <c r="F197" s="321">
        <v>1959.7833333333333</v>
      </c>
      <c r="G197" s="321">
        <v>1924.5666666666666</v>
      </c>
      <c r="H197" s="321">
        <v>2122.5666666666666</v>
      </c>
      <c r="I197" s="321">
        <v>2157.7833333333328</v>
      </c>
      <c r="J197" s="321">
        <v>2221.5666666666666</v>
      </c>
      <c r="K197" s="320">
        <v>2094</v>
      </c>
      <c r="L197" s="320">
        <v>1995</v>
      </c>
      <c r="M197" s="320">
        <v>8.2463099999999994</v>
      </c>
      <c r="N197" s="1"/>
      <c r="O197" s="1"/>
    </row>
    <row r="198" spans="1:15" ht="12.75" customHeight="1">
      <c r="A198" s="30">
        <v>188</v>
      </c>
      <c r="B198" s="334" t="s">
        <v>116</v>
      </c>
      <c r="C198" s="320">
        <v>1372.05</v>
      </c>
      <c r="D198" s="321">
        <v>1370.3833333333332</v>
      </c>
      <c r="E198" s="321">
        <v>1358.8166666666664</v>
      </c>
      <c r="F198" s="321">
        <v>1345.5833333333333</v>
      </c>
      <c r="G198" s="321">
        <v>1334.0166666666664</v>
      </c>
      <c r="H198" s="321">
        <v>1383.6166666666663</v>
      </c>
      <c r="I198" s="321">
        <v>1395.1833333333329</v>
      </c>
      <c r="J198" s="321">
        <v>1408.4166666666663</v>
      </c>
      <c r="K198" s="320">
        <v>1381.95</v>
      </c>
      <c r="L198" s="320">
        <v>1357.15</v>
      </c>
      <c r="M198" s="320">
        <v>85.084209999999999</v>
      </c>
      <c r="N198" s="1"/>
      <c r="O198" s="1"/>
    </row>
    <row r="199" spans="1:15" ht="12.75" customHeight="1">
      <c r="A199" s="30">
        <v>189</v>
      </c>
      <c r="B199" s="334" t="s">
        <v>117</v>
      </c>
      <c r="C199" s="320">
        <v>549.85</v>
      </c>
      <c r="D199" s="321">
        <v>547.93333333333328</v>
      </c>
      <c r="E199" s="321">
        <v>539.86666666666656</v>
      </c>
      <c r="F199" s="321">
        <v>529.88333333333333</v>
      </c>
      <c r="G199" s="321">
        <v>521.81666666666661</v>
      </c>
      <c r="H199" s="321">
        <v>557.91666666666652</v>
      </c>
      <c r="I199" s="321">
        <v>565.98333333333335</v>
      </c>
      <c r="J199" s="321">
        <v>575.96666666666647</v>
      </c>
      <c r="K199" s="320">
        <v>556</v>
      </c>
      <c r="L199" s="320">
        <v>537.95000000000005</v>
      </c>
      <c r="M199" s="320">
        <v>41.535179999999997</v>
      </c>
      <c r="N199" s="1"/>
      <c r="O199" s="1"/>
    </row>
    <row r="200" spans="1:15" ht="12.75" customHeight="1">
      <c r="A200" s="30">
        <v>190</v>
      </c>
      <c r="B200" s="334" t="s">
        <v>383</v>
      </c>
      <c r="C200" s="320">
        <v>1271.8</v>
      </c>
      <c r="D200" s="321">
        <v>1279.8999999999999</v>
      </c>
      <c r="E200" s="321">
        <v>1256.8999999999996</v>
      </c>
      <c r="F200" s="321">
        <v>1241.9999999999998</v>
      </c>
      <c r="G200" s="321">
        <v>1218.9999999999995</v>
      </c>
      <c r="H200" s="321">
        <v>1294.7999999999997</v>
      </c>
      <c r="I200" s="321">
        <v>1317.8000000000002</v>
      </c>
      <c r="J200" s="321">
        <v>1332.6999999999998</v>
      </c>
      <c r="K200" s="320">
        <v>1302.9000000000001</v>
      </c>
      <c r="L200" s="320">
        <v>1265</v>
      </c>
      <c r="M200" s="320">
        <v>1.3767799999999999</v>
      </c>
      <c r="N200" s="1"/>
      <c r="O200" s="1"/>
    </row>
    <row r="201" spans="1:15" ht="12.75" customHeight="1">
      <c r="A201" s="30">
        <v>191</v>
      </c>
      <c r="B201" s="334" t="s">
        <v>387</v>
      </c>
      <c r="C201" s="320">
        <v>205.35</v>
      </c>
      <c r="D201" s="321">
        <v>204.35</v>
      </c>
      <c r="E201" s="321">
        <v>202.14999999999998</v>
      </c>
      <c r="F201" s="321">
        <v>198.95</v>
      </c>
      <c r="G201" s="321">
        <v>196.74999999999997</v>
      </c>
      <c r="H201" s="321">
        <v>207.54999999999998</v>
      </c>
      <c r="I201" s="321">
        <v>209.74999999999997</v>
      </c>
      <c r="J201" s="321">
        <v>212.95</v>
      </c>
      <c r="K201" s="320">
        <v>206.55</v>
      </c>
      <c r="L201" s="320">
        <v>201.15</v>
      </c>
      <c r="M201" s="320">
        <v>1.1144700000000001</v>
      </c>
      <c r="N201" s="1"/>
      <c r="O201" s="1"/>
    </row>
    <row r="202" spans="1:15" ht="12.75" customHeight="1">
      <c r="A202" s="30">
        <v>192</v>
      </c>
      <c r="B202" s="334" t="s">
        <v>388</v>
      </c>
      <c r="C202" s="320">
        <v>117.65</v>
      </c>
      <c r="D202" s="321">
        <v>117.46666666666665</v>
      </c>
      <c r="E202" s="321">
        <v>115.93333333333331</v>
      </c>
      <c r="F202" s="321">
        <v>114.21666666666665</v>
      </c>
      <c r="G202" s="321">
        <v>112.68333333333331</v>
      </c>
      <c r="H202" s="321">
        <v>119.18333333333331</v>
      </c>
      <c r="I202" s="321">
        <v>120.71666666666664</v>
      </c>
      <c r="J202" s="321">
        <v>122.43333333333331</v>
      </c>
      <c r="K202" s="320">
        <v>119</v>
      </c>
      <c r="L202" s="320">
        <v>115.75</v>
      </c>
      <c r="M202" s="320">
        <v>4.9592299999999998</v>
      </c>
      <c r="N202" s="1"/>
      <c r="O202" s="1"/>
    </row>
    <row r="203" spans="1:15" ht="12.75" customHeight="1">
      <c r="A203" s="30">
        <v>193</v>
      </c>
      <c r="B203" s="334" t="s">
        <v>118</v>
      </c>
      <c r="C203" s="320">
        <v>2407.25</v>
      </c>
      <c r="D203" s="321">
        <v>2373.85</v>
      </c>
      <c r="E203" s="321">
        <v>2334.6999999999998</v>
      </c>
      <c r="F203" s="321">
        <v>2262.15</v>
      </c>
      <c r="G203" s="321">
        <v>2223</v>
      </c>
      <c r="H203" s="321">
        <v>2446.3999999999996</v>
      </c>
      <c r="I203" s="321">
        <v>2485.5500000000002</v>
      </c>
      <c r="J203" s="321">
        <v>2558.0999999999995</v>
      </c>
      <c r="K203" s="320">
        <v>2413</v>
      </c>
      <c r="L203" s="320">
        <v>2301.3000000000002</v>
      </c>
      <c r="M203" s="320">
        <v>13.112550000000001</v>
      </c>
      <c r="N203" s="1"/>
      <c r="O203" s="1"/>
    </row>
    <row r="204" spans="1:15" ht="12.75" customHeight="1">
      <c r="A204" s="30">
        <v>194</v>
      </c>
      <c r="B204" s="334" t="s">
        <v>384</v>
      </c>
      <c r="C204" s="320">
        <v>77.150000000000006</v>
      </c>
      <c r="D204" s="321">
        <v>76.88333333333334</v>
      </c>
      <c r="E204" s="321">
        <v>76.26666666666668</v>
      </c>
      <c r="F204" s="321">
        <v>75.38333333333334</v>
      </c>
      <c r="G204" s="321">
        <v>74.76666666666668</v>
      </c>
      <c r="H204" s="321">
        <v>77.76666666666668</v>
      </c>
      <c r="I204" s="321">
        <v>78.383333333333326</v>
      </c>
      <c r="J204" s="321">
        <v>79.26666666666668</v>
      </c>
      <c r="K204" s="320">
        <v>77.5</v>
      </c>
      <c r="L204" s="320">
        <v>76</v>
      </c>
      <c r="M204" s="320">
        <v>50.840580000000003</v>
      </c>
      <c r="N204" s="1"/>
      <c r="O204" s="1"/>
    </row>
    <row r="205" spans="1:15" ht="12.75" customHeight="1">
      <c r="A205" s="30">
        <v>195</v>
      </c>
      <c r="B205" s="334" t="s">
        <v>832</v>
      </c>
      <c r="C205" s="320">
        <v>1068.8</v>
      </c>
      <c r="D205" s="321">
        <v>1071.6000000000001</v>
      </c>
      <c r="E205" s="321">
        <v>1061.2000000000003</v>
      </c>
      <c r="F205" s="321">
        <v>1053.6000000000001</v>
      </c>
      <c r="G205" s="321">
        <v>1043.2000000000003</v>
      </c>
      <c r="H205" s="321">
        <v>1079.2000000000003</v>
      </c>
      <c r="I205" s="321">
        <v>1089.6000000000004</v>
      </c>
      <c r="J205" s="321">
        <v>1097.2000000000003</v>
      </c>
      <c r="K205" s="320">
        <v>1082</v>
      </c>
      <c r="L205" s="320">
        <v>1064</v>
      </c>
      <c r="M205" s="320">
        <v>0.43580000000000002</v>
      </c>
      <c r="N205" s="1"/>
      <c r="O205" s="1"/>
    </row>
    <row r="206" spans="1:15" ht="12.75" customHeight="1">
      <c r="A206" s="30">
        <v>196</v>
      </c>
      <c r="B206" s="334" t="s">
        <v>821</v>
      </c>
      <c r="C206" s="320">
        <v>396.4</v>
      </c>
      <c r="D206" s="321">
        <v>394.98333333333335</v>
      </c>
      <c r="E206" s="321">
        <v>390.9666666666667</v>
      </c>
      <c r="F206" s="321">
        <v>385.53333333333336</v>
      </c>
      <c r="G206" s="321">
        <v>381.51666666666671</v>
      </c>
      <c r="H206" s="321">
        <v>400.41666666666669</v>
      </c>
      <c r="I206" s="321">
        <v>404.43333333333334</v>
      </c>
      <c r="J206" s="321">
        <v>409.86666666666667</v>
      </c>
      <c r="K206" s="320">
        <v>399</v>
      </c>
      <c r="L206" s="320">
        <v>389.55</v>
      </c>
      <c r="M206" s="320">
        <v>1.24763</v>
      </c>
      <c r="N206" s="1"/>
      <c r="O206" s="1"/>
    </row>
    <row r="207" spans="1:15" ht="12.75" customHeight="1">
      <c r="A207" s="30">
        <v>197</v>
      </c>
      <c r="B207" s="334" t="s">
        <v>120</v>
      </c>
      <c r="C207" s="320">
        <v>493.45</v>
      </c>
      <c r="D207" s="321">
        <v>494.7</v>
      </c>
      <c r="E207" s="321">
        <v>488.5</v>
      </c>
      <c r="F207" s="321">
        <v>483.55</v>
      </c>
      <c r="G207" s="321">
        <v>477.35</v>
      </c>
      <c r="H207" s="321">
        <v>499.65</v>
      </c>
      <c r="I207" s="321">
        <v>505.84999999999991</v>
      </c>
      <c r="J207" s="321">
        <v>510.79999999999995</v>
      </c>
      <c r="K207" s="320">
        <v>500.9</v>
      </c>
      <c r="L207" s="320">
        <v>489.75</v>
      </c>
      <c r="M207" s="320">
        <v>116.23406</v>
      </c>
      <c r="N207" s="1"/>
      <c r="O207" s="1"/>
    </row>
    <row r="208" spans="1:15" ht="12.75" customHeight="1">
      <c r="A208" s="30">
        <v>198</v>
      </c>
      <c r="B208" s="334" t="s">
        <v>389</v>
      </c>
      <c r="C208" s="320">
        <v>114.75</v>
      </c>
      <c r="D208" s="321">
        <v>115.13333333333333</v>
      </c>
      <c r="E208" s="321">
        <v>113.86666666666665</v>
      </c>
      <c r="F208" s="321">
        <v>112.98333333333332</v>
      </c>
      <c r="G208" s="321">
        <v>111.71666666666664</v>
      </c>
      <c r="H208" s="321">
        <v>116.01666666666665</v>
      </c>
      <c r="I208" s="321">
        <v>117.28333333333333</v>
      </c>
      <c r="J208" s="321">
        <v>118.16666666666666</v>
      </c>
      <c r="K208" s="320">
        <v>116.4</v>
      </c>
      <c r="L208" s="320">
        <v>114.25</v>
      </c>
      <c r="M208" s="320">
        <v>32.293860000000002</v>
      </c>
      <c r="N208" s="1"/>
      <c r="O208" s="1"/>
    </row>
    <row r="209" spans="1:15" ht="12.75" customHeight="1">
      <c r="A209" s="30">
        <v>199</v>
      </c>
      <c r="B209" s="334" t="s">
        <v>121</v>
      </c>
      <c r="C209" s="320">
        <v>292.5</v>
      </c>
      <c r="D209" s="321">
        <v>292.05</v>
      </c>
      <c r="E209" s="321">
        <v>289.45000000000005</v>
      </c>
      <c r="F209" s="321">
        <v>286.40000000000003</v>
      </c>
      <c r="G209" s="321">
        <v>283.80000000000007</v>
      </c>
      <c r="H209" s="321">
        <v>295.10000000000002</v>
      </c>
      <c r="I209" s="321">
        <v>297.70000000000005</v>
      </c>
      <c r="J209" s="321">
        <v>300.75</v>
      </c>
      <c r="K209" s="320">
        <v>294.64999999999998</v>
      </c>
      <c r="L209" s="320">
        <v>289</v>
      </c>
      <c r="M209" s="320">
        <v>22.235969999999998</v>
      </c>
      <c r="N209" s="1"/>
      <c r="O209" s="1"/>
    </row>
    <row r="210" spans="1:15" ht="12.75" customHeight="1">
      <c r="A210" s="30">
        <v>200</v>
      </c>
      <c r="B210" s="334" t="s">
        <v>122</v>
      </c>
      <c r="C210" s="320">
        <v>2148.35</v>
      </c>
      <c r="D210" s="321">
        <v>2142.4333333333329</v>
      </c>
      <c r="E210" s="321">
        <v>2126.9166666666661</v>
      </c>
      <c r="F210" s="321">
        <v>2105.4833333333331</v>
      </c>
      <c r="G210" s="321">
        <v>2089.9666666666662</v>
      </c>
      <c r="H210" s="321">
        <v>2163.8666666666659</v>
      </c>
      <c r="I210" s="321">
        <v>2179.3833333333332</v>
      </c>
      <c r="J210" s="321">
        <v>2200.8166666666657</v>
      </c>
      <c r="K210" s="320">
        <v>2157.9499999999998</v>
      </c>
      <c r="L210" s="320">
        <v>2121</v>
      </c>
      <c r="M210" s="320">
        <v>14.470879999999999</v>
      </c>
      <c r="N210" s="1"/>
      <c r="O210" s="1"/>
    </row>
    <row r="211" spans="1:15" ht="12.75" customHeight="1">
      <c r="A211" s="30">
        <v>201</v>
      </c>
      <c r="B211" s="334" t="s">
        <v>262</v>
      </c>
      <c r="C211" s="320">
        <v>322.95</v>
      </c>
      <c r="D211" s="321">
        <v>322.3</v>
      </c>
      <c r="E211" s="321">
        <v>316.90000000000003</v>
      </c>
      <c r="F211" s="321">
        <v>310.85000000000002</v>
      </c>
      <c r="G211" s="321">
        <v>305.45000000000005</v>
      </c>
      <c r="H211" s="321">
        <v>328.35</v>
      </c>
      <c r="I211" s="321">
        <v>333.75</v>
      </c>
      <c r="J211" s="321">
        <v>339.8</v>
      </c>
      <c r="K211" s="320">
        <v>327.7</v>
      </c>
      <c r="L211" s="320">
        <v>316.25</v>
      </c>
      <c r="M211" s="320">
        <v>17.62087</v>
      </c>
      <c r="N211" s="1"/>
      <c r="O211" s="1"/>
    </row>
    <row r="212" spans="1:15" ht="12.75" customHeight="1">
      <c r="A212" s="30">
        <v>202</v>
      </c>
      <c r="B212" s="334" t="s">
        <v>833</v>
      </c>
      <c r="C212" s="320">
        <v>736.35</v>
      </c>
      <c r="D212" s="321">
        <v>741.6</v>
      </c>
      <c r="E212" s="321">
        <v>727.30000000000007</v>
      </c>
      <c r="F212" s="321">
        <v>718.25</v>
      </c>
      <c r="G212" s="321">
        <v>703.95</v>
      </c>
      <c r="H212" s="321">
        <v>750.65000000000009</v>
      </c>
      <c r="I212" s="321">
        <v>764.95</v>
      </c>
      <c r="J212" s="321">
        <v>774.00000000000011</v>
      </c>
      <c r="K212" s="320">
        <v>755.9</v>
      </c>
      <c r="L212" s="320">
        <v>732.55</v>
      </c>
      <c r="M212" s="320">
        <v>0.26096999999999998</v>
      </c>
      <c r="N212" s="1"/>
      <c r="O212" s="1"/>
    </row>
    <row r="213" spans="1:15" ht="12.75" customHeight="1">
      <c r="A213" s="30">
        <v>203</v>
      </c>
      <c r="B213" s="334" t="s">
        <v>390</v>
      </c>
      <c r="C213" s="320">
        <v>41408.800000000003</v>
      </c>
      <c r="D213" s="321">
        <v>41202.933333333334</v>
      </c>
      <c r="E213" s="321">
        <v>40905.866666666669</v>
      </c>
      <c r="F213" s="321">
        <v>40402.933333333334</v>
      </c>
      <c r="G213" s="321">
        <v>40105.866666666669</v>
      </c>
      <c r="H213" s="321">
        <v>41705.866666666669</v>
      </c>
      <c r="I213" s="321">
        <v>42002.933333333334</v>
      </c>
      <c r="J213" s="321">
        <v>42505.866666666669</v>
      </c>
      <c r="K213" s="320">
        <v>41500</v>
      </c>
      <c r="L213" s="320">
        <v>40700</v>
      </c>
      <c r="M213" s="320">
        <v>2.911E-2</v>
      </c>
      <c r="N213" s="1"/>
      <c r="O213" s="1"/>
    </row>
    <row r="214" spans="1:15" ht="12.75" customHeight="1">
      <c r="A214" s="30">
        <v>204</v>
      </c>
      <c r="B214" s="334" t="s">
        <v>391</v>
      </c>
      <c r="C214" s="320">
        <v>35.85</v>
      </c>
      <c r="D214" s="321">
        <v>35.916666666666664</v>
      </c>
      <c r="E214" s="321">
        <v>35.483333333333327</v>
      </c>
      <c r="F214" s="321">
        <v>35.11666666666666</v>
      </c>
      <c r="G214" s="321">
        <v>34.683333333333323</v>
      </c>
      <c r="H214" s="321">
        <v>36.283333333333331</v>
      </c>
      <c r="I214" s="321">
        <v>36.716666666666669</v>
      </c>
      <c r="J214" s="321">
        <v>37.083333333333336</v>
      </c>
      <c r="K214" s="320">
        <v>36.35</v>
      </c>
      <c r="L214" s="320">
        <v>35.549999999999997</v>
      </c>
      <c r="M214" s="320">
        <v>14.961399999999999</v>
      </c>
      <c r="N214" s="1"/>
      <c r="O214" s="1"/>
    </row>
    <row r="215" spans="1:15" ht="12.75" customHeight="1">
      <c r="A215" s="30">
        <v>205</v>
      </c>
      <c r="B215" s="334" t="s">
        <v>403</v>
      </c>
      <c r="C215" s="320">
        <v>95.05</v>
      </c>
      <c r="D215" s="321">
        <v>94.2</v>
      </c>
      <c r="E215" s="321">
        <v>92.2</v>
      </c>
      <c r="F215" s="321">
        <v>89.35</v>
      </c>
      <c r="G215" s="321">
        <v>87.35</v>
      </c>
      <c r="H215" s="321">
        <v>97.050000000000011</v>
      </c>
      <c r="I215" s="321">
        <v>99.050000000000011</v>
      </c>
      <c r="J215" s="321">
        <v>101.90000000000002</v>
      </c>
      <c r="K215" s="320">
        <v>96.2</v>
      </c>
      <c r="L215" s="320">
        <v>91.35</v>
      </c>
      <c r="M215" s="320">
        <v>138.11742000000001</v>
      </c>
      <c r="N215" s="1"/>
      <c r="O215" s="1"/>
    </row>
    <row r="216" spans="1:15" ht="12.75" customHeight="1">
      <c r="A216" s="30">
        <v>206</v>
      </c>
      <c r="B216" s="334" t="s">
        <v>123</v>
      </c>
      <c r="C216" s="320">
        <v>162</v>
      </c>
      <c r="D216" s="321">
        <v>159.68333333333334</v>
      </c>
      <c r="E216" s="321">
        <v>156.31666666666666</v>
      </c>
      <c r="F216" s="321">
        <v>150.63333333333333</v>
      </c>
      <c r="G216" s="321">
        <v>147.26666666666665</v>
      </c>
      <c r="H216" s="321">
        <v>165.36666666666667</v>
      </c>
      <c r="I216" s="321">
        <v>168.73333333333335</v>
      </c>
      <c r="J216" s="321">
        <v>174.41666666666669</v>
      </c>
      <c r="K216" s="320">
        <v>163.05000000000001</v>
      </c>
      <c r="L216" s="320">
        <v>154</v>
      </c>
      <c r="M216" s="320">
        <v>119.73309999999999</v>
      </c>
      <c r="N216" s="1"/>
      <c r="O216" s="1"/>
    </row>
    <row r="217" spans="1:15" ht="12.75" customHeight="1">
      <c r="A217" s="30">
        <v>207</v>
      </c>
      <c r="B217" s="334" t="s">
        <v>124</v>
      </c>
      <c r="C217" s="320">
        <v>753.75</v>
      </c>
      <c r="D217" s="321">
        <v>757.98333333333323</v>
      </c>
      <c r="E217" s="321">
        <v>747.41666666666652</v>
      </c>
      <c r="F217" s="321">
        <v>741.08333333333326</v>
      </c>
      <c r="G217" s="321">
        <v>730.51666666666654</v>
      </c>
      <c r="H217" s="321">
        <v>764.31666666666649</v>
      </c>
      <c r="I217" s="321">
        <v>774.88333333333333</v>
      </c>
      <c r="J217" s="321">
        <v>781.21666666666647</v>
      </c>
      <c r="K217" s="320">
        <v>768.55</v>
      </c>
      <c r="L217" s="320">
        <v>751.65</v>
      </c>
      <c r="M217" s="320">
        <v>187.27513999999999</v>
      </c>
      <c r="N217" s="1"/>
      <c r="O217" s="1"/>
    </row>
    <row r="218" spans="1:15" ht="12.75" customHeight="1">
      <c r="A218" s="30">
        <v>208</v>
      </c>
      <c r="B218" s="334" t="s">
        <v>125</v>
      </c>
      <c r="C218" s="320">
        <v>1328.2</v>
      </c>
      <c r="D218" s="321">
        <v>1321.2</v>
      </c>
      <c r="E218" s="321">
        <v>1309.6000000000001</v>
      </c>
      <c r="F218" s="321">
        <v>1291</v>
      </c>
      <c r="G218" s="321">
        <v>1279.4000000000001</v>
      </c>
      <c r="H218" s="321">
        <v>1339.8000000000002</v>
      </c>
      <c r="I218" s="321">
        <v>1351.4</v>
      </c>
      <c r="J218" s="321">
        <v>1370.0000000000002</v>
      </c>
      <c r="K218" s="320">
        <v>1332.8</v>
      </c>
      <c r="L218" s="320">
        <v>1302.5999999999999</v>
      </c>
      <c r="M218" s="320">
        <v>2.9106900000000002</v>
      </c>
      <c r="N218" s="1"/>
      <c r="O218" s="1"/>
    </row>
    <row r="219" spans="1:15" ht="12.75" customHeight="1">
      <c r="A219" s="30">
        <v>209</v>
      </c>
      <c r="B219" s="334" t="s">
        <v>126</v>
      </c>
      <c r="C219" s="320">
        <v>523.5</v>
      </c>
      <c r="D219" s="321">
        <v>524.61666666666667</v>
      </c>
      <c r="E219" s="321">
        <v>517.38333333333333</v>
      </c>
      <c r="F219" s="321">
        <v>511.26666666666665</v>
      </c>
      <c r="G219" s="321">
        <v>504.0333333333333</v>
      </c>
      <c r="H219" s="321">
        <v>530.73333333333335</v>
      </c>
      <c r="I219" s="321">
        <v>537.9666666666667</v>
      </c>
      <c r="J219" s="321">
        <v>544.08333333333337</v>
      </c>
      <c r="K219" s="320">
        <v>531.85</v>
      </c>
      <c r="L219" s="320">
        <v>518.5</v>
      </c>
      <c r="M219" s="320">
        <v>10.307</v>
      </c>
      <c r="N219" s="1"/>
      <c r="O219" s="1"/>
    </row>
    <row r="220" spans="1:15" ht="12.75" customHeight="1">
      <c r="A220" s="30">
        <v>210</v>
      </c>
      <c r="B220" s="334" t="s">
        <v>407</v>
      </c>
      <c r="C220" s="320">
        <v>162.85</v>
      </c>
      <c r="D220" s="321">
        <v>164.11666666666667</v>
      </c>
      <c r="E220" s="321">
        <v>160.23333333333335</v>
      </c>
      <c r="F220" s="321">
        <v>157.61666666666667</v>
      </c>
      <c r="G220" s="321">
        <v>153.73333333333335</v>
      </c>
      <c r="H220" s="321">
        <v>166.73333333333335</v>
      </c>
      <c r="I220" s="321">
        <v>170.61666666666667</v>
      </c>
      <c r="J220" s="321">
        <v>173.23333333333335</v>
      </c>
      <c r="K220" s="320">
        <v>168</v>
      </c>
      <c r="L220" s="320">
        <v>161.5</v>
      </c>
      <c r="M220" s="320">
        <v>1.64266</v>
      </c>
      <c r="N220" s="1"/>
      <c r="O220" s="1"/>
    </row>
    <row r="221" spans="1:15" ht="12.75" customHeight="1">
      <c r="A221" s="30">
        <v>211</v>
      </c>
      <c r="B221" s="334" t="s">
        <v>393</v>
      </c>
      <c r="C221" s="320">
        <v>45.25</v>
      </c>
      <c r="D221" s="321">
        <v>45.483333333333327</v>
      </c>
      <c r="E221" s="321">
        <v>44.866666666666653</v>
      </c>
      <c r="F221" s="321">
        <v>44.483333333333327</v>
      </c>
      <c r="G221" s="321">
        <v>43.866666666666653</v>
      </c>
      <c r="H221" s="321">
        <v>45.866666666666653</v>
      </c>
      <c r="I221" s="321">
        <v>46.483333333333327</v>
      </c>
      <c r="J221" s="321">
        <v>46.866666666666653</v>
      </c>
      <c r="K221" s="320">
        <v>46.1</v>
      </c>
      <c r="L221" s="320">
        <v>45.1</v>
      </c>
      <c r="M221" s="320">
        <v>40.858519999999999</v>
      </c>
      <c r="N221" s="1"/>
      <c r="O221" s="1"/>
    </row>
    <row r="222" spans="1:15" ht="12.75" customHeight="1">
      <c r="A222" s="30">
        <v>212</v>
      </c>
      <c r="B222" s="334" t="s">
        <v>127</v>
      </c>
      <c r="C222" s="320">
        <v>10</v>
      </c>
      <c r="D222" s="321">
        <v>9.9666666666666668</v>
      </c>
      <c r="E222" s="321">
        <v>9.8333333333333339</v>
      </c>
      <c r="F222" s="321">
        <v>9.6666666666666679</v>
      </c>
      <c r="G222" s="321">
        <v>9.533333333333335</v>
      </c>
      <c r="H222" s="321">
        <v>10.133333333333333</v>
      </c>
      <c r="I222" s="321">
        <v>10.266666666666666</v>
      </c>
      <c r="J222" s="321">
        <v>10.433333333333332</v>
      </c>
      <c r="K222" s="320">
        <v>10.1</v>
      </c>
      <c r="L222" s="320">
        <v>9.8000000000000007</v>
      </c>
      <c r="M222" s="320">
        <v>1504.64634</v>
      </c>
      <c r="N222" s="1"/>
      <c r="O222" s="1"/>
    </row>
    <row r="223" spans="1:15" ht="12.75" customHeight="1">
      <c r="A223" s="30">
        <v>213</v>
      </c>
      <c r="B223" s="334" t="s">
        <v>394</v>
      </c>
      <c r="C223" s="320">
        <v>58.05</v>
      </c>
      <c r="D223" s="321">
        <v>57.983333333333327</v>
      </c>
      <c r="E223" s="321">
        <v>57.366666666666653</v>
      </c>
      <c r="F223" s="321">
        <v>56.683333333333323</v>
      </c>
      <c r="G223" s="321">
        <v>56.066666666666649</v>
      </c>
      <c r="H223" s="321">
        <v>58.666666666666657</v>
      </c>
      <c r="I223" s="321">
        <v>59.283333333333331</v>
      </c>
      <c r="J223" s="321">
        <v>59.966666666666661</v>
      </c>
      <c r="K223" s="320">
        <v>58.6</v>
      </c>
      <c r="L223" s="320">
        <v>57.3</v>
      </c>
      <c r="M223" s="320">
        <v>64.19511</v>
      </c>
      <c r="N223" s="1"/>
      <c r="O223" s="1"/>
    </row>
    <row r="224" spans="1:15" ht="12.75" customHeight="1">
      <c r="A224" s="30">
        <v>214</v>
      </c>
      <c r="B224" s="334" t="s">
        <v>128</v>
      </c>
      <c r="C224" s="320">
        <v>40.15</v>
      </c>
      <c r="D224" s="321">
        <v>40.033333333333331</v>
      </c>
      <c r="E224" s="321">
        <v>39.766666666666666</v>
      </c>
      <c r="F224" s="321">
        <v>39.383333333333333</v>
      </c>
      <c r="G224" s="321">
        <v>39.116666666666667</v>
      </c>
      <c r="H224" s="321">
        <v>40.416666666666664</v>
      </c>
      <c r="I224" s="321">
        <v>40.68333333333333</v>
      </c>
      <c r="J224" s="321">
        <v>41.066666666666663</v>
      </c>
      <c r="K224" s="320">
        <v>40.299999999999997</v>
      </c>
      <c r="L224" s="320">
        <v>39.65</v>
      </c>
      <c r="M224" s="320">
        <v>141.93120999999999</v>
      </c>
      <c r="N224" s="1"/>
      <c r="O224" s="1"/>
    </row>
    <row r="225" spans="1:15" ht="12.75" customHeight="1">
      <c r="A225" s="30">
        <v>215</v>
      </c>
      <c r="B225" s="334" t="s">
        <v>405</v>
      </c>
      <c r="C225" s="320">
        <v>226.1</v>
      </c>
      <c r="D225" s="321">
        <v>225.19999999999996</v>
      </c>
      <c r="E225" s="321">
        <v>222.59999999999991</v>
      </c>
      <c r="F225" s="321">
        <v>219.09999999999994</v>
      </c>
      <c r="G225" s="321">
        <v>216.49999999999989</v>
      </c>
      <c r="H225" s="321">
        <v>228.69999999999993</v>
      </c>
      <c r="I225" s="321">
        <v>231.3</v>
      </c>
      <c r="J225" s="321">
        <v>234.79999999999995</v>
      </c>
      <c r="K225" s="320">
        <v>227.8</v>
      </c>
      <c r="L225" s="320">
        <v>221.7</v>
      </c>
      <c r="M225" s="320">
        <v>98.419569999999993</v>
      </c>
      <c r="N225" s="1"/>
      <c r="O225" s="1"/>
    </row>
    <row r="226" spans="1:15" ht="12.75" customHeight="1">
      <c r="A226" s="30">
        <v>216</v>
      </c>
      <c r="B226" s="334" t="s">
        <v>395</v>
      </c>
      <c r="C226" s="320">
        <v>917.35</v>
      </c>
      <c r="D226" s="321">
        <v>929.06666666666672</v>
      </c>
      <c r="E226" s="321">
        <v>903.18333333333339</v>
      </c>
      <c r="F226" s="321">
        <v>889.01666666666665</v>
      </c>
      <c r="G226" s="321">
        <v>863.13333333333333</v>
      </c>
      <c r="H226" s="321">
        <v>943.23333333333346</v>
      </c>
      <c r="I226" s="321">
        <v>969.1166666666669</v>
      </c>
      <c r="J226" s="321">
        <v>983.28333333333353</v>
      </c>
      <c r="K226" s="320">
        <v>954.95</v>
      </c>
      <c r="L226" s="320">
        <v>914.9</v>
      </c>
      <c r="M226" s="320">
        <v>0.11124000000000001</v>
      </c>
      <c r="N226" s="1"/>
      <c r="O226" s="1"/>
    </row>
    <row r="227" spans="1:15" ht="12.75" customHeight="1">
      <c r="A227" s="30">
        <v>217</v>
      </c>
      <c r="B227" s="334" t="s">
        <v>129</v>
      </c>
      <c r="C227" s="320">
        <v>381.45</v>
      </c>
      <c r="D227" s="321">
        <v>379.31666666666666</v>
      </c>
      <c r="E227" s="321">
        <v>376.13333333333333</v>
      </c>
      <c r="F227" s="321">
        <v>370.81666666666666</v>
      </c>
      <c r="G227" s="321">
        <v>367.63333333333333</v>
      </c>
      <c r="H227" s="321">
        <v>384.63333333333333</v>
      </c>
      <c r="I227" s="321">
        <v>387.81666666666661</v>
      </c>
      <c r="J227" s="321">
        <v>393.13333333333333</v>
      </c>
      <c r="K227" s="320">
        <v>382.5</v>
      </c>
      <c r="L227" s="320">
        <v>374</v>
      </c>
      <c r="M227" s="320">
        <v>19.281220000000001</v>
      </c>
      <c r="N227" s="1"/>
      <c r="O227" s="1"/>
    </row>
    <row r="228" spans="1:15" ht="12.75" customHeight="1">
      <c r="A228" s="30">
        <v>218</v>
      </c>
      <c r="B228" s="334" t="s">
        <v>396</v>
      </c>
      <c r="C228" s="320">
        <v>353.5</v>
      </c>
      <c r="D228" s="321">
        <v>356.5</v>
      </c>
      <c r="E228" s="321">
        <v>348</v>
      </c>
      <c r="F228" s="321">
        <v>342.5</v>
      </c>
      <c r="G228" s="321">
        <v>334</v>
      </c>
      <c r="H228" s="321">
        <v>362</v>
      </c>
      <c r="I228" s="321">
        <v>370.5</v>
      </c>
      <c r="J228" s="321">
        <v>376</v>
      </c>
      <c r="K228" s="320">
        <v>365</v>
      </c>
      <c r="L228" s="320">
        <v>351</v>
      </c>
      <c r="M228" s="320">
        <v>5.2663900000000003</v>
      </c>
      <c r="N228" s="1"/>
      <c r="O228" s="1"/>
    </row>
    <row r="229" spans="1:15" ht="12.75" customHeight="1">
      <c r="A229" s="30">
        <v>219</v>
      </c>
      <c r="B229" s="334" t="s">
        <v>397</v>
      </c>
      <c r="C229" s="320">
        <v>1720.1</v>
      </c>
      <c r="D229" s="321">
        <v>1728.0833333333333</v>
      </c>
      <c r="E229" s="321">
        <v>1698.0166666666664</v>
      </c>
      <c r="F229" s="321">
        <v>1675.9333333333332</v>
      </c>
      <c r="G229" s="321">
        <v>1645.8666666666663</v>
      </c>
      <c r="H229" s="321">
        <v>1750.1666666666665</v>
      </c>
      <c r="I229" s="321">
        <v>1780.2333333333336</v>
      </c>
      <c r="J229" s="321">
        <v>1802.3166666666666</v>
      </c>
      <c r="K229" s="320">
        <v>1758.15</v>
      </c>
      <c r="L229" s="320">
        <v>1706</v>
      </c>
      <c r="M229" s="320">
        <v>0.87141999999999997</v>
      </c>
      <c r="N229" s="1"/>
      <c r="O229" s="1"/>
    </row>
    <row r="230" spans="1:15" ht="12.75" customHeight="1">
      <c r="A230" s="30">
        <v>220</v>
      </c>
      <c r="B230" s="334" t="s">
        <v>130</v>
      </c>
      <c r="C230" s="320">
        <v>233.05</v>
      </c>
      <c r="D230" s="321">
        <v>233.83333333333334</v>
      </c>
      <c r="E230" s="321">
        <v>228.2166666666667</v>
      </c>
      <c r="F230" s="321">
        <v>223.38333333333335</v>
      </c>
      <c r="G230" s="321">
        <v>217.76666666666671</v>
      </c>
      <c r="H230" s="321">
        <v>238.66666666666669</v>
      </c>
      <c r="I230" s="321">
        <v>244.2833333333333</v>
      </c>
      <c r="J230" s="321">
        <v>249.11666666666667</v>
      </c>
      <c r="K230" s="320">
        <v>239.45</v>
      </c>
      <c r="L230" s="320">
        <v>229</v>
      </c>
      <c r="M230" s="320">
        <v>78.365639999999999</v>
      </c>
      <c r="N230" s="1"/>
      <c r="O230" s="1"/>
    </row>
    <row r="231" spans="1:15" ht="12.75" customHeight="1">
      <c r="A231" s="30">
        <v>221</v>
      </c>
      <c r="B231" s="334" t="s">
        <v>402</v>
      </c>
      <c r="C231" s="320">
        <v>206</v>
      </c>
      <c r="D231" s="321">
        <v>205.78333333333333</v>
      </c>
      <c r="E231" s="321">
        <v>203.61666666666667</v>
      </c>
      <c r="F231" s="321">
        <v>201.23333333333335</v>
      </c>
      <c r="G231" s="321">
        <v>199.06666666666669</v>
      </c>
      <c r="H231" s="321">
        <v>208.16666666666666</v>
      </c>
      <c r="I231" s="321">
        <v>210.33333333333334</v>
      </c>
      <c r="J231" s="321">
        <v>212.71666666666664</v>
      </c>
      <c r="K231" s="320">
        <v>207.95</v>
      </c>
      <c r="L231" s="320">
        <v>203.4</v>
      </c>
      <c r="M231" s="320">
        <v>14.432180000000001</v>
      </c>
      <c r="N231" s="1"/>
      <c r="O231" s="1"/>
    </row>
    <row r="232" spans="1:15" ht="12.75" customHeight="1">
      <c r="A232" s="30">
        <v>222</v>
      </c>
      <c r="B232" s="334" t="s">
        <v>264</v>
      </c>
      <c r="C232" s="320">
        <v>4990.3500000000004</v>
      </c>
      <c r="D232" s="321">
        <v>5015.1166666666668</v>
      </c>
      <c r="E232" s="321">
        <v>4880.3333333333339</v>
      </c>
      <c r="F232" s="321">
        <v>4770.3166666666675</v>
      </c>
      <c r="G232" s="321">
        <v>4635.5333333333347</v>
      </c>
      <c r="H232" s="321">
        <v>5125.1333333333332</v>
      </c>
      <c r="I232" s="321">
        <v>5259.9166666666661</v>
      </c>
      <c r="J232" s="321">
        <v>5369.9333333333325</v>
      </c>
      <c r="K232" s="320">
        <v>5149.8999999999996</v>
      </c>
      <c r="L232" s="320">
        <v>4905.1000000000004</v>
      </c>
      <c r="M232" s="320">
        <v>3.9257499999999999</v>
      </c>
      <c r="N232" s="1"/>
      <c r="O232" s="1"/>
    </row>
    <row r="233" spans="1:15" ht="12.75" customHeight="1">
      <c r="A233" s="30">
        <v>223</v>
      </c>
      <c r="B233" s="334" t="s">
        <v>404</v>
      </c>
      <c r="C233" s="320">
        <v>162.05000000000001</v>
      </c>
      <c r="D233" s="321">
        <v>161.95000000000002</v>
      </c>
      <c r="E233" s="321">
        <v>160.70000000000005</v>
      </c>
      <c r="F233" s="321">
        <v>159.35000000000002</v>
      </c>
      <c r="G233" s="321">
        <v>158.10000000000005</v>
      </c>
      <c r="H233" s="321">
        <v>163.30000000000004</v>
      </c>
      <c r="I233" s="321">
        <v>164.54999999999998</v>
      </c>
      <c r="J233" s="321">
        <v>165.90000000000003</v>
      </c>
      <c r="K233" s="320">
        <v>163.19999999999999</v>
      </c>
      <c r="L233" s="320">
        <v>160.6</v>
      </c>
      <c r="M233" s="320">
        <v>9.5153300000000005</v>
      </c>
      <c r="N233" s="1"/>
      <c r="O233" s="1"/>
    </row>
    <row r="234" spans="1:15" ht="12.75" customHeight="1">
      <c r="A234" s="30">
        <v>224</v>
      </c>
      <c r="B234" s="334" t="s">
        <v>131</v>
      </c>
      <c r="C234" s="320">
        <v>1870.2</v>
      </c>
      <c r="D234" s="321">
        <v>1871.25</v>
      </c>
      <c r="E234" s="321">
        <v>1852.5</v>
      </c>
      <c r="F234" s="321">
        <v>1834.8</v>
      </c>
      <c r="G234" s="321">
        <v>1816.05</v>
      </c>
      <c r="H234" s="321">
        <v>1888.95</v>
      </c>
      <c r="I234" s="321">
        <v>1907.7</v>
      </c>
      <c r="J234" s="321">
        <v>1925.4</v>
      </c>
      <c r="K234" s="320">
        <v>1890</v>
      </c>
      <c r="L234" s="320">
        <v>1853.55</v>
      </c>
      <c r="M234" s="320">
        <v>2.4012199999999999</v>
      </c>
      <c r="N234" s="1"/>
      <c r="O234" s="1"/>
    </row>
    <row r="235" spans="1:15" ht="12.75" customHeight="1">
      <c r="A235" s="30">
        <v>225</v>
      </c>
      <c r="B235" s="334" t="s">
        <v>834</v>
      </c>
      <c r="C235" s="320">
        <v>1575.25</v>
      </c>
      <c r="D235" s="321">
        <v>1570.6666666666667</v>
      </c>
      <c r="E235" s="321">
        <v>1551.3333333333335</v>
      </c>
      <c r="F235" s="321">
        <v>1527.4166666666667</v>
      </c>
      <c r="G235" s="321">
        <v>1508.0833333333335</v>
      </c>
      <c r="H235" s="321">
        <v>1594.5833333333335</v>
      </c>
      <c r="I235" s="321">
        <v>1613.916666666667</v>
      </c>
      <c r="J235" s="321">
        <v>1637.8333333333335</v>
      </c>
      <c r="K235" s="320">
        <v>1590</v>
      </c>
      <c r="L235" s="320">
        <v>1546.75</v>
      </c>
      <c r="M235" s="320">
        <v>0.19894999999999999</v>
      </c>
      <c r="N235" s="1"/>
      <c r="O235" s="1"/>
    </row>
    <row r="236" spans="1:15" ht="12.75" customHeight="1">
      <c r="A236" s="30">
        <v>226</v>
      </c>
      <c r="B236" s="334" t="s">
        <v>408</v>
      </c>
      <c r="C236" s="320">
        <v>383.45</v>
      </c>
      <c r="D236" s="321">
        <v>386.43333333333334</v>
      </c>
      <c r="E236" s="321">
        <v>376.01666666666665</v>
      </c>
      <c r="F236" s="321">
        <v>368.58333333333331</v>
      </c>
      <c r="G236" s="321">
        <v>358.16666666666663</v>
      </c>
      <c r="H236" s="321">
        <v>393.86666666666667</v>
      </c>
      <c r="I236" s="321">
        <v>404.2833333333333</v>
      </c>
      <c r="J236" s="321">
        <v>411.7166666666667</v>
      </c>
      <c r="K236" s="320">
        <v>396.85</v>
      </c>
      <c r="L236" s="320">
        <v>379</v>
      </c>
      <c r="M236" s="320">
        <v>0.84872000000000003</v>
      </c>
      <c r="N236" s="1"/>
      <c r="O236" s="1"/>
    </row>
    <row r="237" spans="1:15" ht="12.75" customHeight="1">
      <c r="A237" s="30">
        <v>227</v>
      </c>
      <c r="B237" s="334" t="s">
        <v>132</v>
      </c>
      <c r="C237" s="320">
        <v>980.45</v>
      </c>
      <c r="D237" s="321">
        <v>973.9666666666667</v>
      </c>
      <c r="E237" s="321">
        <v>964.58333333333337</v>
      </c>
      <c r="F237" s="321">
        <v>948.7166666666667</v>
      </c>
      <c r="G237" s="321">
        <v>939.33333333333337</v>
      </c>
      <c r="H237" s="321">
        <v>989.83333333333337</v>
      </c>
      <c r="I237" s="321">
        <v>999.21666666666658</v>
      </c>
      <c r="J237" s="321">
        <v>1015.0833333333334</v>
      </c>
      <c r="K237" s="320">
        <v>983.35</v>
      </c>
      <c r="L237" s="320">
        <v>958.1</v>
      </c>
      <c r="M237" s="320">
        <v>26.732659999999999</v>
      </c>
      <c r="N237" s="1"/>
      <c r="O237" s="1"/>
    </row>
    <row r="238" spans="1:15" ht="12.75" customHeight="1">
      <c r="A238" s="30">
        <v>228</v>
      </c>
      <c r="B238" s="334" t="s">
        <v>133</v>
      </c>
      <c r="C238" s="320">
        <v>213.1</v>
      </c>
      <c r="D238" s="321">
        <v>212.56666666666669</v>
      </c>
      <c r="E238" s="321">
        <v>211.13333333333338</v>
      </c>
      <c r="F238" s="321">
        <v>209.16666666666669</v>
      </c>
      <c r="G238" s="321">
        <v>207.73333333333338</v>
      </c>
      <c r="H238" s="321">
        <v>214.53333333333339</v>
      </c>
      <c r="I238" s="321">
        <v>215.96666666666673</v>
      </c>
      <c r="J238" s="321">
        <v>217.93333333333339</v>
      </c>
      <c r="K238" s="320">
        <v>214</v>
      </c>
      <c r="L238" s="320">
        <v>210.6</v>
      </c>
      <c r="M238" s="320">
        <v>20.76942</v>
      </c>
      <c r="N238" s="1"/>
      <c r="O238" s="1"/>
    </row>
    <row r="239" spans="1:15" ht="12.75" customHeight="1">
      <c r="A239" s="30">
        <v>229</v>
      </c>
      <c r="B239" s="334" t="s">
        <v>409</v>
      </c>
      <c r="C239" s="320">
        <v>18.100000000000001</v>
      </c>
      <c r="D239" s="321">
        <v>18.383333333333336</v>
      </c>
      <c r="E239" s="321">
        <v>17.766666666666673</v>
      </c>
      <c r="F239" s="321">
        <v>17.433333333333337</v>
      </c>
      <c r="G239" s="321">
        <v>16.816666666666674</v>
      </c>
      <c r="H239" s="321">
        <v>18.716666666666672</v>
      </c>
      <c r="I239" s="321">
        <v>19.333333333333339</v>
      </c>
      <c r="J239" s="321">
        <v>19.666666666666671</v>
      </c>
      <c r="K239" s="320">
        <v>19</v>
      </c>
      <c r="L239" s="320">
        <v>18.05</v>
      </c>
      <c r="M239" s="320">
        <v>34.376089999999998</v>
      </c>
      <c r="N239" s="1"/>
      <c r="O239" s="1"/>
    </row>
    <row r="240" spans="1:15" ht="12.75" customHeight="1">
      <c r="A240" s="30">
        <v>230</v>
      </c>
      <c r="B240" s="334" t="s">
        <v>134</v>
      </c>
      <c r="C240" s="320">
        <v>1581</v>
      </c>
      <c r="D240" s="321">
        <v>1579.8500000000001</v>
      </c>
      <c r="E240" s="321">
        <v>1567.7000000000003</v>
      </c>
      <c r="F240" s="321">
        <v>1554.4</v>
      </c>
      <c r="G240" s="321">
        <v>1542.2500000000002</v>
      </c>
      <c r="H240" s="321">
        <v>1593.1500000000003</v>
      </c>
      <c r="I240" s="321">
        <v>1605.3000000000004</v>
      </c>
      <c r="J240" s="321">
        <v>1618.6000000000004</v>
      </c>
      <c r="K240" s="320">
        <v>1592</v>
      </c>
      <c r="L240" s="320">
        <v>1566.55</v>
      </c>
      <c r="M240" s="320">
        <v>53.454349999999998</v>
      </c>
      <c r="N240" s="1"/>
      <c r="O240" s="1"/>
    </row>
    <row r="241" spans="1:15" ht="12.75" customHeight="1">
      <c r="A241" s="30">
        <v>231</v>
      </c>
      <c r="B241" s="334" t="s">
        <v>410</v>
      </c>
      <c r="C241" s="320">
        <v>1712.3</v>
      </c>
      <c r="D241" s="321">
        <v>1722.8666666666668</v>
      </c>
      <c r="E241" s="321">
        <v>1694.2833333333335</v>
      </c>
      <c r="F241" s="321">
        <v>1676.2666666666667</v>
      </c>
      <c r="G241" s="321">
        <v>1647.6833333333334</v>
      </c>
      <c r="H241" s="321">
        <v>1740.8833333333337</v>
      </c>
      <c r="I241" s="321">
        <v>1769.4666666666667</v>
      </c>
      <c r="J241" s="321">
        <v>1787.4833333333338</v>
      </c>
      <c r="K241" s="320">
        <v>1751.45</v>
      </c>
      <c r="L241" s="320">
        <v>1704.85</v>
      </c>
      <c r="M241" s="320">
        <v>0.12772</v>
      </c>
      <c r="N241" s="1"/>
      <c r="O241" s="1"/>
    </row>
    <row r="242" spans="1:15" ht="12.75" customHeight="1">
      <c r="A242" s="30">
        <v>232</v>
      </c>
      <c r="B242" s="334" t="s">
        <v>411</v>
      </c>
      <c r="C242" s="320">
        <v>494.05</v>
      </c>
      <c r="D242" s="321">
        <v>492.84999999999997</v>
      </c>
      <c r="E242" s="321">
        <v>487.19999999999993</v>
      </c>
      <c r="F242" s="321">
        <v>480.34999999999997</v>
      </c>
      <c r="G242" s="321">
        <v>474.69999999999993</v>
      </c>
      <c r="H242" s="321">
        <v>499.69999999999993</v>
      </c>
      <c r="I242" s="321">
        <v>505.34999999999991</v>
      </c>
      <c r="J242" s="321">
        <v>512.19999999999993</v>
      </c>
      <c r="K242" s="320">
        <v>498.5</v>
      </c>
      <c r="L242" s="320">
        <v>486</v>
      </c>
      <c r="M242" s="320">
        <v>3.96706</v>
      </c>
      <c r="N242" s="1"/>
      <c r="O242" s="1"/>
    </row>
    <row r="243" spans="1:15" ht="12.75" customHeight="1">
      <c r="A243" s="30">
        <v>233</v>
      </c>
      <c r="B243" s="334" t="s">
        <v>412</v>
      </c>
      <c r="C243" s="320">
        <v>810.95</v>
      </c>
      <c r="D243" s="321">
        <v>823.33333333333337</v>
      </c>
      <c r="E243" s="321">
        <v>794.66666666666674</v>
      </c>
      <c r="F243" s="321">
        <v>778.38333333333333</v>
      </c>
      <c r="G243" s="321">
        <v>749.7166666666667</v>
      </c>
      <c r="H243" s="321">
        <v>839.61666666666679</v>
      </c>
      <c r="I243" s="321">
        <v>868.28333333333353</v>
      </c>
      <c r="J243" s="321">
        <v>884.56666666666683</v>
      </c>
      <c r="K243" s="320">
        <v>852</v>
      </c>
      <c r="L243" s="320">
        <v>807.05</v>
      </c>
      <c r="M243" s="320">
        <v>5.4494699999999998</v>
      </c>
      <c r="N243" s="1"/>
      <c r="O243" s="1"/>
    </row>
    <row r="244" spans="1:15" ht="12.75" customHeight="1">
      <c r="A244" s="30">
        <v>234</v>
      </c>
      <c r="B244" s="334" t="s">
        <v>406</v>
      </c>
      <c r="C244" s="320">
        <v>18.45</v>
      </c>
      <c r="D244" s="321">
        <v>18.45</v>
      </c>
      <c r="E244" s="321">
        <v>18.299999999999997</v>
      </c>
      <c r="F244" s="321">
        <v>18.149999999999999</v>
      </c>
      <c r="G244" s="321">
        <v>17.999999999999996</v>
      </c>
      <c r="H244" s="321">
        <v>18.599999999999998</v>
      </c>
      <c r="I244" s="321">
        <v>18.749999999999996</v>
      </c>
      <c r="J244" s="321">
        <v>18.899999999999999</v>
      </c>
      <c r="K244" s="320">
        <v>18.600000000000001</v>
      </c>
      <c r="L244" s="320">
        <v>18.3</v>
      </c>
      <c r="M244" s="320">
        <v>16.72955</v>
      </c>
      <c r="N244" s="1"/>
      <c r="O244" s="1"/>
    </row>
    <row r="245" spans="1:15" ht="12.75" customHeight="1">
      <c r="A245" s="30">
        <v>235</v>
      </c>
      <c r="B245" s="334" t="s">
        <v>135</v>
      </c>
      <c r="C245" s="320">
        <v>129.05000000000001</v>
      </c>
      <c r="D245" s="321">
        <v>128.93333333333334</v>
      </c>
      <c r="E245" s="321">
        <v>127.86666666666667</v>
      </c>
      <c r="F245" s="321">
        <v>126.68333333333334</v>
      </c>
      <c r="G245" s="321">
        <v>125.61666666666667</v>
      </c>
      <c r="H245" s="321">
        <v>130.11666666666667</v>
      </c>
      <c r="I245" s="321">
        <v>131.18333333333334</v>
      </c>
      <c r="J245" s="321">
        <v>132.36666666666667</v>
      </c>
      <c r="K245" s="320">
        <v>130</v>
      </c>
      <c r="L245" s="320">
        <v>127.75</v>
      </c>
      <c r="M245" s="320">
        <v>94.222759999999994</v>
      </c>
      <c r="N245" s="1"/>
      <c r="O245" s="1"/>
    </row>
    <row r="246" spans="1:15" ht="12.75" customHeight="1">
      <c r="A246" s="30">
        <v>236</v>
      </c>
      <c r="B246" s="334" t="s">
        <v>398</v>
      </c>
      <c r="C246" s="320">
        <v>479.2</v>
      </c>
      <c r="D246" s="321">
        <v>485.06666666666661</v>
      </c>
      <c r="E246" s="321">
        <v>469.23333333333323</v>
      </c>
      <c r="F246" s="321">
        <v>459.26666666666665</v>
      </c>
      <c r="G246" s="321">
        <v>443.43333333333328</v>
      </c>
      <c r="H246" s="321">
        <v>495.03333333333319</v>
      </c>
      <c r="I246" s="321">
        <v>510.86666666666656</v>
      </c>
      <c r="J246" s="321">
        <v>520.83333333333314</v>
      </c>
      <c r="K246" s="320">
        <v>500.9</v>
      </c>
      <c r="L246" s="320">
        <v>475.1</v>
      </c>
      <c r="M246" s="320">
        <v>6.1161199999999996</v>
      </c>
      <c r="N246" s="1"/>
      <c r="O246" s="1"/>
    </row>
    <row r="247" spans="1:15" ht="12.75" customHeight="1">
      <c r="A247" s="30">
        <v>237</v>
      </c>
      <c r="B247" s="334" t="s">
        <v>265</v>
      </c>
      <c r="C247" s="320">
        <v>1000.5</v>
      </c>
      <c r="D247" s="321">
        <v>1003</v>
      </c>
      <c r="E247" s="321">
        <v>989.6</v>
      </c>
      <c r="F247" s="321">
        <v>978.7</v>
      </c>
      <c r="G247" s="321">
        <v>965.30000000000007</v>
      </c>
      <c r="H247" s="321">
        <v>1013.9</v>
      </c>
      <c r="I247" s="321">
        <v>1027.3000000000002</v>
      </c>
      <c r="J247" s="321">
        <v>1038.1999999999998</v>
      </c>
      <c r="K247" s="320">
        <v>1016.4</v>
      </c>
      <c r="L247" s="320">
        <v>992.1</v>
      </c>
      <c r="M247" s="320">
        <v>1.3007200000000001</v>
      </c>
      <c r="N247" s="1"/>
      <c r="O247" s="1"/>
    </row>
    <row r="248" spans="1:15" ht="12.75" customHeight="1">
      <c r="A248" s="30">
        <v>238</v>
      </c>
      <c r="B248" s="334" t="s">
        <v>399</v>
      </c>
      <c r="C248" s="320">
        <v>238.4</v>
      </c>
      <c r="D248" s="321">
        <v>238.73333333333335</v>
      </c>
      <c r="E248" s="321">
        <v>234.76666666666671</v>
      </c>
      <c r="F248" s="321">
        <v>231.13333333333335</v>
      </c>
      <c r="G248" s="321">
        <v>227.16666666666671</v>
      </c>
      <c r="H248" s="321">
        <v>242.3666666666667</v>
      </c>
      <c r="I248" s="321">
        <v>246.33333333333334</v>
      </c>
      <c r="J248" s="321">
        <v>249.9666666666667</v>
      </c>
      <c r="K248" s="320">
        <v>242.7</v>
      </c>
      <c r="L248" s="320">
        <v>235.1</v>
      </c>
      <c r="M248" s="320">
        <v>7.6504599999999998</v>
      </c>
      <c r="N248" s="1"/>
      <c r="O248" s="1"/>
    </row>
    <row r="249" spans="1:15" ht="12.75" customHeight="1">
      <c r="A249" s="30">
        <v>239</v>
      </c>
      <c r="B249" s="334" t="s">
        <v>400</v>
      </c>
      <c r="C249" s="320">
        <v>42.25</v>
      </c>
      <c r="D249" s="321">
        <v>42.4</v>
      </c>
      <c r="E249" s="321">
        <v>41.849999999999994</v>
      </c>
      <c r="F249" s="321">
        <v>41.449999999999996</v>
      </c>
      <c r="G249" s="321">
        <v>40.899999999999991</v>
      </c>
      <c r="H249" s="321">
        <v>42.8</v>
      </c>
      <c r="I249" s="321">
        <v>43.349999999999994</v>
      </c>
      <c r="J249" s="321">
        <v>43.75</v>
      </c>
      <c r="K249" s="320">
        <v>42.95</v>
      </c>
      <c r="L249" s="320">
        <v>42</v>
      </c>
      <c r="M249" s="320">
        <v>6.9973799999999997</v>
      </c>
      <c r="N249" s="1"/>
      <c r="O249" s="1"/>
    </row>
    <row r="250" spans="1:15" ht="12.75" customHeight="1">
      <c r="A250" s="30">
        <v>240</v>
      </c>
      <c r="B250" s="334" t="s">
        <v>136</v>
      </c>
      <c r="C250" s="320">
        <v>761.05</v>
      </c>
      <c r="D250" s="321">
        <v>757.61666666666667</v>
      </c>
      <c r="E250" s="321">
        <v>752.43333333333339</v>
      </c>
      <c r="F250" s="321">
        <v>743.81666666666672</v>
      </c>
      <c r="G250" s="321">
        <v>738.63333333333344</v>
      </c>
      <c r="H250" s="321">
        <v>766.23333333333335</v>
      </c>
      <c r="I250" s="321">
        <v>771.41666666666652</v>
      </c>
      <c r="J250" s="321">
        <v>780.0333333333333</v>
      </c>
      <c r="K250" s="320">
        <v>762.8</v>
      </c>
      <c r="L250" s="320">
        <v>749</v>
      </c>
      <c r="M250" s="320">
        <v>15.813689999999999</v>
      </c>
      <c r="N250" s="1"/>
      <c r="O250" s="1"/>
    </row>
    <row r="251" spans="1:15" ht="12.75" customHeight="1">
      <c r="A251" s="30">
        <v>241</v>
      </c>
      <c r="B251" s="334" t="s">
        <v>827</v>
      </c>
      <c r="C251" s="320">
        <v>22.3</v>
      </c>
      <c r="D251" s="321">
        <v>22.316666666666666</v>
      </c>
      <c r="E251" s="321">
        <v>22.233333333333334</v>
      </c>
      <c r="F251" s="321">
        <v>22.166666666666668</v>
      </c>
      <c r="G251" s="321">
        <v>22.083333333333336</v>
      </c>
      <c r="H251" s="321">
        <v>22.383333333333333</v>
      </c>
      <c r="I251" s="321">
        <v>22.466666666666669</v>
      </c>
      <c r="J251" s="321">
        <v>22.533333333333331</v>
      </c>
      <c r="K251" s="320">
        <v>22.4</v>
      </c>
      <c r="L251" s="320">
        <v>22.25</v>
      </c>
      <c r="M251" s="320">
        <v>40.070880000000002</v>
      </c>
      <c r="N251" s="1"/>
      <c r="O251" s="1"/>
    </row>
    <row r="252" spans="1:15" ht="12.75" customHeight="1">
      <c r="A252" s="30">
        <v>242</v>
      </c>
      <c r="B252" s="334" t="s">
        <v>263</v>
      </c>
      <c r="C252" s="320">
        <v>579.9</v>
      </c>
      <c r="D252" s="321">
        <v>585.76666666666665</v>
      </c>
      <c r="E252" s="321">
        <v>572.13333333333333</v>
      </c>
      <c r="F252" s="321">
        <v>564.36666666666667</v>
      </c>
      <c r="G252" s="321">
        <v>550.73333333333335</v>
      </c>
      <c r="H252" s="321">
        <v>593.5333333333333</v>
      </c>
      <c r="I252" s="321">
        <v>607.16666666666652</v>
      </c>
      <c r="J252" s="321">
        <v>614.93333333333328</v>
      </c>
      <c r="K252" s="320">
        <v>599.4</v>
      </c>
      <c r="L252" s="320">
        <v>578</v>
      </c>
      <c r="M252" s="320">
        <v>3.12703</v>
      </c>
      <c r="N252" s="1"/>
      <c r="O252" s="1"/>
    </row>
    <row r="253" spans="1:15" ht="12.75" customHeight="1">
      <c r="A253" s="30">
        <v>243</v>
      </c>
      <c r="B253" s="334" t="s">
        <v>137</v>
      </c>
      <c r="C253" s="320">
        <v>258.95</v>
      </c>
      <c r="D253" s="321">
        <v>258.63333333333333</v>
      </c>
      <c r="E253" s="321">
        <v>256.56666666666666</v>
      </c>
      <c r="F253" s="321">
        <v>254.18333333333334</v>
      </c>
      <c r="G253" s="321">
        <v>252.11666666666667</v>
      </c>
      <c r="H253" s="321">
        <v>261.01666666666665</v>
      </c>
      <c r="I253" s="321">
        <v>263.08333333333326</v>
      </c>
      <c r="J253" s="321">
        <v>265.46666666666664</v>
      </c>
      <c r="K253" s="320">
        <v>260.7</v>
      </c>
      <c r="L253" s="320">
        <v>256.25</v>
      </c>
      <c r="M253" s="320">
        <v>205.36714000000001</v>
      </c>
      <c r="N253" s="1"/>
      <c r="O253" s="1"/>
    </row>
    <row r="254" spans="1:15" ht="12.75" customHeight="1">
      <c r="A254" s="30">
        <v>244</v>
      </c>
      <c r="B254" s="334" t="s">
        <v>401</v>
      </c>
      <c r="C254" s="320">
        <v>101.7</v>
      </c>
      <c r="D254" s="321">
        <v>101.90000000000002</v>
      </c>
      <c r="E254" s="321">
        <v>100.90000000000003</v>
      </c>
      <c r="F254" s="321">
        <v>100.10000000000001</v>
      </c>
      <c r="G254" s="321">
        <v>99.100000000000023</v>
      </c>
      <c r="H254" s="321">
        <v>102.70000000000005</v>
      </c>
      <c r="I254" s="321">
        <v>103.70000000000002</v>
      </c>
      <c r="J254" s="321">
        <v>104.50000000000006</v>
      </c>
      <c r="K254" s="320">
        <v>102.9</v>
      </c>
      <c r="L254" s="320">
        <v>101.1</v>
      </c>
      <c r="M254" s="320">
        <v>0.78386</v>
      </c>
      <c r="N254" s="1"/>
      <c r="O254" s="1"/>
    </row>
    <row r="255" spans="1:15" ht="12.75" customHeight="1">
      <c r="A255" s="30">
        <v>245</v>
      </c>
      <c r="B255" s="334" t="s">
        <v>419</v>
      </c>
      <c r="C255" s="320">
        <v>117.1</v>
      </c>
      <c r="D255" s="321">
        <v>115.85000000000001</v>
      </c>
      <c r="E255" s="321">
        <v>112.50000000000001</v>
      </c>
      <c r="F255" s="321">
        <v>107.9</v>
      </c>
      <c r="G255" s="321">
        <v>104.55000000000001</v>
      </c>
      <c r="H255" s="321">
        <v>120.45000000000002</v>
      </c>
      <c r="I255" s="321">
        <v>123.80000000000001</v>
      </c>
      <c r="J255" s="321">
        <v>128.40000000000003</v>
      </c>
      <c r="K255" s="320">
        <v>119.2</v>
      </c>
      <c r="L255" s="320">
        <v>111.25</v>
      </c>
      <c r="M255" s="320">
        <v>58.168709999999997</v>
      </c>
      <c r="N255" s="1"/>
      <c r="O255" s="1"/>
    </row>
    <row r="256" spans="1:15" ht="12.75" customHeight="1">
      <c r="A256" s="30">
        <v>246</v>
      </c>
      <c r="B256" s="334" t="s">
        <v>413</v>
      </c>
      <c r="C256" s="320">
        <v>1760.1</v>
      </c>
      <c r="D256" s="321">
        <v>1747.8500000000001</v>
      </c>
      <c r="E256" s="321">
        <v>1715.7000000000003</v>
      </c>
      <c r="F256" s="321">
        <v>1671.3000000000002</v>
      </c>
      <c r="G256" s="321">
        <v>1639.1500000000003</v>
      </c>
      <c r="H256" s="321">
        <v>1792.2500000000002</v>
      </c>
      <c r="I256" s="321">
        <v>1824.4000000000003</v>
      </c>
      <c r="J256" s="321">
        <v>1868.8000000000002</v>
      </c>
      <c r="K256" s="320">
        <v>1780</v>
      </c>
      <c r="L256" s="320">
        <v>1703.45</v>
      </c>
      <c r="M256" s="320">
        <v>1.29562</v>
      </c>
      <c r="N256" s="1"/>
      <c r="O256" s="1"/>
    </row>
    <row r="257" spans="1:15" ht="12.75" customHeight="1">
      <c r="A257" s="30">
        <v>247</v>
      </c>
      <c r="B257" s="334" t="s">
        <v>423</v>
      </c>
      <c r="C257" s="320">
        <v>2009.95</v>
      </c>
      <c r="D257" s="321">
        <v>2003.95</v>
      </c>
      <c r="E257" s="321">
        <v>1984</v>
      </c>
      <c r="F257" s="321">
        <v>1958.05</v>
      </c>
      <c r="G257" s="321">
        <v>1938.1</v>
      </c>
      <c r="H257" s="321">
        <v>2029.9</v>
      </c>
      <c r="I257" s="321">
        <v>2049.8500000000004</v>
      </c>
      <c r="J257" s="321">
        <v>2075.8000000000002</v>
      </c>
      <c r="K257" s="320">
        <v>2023.9</v>
      </c>
      <c r="L257" s="320">
        <v>1978</v>
      </c>
      <c r="M257" s="320">
        <v>6.7360000000000003E-2</v>
      </c>
      <c r="N257" s="1"/>
      <c r="O257" s="1"/>
    </row>
    <row r="258" spans="1:15" ht="12.75" customHeight="1">
      <c r="A258" s="30">
        <v>248</v>
      </c>
      <c r="B258" s="334" t="s">
        <v>420</v>
      </c>
      <c r="C258" s="320">
        <v>93.4</v>
      </c>
      <c r="D258" s="321">
        <v>93.883333333333326</v>
      </c>
      <c r="E258" s="321">
        <v>92.366666666666646</v>
      </c>
      <c r="F258" s="321">
        <v>91.333333333333314</v>
      </c>
      <c r="G258" s="321">
        <v>89.816666666666634</v>
      </c>
      <c r="H258" s="321">
        <v>94.916666666666657</v>
      </c>
      <c r="I258" s="321">
        <v>96.433333333333337</v>
      </c>
      <c r="J258" s="321">
        <v>97.466666666666669</v>
      </c>
      <c r="K258" s="320">
        <v>95.4</v>
      </c>
      <c r="L258" s="320">
        <v>92.85</v>
      </c>
      <c r="M258" s="320">
        <v>4.8887700000000001</v>
      </c>
      <c r="N258" s="1"/>
      <c r="O258" s="1"/>
    </row>
    <row r="259" spans="1:15" ht="12.75" customHeight="1">
      <c r="A259" s="30">
        <v>249</v>
      </c>
      <c r="B259" s="334" t="s">
        <v>138</v>
      </c>
      <c r="C259" s="320">
        <v>525.15</v>
      </c>
      <c r="D259" s="321">
        <v>527.56666666666672</v>
      </c>
      <c r="E259" s="321">
        <v>520.63333333333344</v>
      </c>
      <c r="F259" s="321">
        <v>516.11666666666667</v>
      </c>
      <c r="G259" s="321">
        <v>509.18333333333339</v>
      </c>
      <c r="H259" s="321">
        <v>532.08333333333348</v>
      </c>
      <c r="I259" s="321">
        <v>539.01666666666665</v>
      </c>
      <c r="J259" s="321">
        <v>543.53333333333353</v>
      </c>
      <c r="K259" s="320">
        <v>534.5</v>
      </c>
      <c r="L259" s="320">
        <v>523.04999999999995</v>
      </c>
      <c r="M259" s="320">
        <v>51.441090000000003</v>
      </c>
      <c r="N259" s="1"/>
      <c r="O259" s="1"/>
    </row>
    <row r="260" spans="1:15" ht="12.75" customHeight="1">
      <c r="A260" s="30">
        <v>250</v>
      </c>
      <c r="B260" s="334" t="s">
        <v>414</v>
      </c>
      <c r="C260" s="320">
        <v>2601.9</v>
      </c>
      <c r="D260" s="321">
        <v>2607.5499999999997</v>
      </c>
      <c r="E260" s="321">
        <v>2555.0999999999995</v>
      </c>
      <c r="F260" s="321">
        <v>2508.2999999999997</v>
      </c>
      <c r="G260" s="321">
        <v>2455.8499999999995</v>
      </c>
      <c r="H260" s="321">
        <v>2654.3499999999995</v>
      </c>
      <c r="I260" s="321">
        <v>2706.7999999999993</v>
      </c>
      <c r="J260" s="321">
        <v>2753.5999999999995</v>
      </c>
      <c r="K260" s="320">
        <v>2660</v>
      </c>
      <c r="L260" s="320">
        <v>2560.75</v>
      </c>
      <c r="M260" s="320">
        <v>1.6672499999999999</v>
      </c>
      <c r="N260" s="1"/>
      <c r="O260" s="1"/>
    </row>
    <row r="261" spans="1:15" ht="12.75" customHeight="1">
      <c r="A261" s="30">
        <v>251</v>
      </c>
      <c r="B261" s="334" t="s">
        <v>415</v>
      </c>
      <c r="C261" s="320">
        <v>437.7</v>
      </c>
      <c r="D261" s="321">
        <v>443.86666666666662</v>
      </c>
      <c r="E261" s="321">
        <v>427.73333333333323</v>
      </c>
      <c r="F261" s="321">
        <v>417.76666666666659</v>
      </c>
      <c r="G261" s="321">
        <v>401.63333333333321</v>
      </c>
      <c r="H261" s="321">
        <v>453.83333333333326</v>
      </c>
      <c r="I261" s="321">
        <v>469.96666666666658</v>
      </c>
      <c r="J261" s="321">
        <v>479.93333333333328</v>
      </c>
      <c r="K261" s="320">
        <v>460</v>
      </c>
      <c r="L261" s="320">
        <v>433.9</v>
      </c>
      <c r="M261" s="320">
        <v>1.8793</v>
      </c>
      <c r="N261" s="1"/>
      <c r="O261" s="1"/>
    </row>
    <row r="262" spans="1:15" ht="12.75" customHeight="1">
      <c r="A262" s="30">
        <v>252</v>
      </c>
      <c r="B262" s="334" t="s">
        <v>416</v>
      </c>
      <c r="C262" s="320">
        <v>369.55</v>
      </c>
      <c r="D262" s="321">
        <v>363.55</v>
      </c>
      <c r="E262" s="321">
        <v>354.1</v>
      </c>
      <c r="F262" s="321">
        <v>338.65000000000003</v>
      </c>
      <c r="G262" s="321">
        <v>329.20000000000005</v>
      </c>
      <c r="H262" s="321">
        <v>379</v>
      </c>
      <c r="I262" s="321">
        <v>388.44999999999993</v>
      </c>
      <c r="J262" s="321">
        <v>403.9</v>
      </c>
      <c r="K262" s="320">
        <v>373</v>
      </c>
      <c r="L262" s="320">
        <v>348.1</v>
      </c>
      <c r="M262" s="320">
        <v>24.849630000000001</v>
      </c>
      <c r="N262" s="1"/>
      <c r="O262" s="1"/>
    </row>
    <row r="263" spans="1:15" ht="12.75" customHeight="1">
      <c r="A263" s="30">
        <v>253</v>
      </c>
      <c r="B263" s="334" t="s">
        <v>417</v>
      </c>
      <c r="C263" s="320">
        <v>132.85</v>
      </c>
      <c r="D263" s="321">
        <v>131.65</v>
      </c>
      <c r="E263" s="321">
        <v>128.80000000000001</v>
      </c>
      <c r="F263" s="321">
        <v>124.75</v>
      </c>
      <c r="G263" s="321">
        <v>121.9</v>
      </c>
      <c r="H263" s="321">
        <v>135.70000000000002</v>
      </c>
      <c r="I263" s="321">
        <v>138.54999999999998</v>
      </c>
      <c r="J263" s="321">
        <v>142.60000000000002</v>
      </c>
      <c r="K263" s="320">
        <v>134.5</v>
      </c>
      <c r="L263" s="320">
        <v>127.6</v>
      </c>
      <c r="M263" s="320">
        <v>24.98987</v>
      </c>
      <c r="N263" s="1"/>
      <c r="O263" s="1"/>
    </row>
    <row r="264" spans="1:15" ht="12.75" customHeight="1">
      <c r="A264" s="30">
        <v>254</v>
      </c>
      <c r="B264" s="334" t="s">
        <v>418</v>
      </c>
      <c r="C264" s="320">
        <v>68.7</v>
      </c>
      <c r="D264" s="321">
        <v>69.116666666666674</v>
      </c>
      <c r="E264" s="321">
        <v>67.883333333333354</v>
      </c>
      <c r="F264" s="321">
        <v>67.066666666666677</v>
      </c>
      <c r="G264" s="321">
        <v>65.833333333333357</v>
      </c>
      <c r="H264" s="321">
        <v>69.933333333333351</v>
      </c>
      <c r="I264" s="321">
        <v>71.166666666666671</v>
      </c>
      <c r="J264" s="321">
        <v>71.983333333333348</v>
      </c>
      <c r="K264" s="320">
        <v>70.349999999999994</v>
      </c>
      <c r="L264" s="320">
        <v>68.3</v>
      </c>
      <c r="M264" s="320">
        <v>4.1827899999999998</v>
      </c>
      <c r="N264" s="1"/>
      <c r="O264" s="1"/>
    </row>
    <row r="265" spans="1:15" ht="12.75" customHeight="1">
      <c r="A265" s="30">
        <v>255</v>
      </c>
      <c r="B265" s="334" t="s">
        <v>422</v>
      </c>
      <c r="C265" s="320">
        <v>188.95</v>
      </c>
      <c r="D265" s="321">
        <v>191.15</v>
      </c>
      <c r="E265" s="321">
        <v>185.5</v>
      </c>
      <c r="F265" s="321">
        <v>182.04999999999998</v>
      </c>
      <c r="G265" s="321">
        <v>176.39999999999998</v>
      </c>
      <c r="H265" s="321">
        <v>194.60000000000002</v>
      </c>
      <c r="I265" s="321">
        <v>200.25000000000006</v>
      </c>
      <c r="J265" s="321">
        <v>203.70000000000005</v>
      </c>
      <c r="K265" s="320">
        <v>196.8</v>
      </c>
      <c r="L265" s="320">
        <v>187.7</v>
      </c>
      <c r="M265" s="320">
        <v>9.4604999999999997</v>
      </c>
      <c r="N265" s="1"/>
      <c r="O265" s="1"/>
    </row>
    <row r="266" spans="1:15" ht="12.75" customHeight="1">
      <c r="A266" s="30">
        <v>256</v>
      </c>
      <c r="B266" s="334" t="s">
        <v>421</v>
      </c>
      <c r="C266" s="320">
        <v>370.55</v>
      </c>
      <c r="D266" s="321">
        <v>371.40000000000003</v>
      </c>
      <c r="E266" s="321">
        <v>365.00000000000006</v>
      </c>
      <c r="F266" s="321">
        <v>359.45000000000005</v>
      </c>
      <c r="G266" s="321">
        <v>353.05000000000007</v>
      </c>
      <c r="H266" s="321">
        <v>376.95000000000005</v>
      </c>
      <c r="I266" s="321">
        <v>383.35</v>
      </c>
      <c r="J266" s="321">
        <v>388.90000000000003</v>
      </c>
      <c r="K266" s="320">
        <v>377.8</v>
      </c>
      <c r="L266" s="320">
        <v>365.85</v>
      </c>
      <c r="M266" s="320">
        <v>1.66411</v>
      </c>
      <c r="N266" s="1"/>
      <c r="O266" s="1"/>
    </row>
    <row r="267" spans="1:15" ht="12.75" customHeight="1">
      <c r="A267" s="30">
        <v>257</v>
      </c>
      <c r="B267" s="334" t="s">
        <v>266</v>
      </c>
      <c r="C267" s="320">
        <v>346.1</v>
      </c>
      <c r="D267" s="321">
        <v>341.06666666666666</v>
      </c>
      <c r="E267" s="321">
        <v>336.0333333333333</v>
      </c>
      <c r="F267" s="321">
        <v>325.96666666666664</v>
      </c>
      <c r="G267" s="321">
        <v>320.93333333333328</v>
      </c>
      <c r="H267" s="321">
        <v>351.13333333333333</v>
      </c>
      <c r="I267" s="321">
        <v>356.16666666666674</v>
      </c>
      <c r="J267" s="321">
        <v>366.23333333333335</v>
      </c>
      <c r="K267" s="320">
        <v>346.1</v>
      </c>
      <c r="L267" s="320">
        <v>331</v>
      </c>
      <c r="M267" s="320">
        <v>16.699090000000002</v>
      </c>
      <c r="N267" s="1"/>
      <c r="O267" s="1"/>
    </row>
    <row r="268" spans="1:15" ht="12.75" customHeight="1">
      <c r="A268" s="30">
        <v>258</v>
      </c>
      <c r="B268" s="334" t="s">
        <v>139</v>
      </c>
      <c r="C268" s="320">
        <v>721.2</v>
      </c>
      <c r="D268" s="321">
        <v>719.51666666666677</v>
      </c>
      <c r="E268" s="321">
        <v>714.73333333333358</v>
      </c>
      <c r="F268" s="321">
        <v>708.26666666666677</v>
      </c>
      <c r="G268" s="321">
        <v>703.48333333333358</v>
      </c>
      <c r="H268" s="321">
        <v>725.98333333333358</v>
      </c>
      <c r="I268" s="321">
        <v>730.76666666666665</v>
      </c>
      <c r="J268" s="321">
        <v>737.23333333333358</v>
      </c>
      <c r="K268" s="320">
        <v>724.3</v>
      </c>
      <c r="L268" s="320">
        <v>713.05</v>
      </c>
      <c r="M268" s="320">
        <v>32.606949999999998</v>
      </c>
      <c r="N268" s="1"/>
      <c r="O268" s="1"/>
    </row>
    <row r="269" spans="1:15" ht="12.75" customHeight="1">
      <c r="A269" s="30">
        <v>259</v>
      </c>
      <c r="B269" s="334" t="s">
        <v>140</v>
      </c>
      <c r="C269" s="320">
        <v>546.25</v>
      </c>
      <c r="D269" s="321">
        <v>546.4</v>
      </c>
      <c r="E269" s="321">
        <v>538.9</v>
      </c>
      <c r="F269" s="321">
        <v>531.54999999999995</v>
      </c>
      <c r="G269" s="321">
        <v>524.04999999999995</v>
      </c>
      <c r="H269" s="321">
        <v>553.75</v>
      </c>
      <c r="I269" s="321">
        <v>561.25</v>
      </c>
      <c r="J269" s="321">
        <v>568.6</v>
      </c>
      <c r="K269" s="320">
        <v>553.9</v>
      </c>
      <c r="L269" s="320">
        <v>539.04999999999995</v>
      </c>
      <c r="M269" s="320">
        <v>46.846310000000003</v>
      </c>
      <c r="N269" s="1"/>
      <c r="O269" s="1"/>
    </row>
    <row r="270" spans="1:15" ht="12.75" customHeight="1">
      <c r="A270" s="30">
        <v>260</v>
      </c>
      <c r="B270" s="334" t="s">
        <v>835</v>
      </c>
      <c r="C270" s="320">
        <v>498.6</v>
      </c>
      <c r="D270" s="321">
        <v>502.59999999999997</v>
      </c>
      <c r="E270" s="321">
        <v>492.44999999999993</v>
      </c>
      <c r="F270" s="321">
        <v>486.29999999999995</v>
      </c>
      <c r="G270" s="321">
        <v>476.14999999999992</v>
      </c>
      <c r="H270" s="321">
        <v>508.74999999999994</v>
      </c>
      <c r="I270" s="321">
        <v>518.89999999999986</v>
      </c>
      <c r="J270" s="321">
        <v>525.04999999999995</v>
      </c>
      <c r="K270" s="320">
        <v>512.75</v>
      </c>
      <c r="L270" s="320">
        <v>496.45</v>
      </c>
      <c r="M270" s="320">
        <v>3.12066</v>
      </c>
      <c r="N270" s="1"/>
      <c r="O270" s="1"/>
    </row>
    <row r="271" spans="1:15" ht="12.75" customHeight="1">
      <c r="A271" s="30">
        <v>261</v>
      </c>
      <c r="B271" s="334" t="s">
        <v>836</v>
      </c>
      <c r="C271" s="320">
        <v>471.45</v>
      </c>
      <c r="D271" s="321">
        <v>475.38333333333338</v>
      </c>
      <c r="E271" s="321">
        <v>465.06666666666678</v>
      </c>
      <c r="F271" s="321">
        <v>458.68333333333339</v>
      </c>
      <c r="G271" s="321">
        <v>448.36666666666679</v>
      </c>
      <c r="H271" s="321">
        <v>481.76666666666677</v>
      </c>
      <c r="I271" s="321">
        <v>492.08333333333337</v>
      </c>
      <c r="J271" s="321">
        <v>498.46666666666675</v>
      </c>
      <c r="K271" s="320">
        <v>485.7</v>
      </c>
      <c r="L271" s="320">
        <v>469</v>
      </c>
      <c r="M271" s="320">
        <v>1.33752</v>
      </c>
      <c r="N271" s="1"/>
      <c r="O271" s="1"/>
    </row>
    <row r="272" spans="1:15" ht="12.75" customHeight="1">
      <c r="A272" s="30">
        <v>262</v>
      </c>
      <c r="B272" s="334" t="s">
        <v>424</v>
      </c>
      <c r="C272" s="320">
        <v>856.05</v>
      </c>
      <c r="D272" s="321">
        <v>858.9</v>
      </c>
      <c r="E272" s="321">
        <v>843.15</v>
      </c>
      <c r="F272" s="321">
        <v>830.25</v>
      </c>
      <c r="G272" s="321">
        <v>814.5</v>
      </c>
      <c r="H272" s="321">
        <v>871.8</v>
      </c>
      <c r="I272" s="321">
        <v>887.55</v>
      </c>
      <c r="J272" s="321">
        <v>900.44999999999993</v>
      </c>
      <c r="K272" s="320">
        <v>874.65</v>
      </c>
      <c r="L272" s="320">
        <v>846</v>
      </c>
      <c r="M272" s="320">
        <v>4.8774499999999996</v>
      </c>
      <c r="N272" s="1"/>
      <c r="O272" s="1"/>
    </row>
    <row r="273" spans="1:15" ht="12.75" customHeight="1">
      <c r="A273" s="30">
        <v>263</v>
      </c>
      <c r="B273" s="334" t="s">
        <v>425</v>
      </c>
      <c r="C273" s="320">
        <v>157.75</v>
      </c>
      <c r="D273" s="321">
        <v>159.43333333333331</v>
      </c>
      <c r="E273" s="321">
        <v>155.41666666666663</v>
      </c>
      <c r="F273" s="321">
        <v>153.08333333333331</v>
      </c>
      <c r="G273" s="321">
        <v>149.06666666666663</v>
      </c>
      <c r="H273" s="321">
        <v>161.76666666666662</v>
      </c>
      <c r="I273" s="321">
        <v>165.78333333333333</v>
      </c>
      <c r="J273" s="321">
        <v>168.11666666666662</v>
      </c>
      <c r="K273" s="320">
        <v>163.44999999999999</v>
      </c>
      <c r="L273" s="320">
        <v>157.1</v>
      </c>
      <c r="M273" s="320">
        <v>3.9822700000000002</v>
      </c>
      <c r="N273" s="1"/>
      <c r="O273" s="1"/>
    </row>
    <row r="274" spans="1:15" ht="12.75" customHeight="1">
      <c r="A274" s="30">
        <v>264</v>
      </c>
      <c r="B274" s="334" t="s">
        <v>432</v>
      </c>
      <c r="C274" s="320">
        <v>1045.55</v>
      </c>
      <c r="D274" s="321">
        <v>1043.0333333333335</v>
      </c>
      <c r="E274" s="321">
        <v>1032.0666666666671</v>
      </c>
      <c r="F274" s="321">
        <v>1018.5833333333335</v>
      </c>
      <c r="G274" s="321">
        <v>1007.616666666667</v>
      </c>
      <c r="H274" s="321">
        <v>1056.5166666666671</v>
      </c>
      <c r="I274" s="321">
        <v>1067.4833333333338</v>
      </c>
      <c r="J274" s="321">
        <v>1080.9666666666672</v>
      </c>
      <c r="K274" s="320">
        <v>1054</v>
      </c>
      <c r="L274" s="320">
        <v>1029.55</v>
      </c>
      <c r="M274" s="320">
        <v>2.0337999999999998</v>
      </c>
      <c r="N274" s="1"/>
      <c r="O274" s="1"/>
    </row>
    <row r="275" spans="1:15" ht="12.75" customHeight="1">
      <c r="A275" s="30">
        <v>265</v>
      </c>
      <c r="B275" s="334" t="s">
        <v>433</v>
      </c>
      <c r="C275" s="320">
        <v>349.75</v>
      </c>
      <c r="D275" s="321">
        <v>352.23333333333335</v>
      </c>
      <c r="E275" s="321">
        <v>345.51666666666671</v>
      </c>
      <c r="F275" s="321">
        <v>341.28333333333336</v>
      </c>
      <c r="G275" s="321">
        <v>334.56666666666672</v>
      </c>
      <c r="H275" s="321">
        <v>356.4666666666667</v>
      </c>
      <c r="I275" s="321">
        <v>363.18333333333339</v>
      </c>
      <c r="J275" s="321">
        <v>367.41666666666669</v>
      </c>
      <c r="K275" s="320">
        <v>358.95</v>
      </c>
      <c r="L275" s="320">
        <v>348</v>
      </c>
      <c r="M275" s="320">
        <v>1.2696499999999999</v>
      </c>
      <c r="N275" s="1"/>
      <c r="O275" s="1"/>
    </row>
    <row r="276" spans="1:15" ht="12.75" customHeight="1">
      <c r="A276" s="30">
        <v>266</v>
      </c>
      <c r="B276" s="334" t="s">
        <v>837</v>
      </c>
      <c r="C276" s="320">
        <v>63.2</v>
      </c>
      <c r="D276" s="321">
        <v>63.133333333333333</v>
      </c>
      <c r="E276" s="321">
        <v>62.516666666666666</v>
      </c>
      <c r="F276" s="321">
        <v>61.833333333333336</v>
      </c>
      <c r="G276" s="321">
        <v>61.216666666666669</v>
      </c>
      <c r="H276" s="321">
        <v>63.816666666666663</v>
      </c>
      <c r="I276" s="321">
        <v>64.433333333333323</v>
      </c>
      <c r="J276" s="321">
        <v>65.11666666666666</v>
      </c>
      <c r="K276" s="320">
        <v>63.75</v>
      </c>
      <c r="L276" s="320">
        <v>62.45</v>
      </c>
      <c r="M276" s="320">
        <v>4.1705899999999998</v>
      </c>
      <c r="N276" s="1"/>
      <c r="O276" s="1"/>
    </row>
    <row r="277" spans="1:15" ht="12.75" customHeight="1">
      <c r="A277" s="30">
        <v>267</v>
      </c>
      <c r="B277" s="334" t="s">
        <v>434</v>
      </c>
      <c r="C277" s="320">
        <v>469.1</v>
      </c>
      <c r="D277" s="321">
        <v>470.75</v>
      </c>
      <c r="E277" s="321">
        <v>466.35</v>
      </c>
      <c r="F277" s="321">
        <v>463.6</v>
      </c>
      <c r="G277" s="321">
        <v>459.20000000000005</v>
      </c>
      <c r="H277" s="321">
        <v>473.5</v>
      </c>
      <c r="I277" s="321">
        <v>477.9</v>
      </c>
      <c r="J277" s="321">
        <v>480.65</v>
      </c>
      <c r="K277" s="320">
        <v>475.15</v>
      </c>
      <c r="L277" s="320">
        <v>468</v>
      </c>
      <c r="M277" s="320">
        <v>0.47476000000000002</v>
      </c>
      <c r="N277" s="1"/>
      <c r="O277" s="1"/>
    </row>
    <row r="278" spans="1:15" ht="12.75" customHeight="1">
      <c r="A278" s="30">
        <v>268</v>
      </c>
      <c r="B278" s="334" t="s">
        <v>435</v>
      </c>
      <c r="C278" s="320">
        <v>49.8</v>
      </c>
      <c r="D278" s="321">
        <v>49.983333333333327</v>
      </c>
      <c r="E278" s="321">
        <v>49.116666666666653</v>
      </c>
      <c r="F278" s="321">
        <v>48.433333333333323</v>
      </c>
      <c r="G278" s="321">
        <v>47.566666666666649</v>
      </c>
      <c r="H278" s="321">
        <v>50.666666666666657</v>
      </c>
      <c r="I278" s="321">
        <v>51.533333333333331</v>
      </c>
      <c r="J278" s="321">
        <v>52.216666666666661</v>
      </c>
      <c r="K278" s="320">
        <v>50.85</v>
      </c>
      <c r="L278" s="320">
        <v>49.3</v>
      </c>
      <c r="M278" s="320">
        <v>47.923319999999997</v>
      </c>
      <c r="N278" s="1"/>
      <c r="O278" s="1"/>
    </row>
    <row r="279" spans="1:15" ht="12.75" customHeight="1">
      <c r="A279" s="30">
        <v>269</v>
      </c>
      <c r="B279" s="334" t="s">
        <v>437</v>
      </c>
      <c r="C279" s="320">
        <v>386.9</v>
      </c>
      <c r="D279" s="321">
        <v>387.21666666666664</v>
      </c>
      <c r="E279" s="321">
        <v>381.23333333333329</v>
      </c>
      <c r="F279" s="321">
        <v>375.56666666666666</v>
      </c>
      <c r="G279" s="321">
        <v>369.58333333333331</v>
      </c>
      <c r="H279" s="321">
        <v>392.88333333333327</v>
      </c>
      <c r="I279" s="321">
        <v>398.86666666666662</v>
      </c>
      <c r="J279" s="321">
        <v>404.53333333333325</v>
      </c>
      <c r="K279" s="320">
        <v>393.2</v>
      </c>
      <c r="L279" s="320">
        <v>381.55</v>
      </c>
      <c r="M279" s="320">
        <v>1.8314900000000001</v>
      </c>
      <c r="N279" s="1"/>
      <c r="O279" s="1"/>
    </row>
    <row r="280" spans="1:15" ht="12.75" customHeight="1">
      <c r="A280" s="30">
        <v>270</v>
      </c>
      <c r="B280" s="334" t="s">
        <v>427</v>
      </c>
      <c r="C280" s="320">
        <v>1211.1500000000001</v>
      </c>
      <c r="D280" s="321">
        <v>1209.05</v>
      </c>
      <c r="E280" s="321">
        <v>1186.0999999999999</v>
      </c>
      <c r="F280" s="321">
        <v>1161.05</v>
      </c>
      <c r="G280" s="321">
        <v>1138.0999999999999</v>
      </c>
      <c r="H280" s="321">
        <v>1234.0999999999999</v>
      </c>
      <c r="I280" s="321">
        <v>1257.0500000000002</v>
      </c>
      <c r="J280" s="321">
        <v>1282.0999999999999</v>
      </c>
      <c r="K280" s="320">
        <v>1232</v>
      </c>
      <c r="L280" s="320">
        <v>1184</v>
      </c>
      <c r="M280" s="320">
        <v>1.11402</v>
      </c>
      <c r="N280" s="1"/>
      <c r="O280" s="1"/>
    </row>
    <row r="281" spans="1:15" ht="12.75" customHeight="1">
      <c r="A281" s="30">
        <v>271</v>
      </c>
      <c r="B281" s="334" t="s">
        <v>428</v>
      </c>
      <c r="C281" s="320">
        <v>272.75</v>
      </c>
      <c r="D281" s="321">
        <v>274.15000000000003</v>
      </c>
      <c r="E281" s="321">
        <v>270.85000000000008</v>
      </c>
      <c r="F281" s="321">
        <v>268.95000000000005</v>
      </c>
      <c r="G281" s="321">
        <v>265.65000000000009</v>
      </c>
      <c r="H281" s="321">
        <v>276.05000000000007</v>
      </c>
      <c r="I281" s="321">
        <v>279.35000000000002</v>
      </c>
      <c r="J281" s="321">
        <v>281.25000000000006</v>
      </c>
      <c r="K281" s="320">
        <v>277.45</v>
      </c>
      <c r="L281" s="320">
        <v>272.25</v>
      </c>
      <c r="M281" s="320">
        <v>0.98929</v>
      </c>
      <c r="N281" s="1"/>
      <c r="O281" s="1"/>
    </row>
    <row r="282" spans="1:15" ht="12.75" customHeight="1">
      <c r="A282" s="30">
        <v>272</v>
      </c>
      <c r="B282" s="334" t="s">
        <v>141</v>
      </c>
      <c r="C282" s="320">
        <v>1742.7</v>
      </c>
      <c r="D282" s="321">
        <v>1740.6499999999999</v>
      </c>
      <c r="E282" s="321">
        <v>1733.2999999999997</v>
      </c>
      <c r="F282" s="321">
        <v>1723.8999999999999</v>
      </c>
      <c r="G282" s="321">
        <v>1716.5499999999997</v>
      </c>
      <c r="H282" s="321">
        <v>1750.0499999999997</v>
      </c>
      <c r="I282" s="321">
        <v>1757.3999999999996</v>
      </c>
      <c r="J282" s="321">
        <v>1766.7999999999997</v>
      </c>
      <c r="K282" s="320">
        <v>1748</v>
      </c>
      <c r="L282" s="320">
        <v>1731.25</v>
      </c>
      <c r="M282" s="320">
        <v>14.54777</v>
      </c>
      <c r="N282" s="1"/>
      <c r="O282" s="1"/>
    </row>
    <row r="283" spans="1:15" ht="12.75" customHeight="1">
      <c r="A283" s="30">
        <v>273</v>
      </c>
      <c r="B283" s="334" t="s">
        <v>429</v>
      </c>
      <c r="C283" s="320">
        <v>521.4</v>
      </c>
      <c r="D283" s="321">
        <v>526.4666666666667</v>
      </c>
      <c r="E283" s="321">
        <v>514.93333333333339</v>
      </c>
      <c r="F283" s="321">
        <v>508.4666666666667</v>
      </c>
      <c r="G283" s="321">
        <v>496.93333333333339</v>
      </c>
      <c r="H283" s="321">
        <v>532.93333333333339</v>
      </c>
      <c r="I283" s="321">
        <v>544.4666666666667</v>
      </c>
      <c r="J283" s="321">
        <v>550.93333333333339</v>
      </c>
      <c r="K283" s="320">
        <v>538</v>
      </c>
      <c r="L283" s="320">
        <v>520</v>
      </c>
      <c r="M283" s="320">
        <v>11.006220000000001</v>
      </c>
      <c r="N283" s="1"/>
      <c r="O283" s="1"/>
    </row>
    <row r="284" spans="1:15" ht="12.75" customHeight="1">
      <c r="A284" s="30">
        <v>274</v>
      </c>
      <c r="B284" s="334" t="s">
        <v>426</v>
      </c>
      <c r="C284" s="320">
        <v>657.25</v>
      </c>
      <c r="D284" s="321">
        <v>658.5</v>
      </c>
      <c r="E284" s="321">
        <v>649.35</v>
      </c>
      <c r="F284" s="321">
        <v>641.45000000000005</v>
      </c>
      <c r="G284" s="321">
        <v>632.30000000000007</v>
      </c>
      <c r="H284" s="321">
        <v>666.4</v>
      </c>
      <c r="I284" s="321">
        <v>675.55000000000007</v>
      </c>
      <c r="J284" s="321">
        <v>683.44999999999993</v>
      </c>
      <c r="K284" s="320">
        <v>667.65</v>
      </c>
      <c r="L284" s="320">
        <v>650.6</v>
      </c>
      <c r="M284" s="320">
        <v>0.89373000000000002</v>
      </c>
      <c r="N284" s="1"/>
      <c r="O284" s="1"/>
    </row>
    <row r="285" spans="1:15" ht="12.75" customHeight="1">
      <c r="A285" s="30">
        <v>275</v>
      </c>
      <c r="B285" s="334" t="s">
        <v>430</v>
      </c>
      <c r="C285" s="320">
        <v>257.55</v>
      </c>
      <c r="D285" s="321">
        <v>258.78333333333336</v>
      </c>
      <c r="E285" s="321">
        <v>253.76666666666671</v>
      </c>
      <c r="F285" s="321">
        <v>249.98333333333335</v>
      </c>
      <c r="G285" s="321">
        <v>244.9666666666667</v>
      </c>
      <c r="H285" s="321">
        <v>262.56666666666672</v>
      </c>
      <c r="I285" s="321">
        <v>267.58333333333337</v>
      </c>
      <c r="J285" s="321">
        <v>271.36666666666673</v>
      </c>
      <c r="K285" s="320">
        <v>263.8</v>
      </c>
      <c r="L285" s="320">
        <v>255</v>
      </c>
      <c r="M285" s="320">
        <v>14.105779999999999</v>
      </c>
      <c r="N285" s="1"/>
      <c r="O285" s="1"/>
    </row>
    <row r="286" spans="1:15" ht="12.75" customHeight="1">
      <c r="A286" s="30">
        <v>276</v>
      </c>
      <c r="B286" s="334" t="s">
        <v>431</v>
      </c>
      <c r="C286" s="320">
        <v>1331</v>
      </c>
      <c r="D286" s="321">
        <v>1329.1166666666668</v>
      </c>
      <c r="E286" s="321">
        <v>1315.6833333333336</v>
      </c>
      <c r="F286" s="321">
        <v>1300.3666666666668</v>
      </c>
      <c r="G286" s="321">
        <v>1286.9333333333336</v>
      </c>
      <c r="H286" s="321">
        <v>1344.4333333333336</v>
      </c>
      <c r="I286" s="321">
        <v>1357.866666666667</v>
      </c>
      <c r="J286" s="321">
        <v>1373.1833333333336</v>
      </c>
      <c r="K286" s="320">
        <v>1342.55</v>
      </c>
      <c r="L286" s="320">
        <v>1313.8</v>
      </c>
      <c r="M286" s="320">
        <v>0.14562</v>
      </c>
      <c r="N286" s="1"/>
      <c r="O286" s="1"/>
    </row>
    <row r="287" spans="1:15" ht="12.75" customHeight="1">
      <c r="A287" s="30">
        <v>277</v>
      </c>
      <c r="B287" s="334" t="s">
        <v>436</v>
      </c>
      <c r="C287" s="320">
        <v>577.65</v>
      </c>
      <c r="D287" s="321">
        <v>583.85</v>
      </c>
      <c r="E287" s="321">
        <v>566.80000000000007</v>
      </c>
      <c r="F287" s="321">
        <v>555.95000000000005</v>
      </c>
      <c r="G287" s="321">
        <v>538.90000000000009</v>
      </c>
      <c r="H287" s="321">
        <v>594.70000000000005</v>
      </c>
      <c r="I287" s="321">
        <v>611.75</v>
      </c>
      <c r="J287" s="321">
        <v>622.6</v>
      </c>
      <c r="K287" s="320">
        <v>600.9</v>
      </c>
      <c r="L287" s="320">
        <v>573</v>
      </c>
      <c r="M287" s="320">
        <v>1.02868</v>
      </c>
      <c r="N287" s="1"/>
      <c r="O287" s="1"/>
    </row>
    <row r="288" spans="1:15" ht="12.75" customHeight="1">
      <c r="A288" s="30">
        <v>278</v>
      </c>
      <c r="B288" s="334" t="s">
        <v>142</v>
      </c>
      <c r="C288" s="320">
        <v>89.4</v>
      </c>
      <c r="D288" s="321">
        <v>89.183333333333323</v>
      </c>
      <c r="E288" s="321">
        <v>87.316666666666649</v>
      </c>
      <c r="F288" s="321">
        <v>85.23333333333332</v>
      </c>
      <c r="G288" s="321">
        <v>83.366666666666646</v>
      </c>
      <c r="H288" s="321">
        <v>91.266666666666652</v>
      </c>
      <c r="I288" s="321">
        <v>93.133333333333326</v>
      </c>
      <c r="J288" s="321">
        <v>95.216666666666654</v>
      </c>
      <c r="K288" s="320">
        <v>91.05</v>
      </c>
      <c r="L288" s="320">
        <v>87.1</v>
      </c>
      <c r="M288" s="320">
        <v>212.24781999999999</v>
      </c>
      <c r="N288" s="1"/>
      <c r="O288" s="1"/>
    </row>
    <row r="289" spans="1:15" ht="12.75" customHeight="1">
      <c r="A289" s="30">
        <v>279</v>
      </c>
      <c r="B289" s="334" t="s">
        <v>143</v>
      </c>
      <c r="C289" s="320">
        <v>2718.3</v>
      </c>
      <c r="D289" s="321">
        <v>2725.9333333333334</v>
      </c>
      <c r="E289" s="321">
        <v>2687.3666666666668</v>
      </c>
      <c r="F289" s="321">
        <v>2656.4333333333334</v>
      </c>
      <c r="G289" s="321">
        <v>2617.8666666666668</v>
      </c>
      <c r="H289" s="321">
        <v>2756.8666666666668</v>
      </c>
      <c r="I289" s="321">
        <v>2795.4333333333334</v>
      </c>
      <c r="J289" s="321">
        <v>2826.3666666666668</v>
      </c>
      <c r="K289" s="320">
        <v>2764.5</v>
      </c>
      <c r="L289" s="320">
        <v>2695</v>
      </c>
      <c r="M289" s="320">
        <v>1.15289</v>
      </c>
      <c r="N289" s="1"/>
      <c r="O289" s="1"/>
    </row>
    <row r="290" spans="1:15" ht="12.75" customHeight="1">
      <c r="A290" s="30">
        <v>280</v>
      </c>
      <c r="B290" s="334" t="s">
        <v>438</v>
      </c>
      <c r="C290" s="320">
        <v>340.7</v>
      </c>
      <c r="D290" s="321">
        <v>345.01666666666665</v>
      </c>
      <c r="E290" s="321">
        <v>333.68333333333328</v>
      </c>
      <c r="F290" s="321">
        <v>326.66666666666663</v>
      </c>
      <c r="G290" s="321">
        <v>315.33333333333326</v>
      </c>
      <c r="H290" s="321">
        <v>352.0333333333333</v>
      </c>
      <c r="I290" s="321">
        <v>363.36666666666667</v>
      </c>
      <c r="J290" s="321">
        <v>370.38333333333333</v>
      </c>
      <c r="K290" s="320">
        <v>356.35</v>
      </c>
      <c r="L290" s="320">
        <v>338</v>
      </c>
      <c r="M290" s="320">
        <v>4.3392299999999997</v>
      </c>
      <c r="N290" s="1"/>
      <c r="O290" s="1"/>
    </row>
    <row r="291" spans="1:15" ht="12.75" customHeight="1">
      <c r="A291" s="30">
        <v>281</v>
      </c>
      <c r="B291" s="334" t="s">
        <v>267</v>
      </c>
      <c r="C291" s="320">
        <v>572.1</v>
      </c>
      <c r="D291" s="321">
        <v>581.76666666666677</v>
      </c>
      <c r="E291" s="321">
        <v>560.33333333333348</v>
      </c>
      <c r="F291" s="321">
        <v>548.56666666666672</v>
      </c>
      <c r="G291" s="321">
        <v>527.13333333333344</v>
      </c>
      <c r="H291" s="321">
        <v>593.53333333333353</v>
      </c>
      <c r="I291" s="321">
        <v>614.9666666666667</v>
      </c>
      <c r="J291" s="321">
        <v>626.73333333333358</v>
      </c>
      <c r="K291" s="320">
        <v>603.20000000000005</v>
      </c>
      <c r="L291" s="320">
        <v>570</v>
      </c>
      <c r="M291" s="320">
        <v>21.508620000000001</v>
      </c>
      <c r="N291" s="1"/>
      <c r="O291" s="1"/>
    </row>
    <row r="292" spans="1:15" ht="12.75" customHeight="1">
      <c r="A292" s="30">
        <v>282</v>
      </c>
      <c r="B292" s="334" t="s">
        <v>439</v>
      </c>
      <c r="C292" s="320">
        <v>9650.6</v>
      </c>
      <c r="D292" s="321">
        <v>9644.1833333333343</v>
      </c>
      <c r="E292" s="321">
        <v>9561.4166666666679</v>
      </c>
      <c r="F292" s="321">
        <v>9472.2333333333336</v>
      </c>
      <c r="G292" s="321">
        <v>9389.4666666666672</v>
      </c>
      <c r="H292" s="321">
        <v>9733.3666666666686</v>
      </c>
      <c r="I292" s="321">
        <v>9816.133333333335</v>
      </c>
      <c r="J292" s="321">
        <v>9905.3166666666693</v>
      </c>
      <c r="K292" s="320">
        <v>9726.9500000000007</v>
      </c>
      <c r="L292" s="320">
        <v>9555</v>
      </c>
      <c r="M292" s="320">
        <v>1.7340000000000001E-2</v>
      </c>
      <c r="N292" s="1"/>
      <c r="O292" s="1"/>
    </row>
    <row r="293" spans="1:15" ht="12.75" customHeight="1">
      <c r="A293" s="30">
        <v>283</v>
      </c>
      <c r="B293" s="334" t="s">
        <v>440</v>
      </c>
      <c r="C293" s="320">
        <v>65.55</v>
      </c>
      <c r="D293" s="321">
        <v>65.7</v>
      </c>
      <c r="E293" s="321">
        <v>64.400000000000006</v>
      </c>
      <c r="F293" s="321">
        <v>63.25</v>
      </c>
      <c r="G293" s="321">
        <v>61.95</v>
      </c>
      <c r="H293" s="321">
        <v>66.850000000000009</v>
      </c>
      <c r="I293" s="321">
        <v>68.149999999999991</v>
      </c>
      <c r="J293" s="321">
        <v>69.300000000000011</v>
      </c>
      <c r="K293" s="320">
        <v>67</v>
      </c>
      <c r="L293" s="320">
        <v>64.55</v>
      </c>
      <c r="M293" s="320">
        <v>37.073480000000004</v>
      </c>
      <c r="N293" s="1"/>
      <c r="O293" s="1"/>
    </row>
    <row r="294" spans="1:15" ht="12.75" customHeight="1">
      <c r="A294" s="30">
        <v>284</v>
      </c>
      <c r="B294" s="334" t="s">
        <v>144</v>
      </c>
      <c r="C294" s="320">
        <v>382.9</v>
      </c>
      <c r="D294" s="321">
        <v>378.91666666666669</v>
      </c>
      <c r="E294" s="321">
        <v>373.98333333333335</v>
      </c>
      <c r="F294" s="321">
        <v>365.06666666666666</v>
      </c>
      <c r="G294" s="321">
        <v>360.13333333333333</v>
      </c>
      <c r="H294" s="321">
        <v>387.83333333333337</v>
      </c>
      <c r="I294" s="321">
        <v>392.76666666666665</v>
      </c>
      <c r="J294" s="321">
        <v>401.68333333333339</v>
      </c>
      <c r="K294" s="320">
        <v>383.85</v>
      </c>
      <c r="L294" s="320">
        <v>370</v>
      </c>
      <c r="M294" s="320">
        <v>46.619239999999998</v>
      </c>
      <c r="N294" s="1"/>
      <c r="O294" s="1"/>
    </row>
    <row r="295" spans="1:15" ht="12.75" customHeight="1">
      <c r="A295" s="30">
        <v>285</v>
      </c>
      <c r="B295" s="334" t="s">
        <v>441</v>
      </c>
      <c r="C295" s="320">
        <v>3462.5</v>
      </c>
      <c r="D295" s="321">
        <v>3496.4166666666665</v>
      </c>
      <c r="E295" s="321">
        <v>3395.833333333333</v>
      </c>
      <c r="F295" s="321">
        <v>3329.1666666666665</v>
      </c>
      <c r="G295" s="321">
        <v>3228.583333333333</v>
      </c>
      <c r="H295" s="321">
        <v>3563.083333333333</v>
      </c>
      <c r="I295" s="321">
        <v>3663.6666666666661</v>
      </c>
      <c r="J295" s="321">
        <v>3730.333333333333</v>
      </c>
      <c r="K295" s="320">
        <v>3597</v>
      </c>
      <c r="L295" s="320">
        <v>3429.75</v>
      </c>
      <c r="M295" s="320">
        <v>1.3107800000000001</v>
      </c>
      <c r="N295" s="1"/>
      <c r="O295" s="1"/>
    </row>
    <row r="296" spans="1:15" ht="12.75" customHeight="1">
      <c r="A296" s="30">
        <v>286</v>
      </c>
      <c r="B296" s="334" t="s">
        <v>838</v>
      </c>
      <c r="C296" s="320">
        <v>1012</v>
      </c>
      <c r="D296" s="321">
        <v>1008.1666666666666</v>
      </c>
      <c r="E296" s="321">
        <v>996.5333333333333</v>
      </c>
      <c r="F296" s="321">
        <v>981.06666666666672</v>
      </c>
      <c r="G296" s="321">
        <v>969.43333333333339</v>
      </c>
      <c r="H296" s="321">
        <v>1023.6333333333332</v>
      </c>
      <c r="I296" s="321">
        <v>1035.2666666666667</v>
      </c>
      <c r="J296" s="321">
        <v>1050.7333333333331</v>
      </c>
      <c r="K296" s="320">
        <v>1019.8</v>
      </c>
      <c r="L296" s="320">
        <v>992.7</v>
      </c>
      <c r="M296" s="320">
        <v>0.72928999999999999</v>
      </c>
      <c r="N296" s="1"/>
      <c r="O296" s="1"/>
    </row>
    <row r="297" spans="1:15" ht="12.75" customHeight="1">
      <c r="A297" s="30">
        <v>287</v>
      </c>
      <c r="B297" s="334" t="s">
        <v>145</v>
      </c>
      <c r="C297" s="320">
        <v>1699.95</v>
      </c>
      <c r="D297" s="321">
        <v>1689.0166666666667</v>
      </c>
      <c r="E297" s="321">
        <v>1674.9333333333334</v>
      </c>
      <c r="F297" s="321">
        <v>1649.9166666666667</v>
      </c>
      <c r="G297" s="321">
        <v>1635.8333333333335</v>
      </c>
      <c r="H297" s="321">
        <v>1714.0333333333333</v>
      </c>
      <c r="I297" s="321">
        <v>1728.1166666666668</v>
      </c>
      <c r="J297" s="321">
        <v>1753.1333333333332</v>
      </c>
      <c r="K297" s="320">
        <v>1703.1</v>
      </c>
      <c r="L297" s="320">
        <v>1664</v>
      </c>
      <c r="M297" s="320">
        <v>24.4099</v>
      </c>
      <c r="N297" s="1"/>
      <c r="O297" s="1"/>
    </row>
    <row r="298" spans="1:15" ht="12.75" customHeight="1">
      <c r="A298" s="30">
        <v>288</v>
      </c>
      <c r="B298" s="334" t="s">
        <v>146</v>
      </c>
      <c r="C298" s="320">
        <v>4817.1000000000004</v>
      </c>
      <c r="D298" s="321">
        <v>4842.6833333333334</v>
      </c>
      <c r="E298" s="321">
        <v>4755.2166666666672</v>
      </c>
      <c r="F298" s="321">
        <v>4693.3333333333339</v>
      </c>
      <c r="G298" s="321">
        <v>4605.8666666666677</v>
      </c>
      <c r="H298" s="321">
        <v>4904.5666666666666</v>
      </c>
      <c r="I298" s="321">
        <v>4992.0333333333319</v>
      </c>
      <c r="J298" s="321">
        <v>5053.9166666666661</v>
      </c>
      <c r="K298" s="320">
        <v>4930.1499999999996</v>
      </c>
      <c r="L298" s="320">
        <v>4780.8</v>
      </c>
      <c r="M298" s="320">
        <v>7.1885199999999996</v>
      </c>
      <c r="N298" s="1"/>
      <c r="O298" s="1"/>
    </row>
    <row r="299" spans="1:15" ht="12.75" customHeight="1">
      <c r="A299" s="30">
        <v>289</v>
      </c>
      <c r="B299" s="334" t="s">
        <v>147</v>
      </c>
      <c r="C299" s="320">
        <v>4040.15</v>
      </c>
      <c r="D299" s="321">
        <v>4050.8333333333335</v>
      </c>
      <c r="E299" s="321">
        <v>4011.7166666666672</v>
      </c>
      <c r="F299" s="321">
        <v>3983.2833333333338</v>
      </c>
      <c r="G299" s="321">
        <v>3944.1666666666674</v>
      </c>
      <c r="H299" s="321">
        <v>4079.2666666666669</v>
      </c>
      <c r="I299" s="321">
        <v>4118.3833333333332</v>
      </c>
      <c r="J299" s="321">
        <v>4146.8166666666666</v>
      </c>
      <c r="K299" s="320">
        <v>4089.95</v>
      </c>
      <c r="L299" s="320">
        <v>4022.4</v>
      </c>
      <c r="M299" s="320">
        <v>1.78009</v>
      </c>
      <c r="N299" s="1"/>
      <c r="O299" s="1"/>
    </row>
    <row r="300" spans="1:15" ht="12.75" customHeight="1">
      <c r="A300" s="30">
        <v>290</v>
      </c>
      <c r="B300" s="334" t="s">
        <v>148</v>
      </c>
      <c r="C300" s="320">
        <v>758.6</v>
      </c>
      <c r="D300" s="321">
        <v>750.69999999999993</v>
      </c>
      <c r="E300" s="321">
        <v>740.89999999999986</v>
      </c>
      <c r="F300" s="321">
        <v>723.19999999999993</v>
      </c>
      <c r="G300" s="321">
        <v>713.39999999999986</v>
      </c>
      <c r="H300" s="321">
        <v>768.39999999999986</v>
      </c>
      <c r="I300" s="321">
        <v>778.19999999999982</v>
      </c>
      <c r="J300" s="321">
        <v>795.89999999999986</v>
      </c>
      <c r="K300" s="320">
        <v>760.5</v>
      </c>
      <c r="L300" s="320">
        <v>733</v>
      </c>
      <c r="M300" s="320">
        <v>13.80761</v>
      </c>
      <c r="N300" s="1"/>
      <c r="O300" s="1"/>
    </row>
    <row r="301" spans="1:15" ht="12.75" customHeight="1">
      <c r="A301" s="30">
        <v>291</v>
      </c>
      <c r="B301" s="334" t="s">
        <v>442</v>
      </c>
      <c r="C301" s="320">
        <v>2362.9</v>
      </c>
      <c r="D301" s="321">
        <v>2370.9666666666667</v>
      </c>
      <c r="E301" s="321">
        <v>2336.9333333333334</v>
      </c>
      <c r="F301" s="321">
        <v>2310.9666666666667</v>
      </c>
      <c r="G301" s="321">
        <v>2276.9333333333334</v>
      </c>
      <c r="H301" s="321">
        <v>2396.9333333333334</v>
      </c>
      <c r="I301" s="321">
        <v>2430.9666666666672</v>
      </c>
      <c r="J301" s="321">
        <v>2456.9333333333334</v>
      </c>
      <c r="K301" s="320">
        <v>2405</v>
      </c>
      <c r="L301" s="320">
        <v>2345</v>
      </c>
      <c r="M301" s="320">
        <v>0.26145000000000002</v>
      </c>
      <c r="N301" s="1"/>
      <c r="O301" s="1"/>
    </row>
    <row r="302" spans="1:15" ht="12.75" customHeight="1">
      <c r="A302" s="30">
        <v>292</v>
      </c>
      <c r="B302" s="334" t="s">
        <v>839</v>
      </c>
      <c r="C302" s="320">
        <v>421.7</v>
      </c>
      <c r="D302" s="321">
        <v>424.23333333333335</v>
      </c>
      <c r="E302" s="321">
        <v>417.51666666666671</v>
      </c>
      <c r="F302" s="321">
        <v>413.33333333333337</v>
      </c>
      <c r="G302" s="321">
        <v>406.61666666666673</v>
      </c>
      <c r="H302" s="321">
        <v>428.41666666666669</v>
      </c>
      <c r="I302" s="321">
        <v>435.13333333333338</v>
      </c>
      <c r="J302" s="321">
        <v>439.31666666666666</v>
      </c>
      <c r="K302" s="320">
        <v>430.95</v>
      </c>
      <c r="L302" s="320">
        <v>420.05</v>
      </c>
      <c r="M302" s="320">
        <v>5.1264099999999999</v>
      </c>
      <c r="N302" s="1"/>
      <c r="O302" s="1"/>
    </row>
    <row r="303" spans="1:15" ht="12.75" customHeight="1">
      <c r="A303" s="30">
        <v>293</v>
      </c>
      <c r="B303" s="334" t="s">
        <v>149</v>
      </c>
      <c r="C303" s="320">
        <v>940.15</v>
      </c>
      <c r="D303" s="321">
        <v>929.88333333333333</v>
      </c>
      <c r="E303" s="321">
        <v>916.86666666666667</v>
      </c>
      <c r="F303" s="321">
        <v>893.58333333333337</v>
      </c>
      <c r="G303" s="321">
        <v>880.56666666666672</v>
      </c>
      <c r="H303" s="321">
        <v>953.16666666666663</v>
      </c>
      <c r="I303" s="321">
        <v>966.18333333333328</v>
      </c>
      <c r="J303" s="321">
        <v>989.46666666666658</v>
      </c>
      <c r="K303" s="320">
        <v>942.9</v>
      </c>
      <c r="L303" s="320">
        <v>906.6</v>
      </c>
      <c r="M303" s="320">
        <v>63.845610000000001</v>
      </c>
      <c r="N303" s="1"/>
      <c r="O303" s="1"/>
    </row>
    <row r="304" spans="1:15" ht="12.75" customHeight="1">
      <c r="A304" s="30">
        <v>294</v>
      </c>
      <c r="B304" s="334" t="s">
        <v>150</v>
      </c>
      <c r="C304" s="320">
        <v>183.05</v>
      </c>
      <c r="D304" s="321">
        <v>181.41666666666666</v>
      </c>
      <c r="E304" s="321">
        <v>179.13333333333333</v>
      </c>
      <c r="F304" s="321">
        <v>175.21666666666667</v>
      </c>
      <c r="G304" s="321">
        <v>172.93333333333334</v>
      </c>
      <c r="H304" s="321">
        <v>185.33333333333331</v>
      </c>
      <c r="I304" s="321">
        <v>187.61666666666667</v>
      </c>
      <c r="J304" s="321">
        <v>191.5333333333333</v>
      </c>
      <c r="K304" s="320">
        <v>183.7</v>
      </c>
      <c r="L304" s="320">
        <v>177.5</v>
      </c>
      <c r="M304" s="320">
        <v>37.259880000000003</v>
      </c>
      <c r="N304" s="1"/>
      <c r="O304" s="1"/>
    </row>
    <row r="305" spans="1:15" ht="12.75" customHeight="1">
      <c r="A305" s="30">
        <v>295</v>
      </c>
      <c r="B305" s="334" t="s">
        <v>316</v>
      </c>
      <c r="C305" s="320">
        <v>18.05</v>
      </c>
      <c r="D305" s="321">
        <v>18.083333333333332</v>
      </c>
      <c r="E305" s="321">
        <v>17.916666666666664</v>
      </c>
      <c r="F305" s="321">
        <v>17.783333333333331</v>
      </c>
      <c r="G305" s="321">
        <v>17.616666666666664</v>
      </c>
      <c r="H305" s="321">
        <v>18.216666666666665</v>
      </c>
      <c r="I305" s="321">
        <v>18.383333333333329</v>
      </c>
      <c r="J305" s="321">
        <v>18.516666666666666</v>
      </c>
      <c r="K305" s="320">
        <v>18.25</v>
      </c>
      <c r="L305" s="320">
        <v>17.95</v>
      </c>
      <c r="M305" s="320">
        <v>18.286750000000001</v>
      </c>
      <c r="N305" s="1"/>
      <c r="O305" s="1"/>
    </row>
    <row r="306" spans="1:15" ht="12.75" customHeight="1">
      <c r="A306" s="30">
        <v>296</v>
      </c>
      <c r="B306" s="334" t="s">
        <v>445</v>
      </c>
      <c r="C306" s="320">
        <v>223.55</v>
      </c>
      <c r="D306" s="321">
        <v>224.51666666666665</v>
      </c>
      <c r="E306" s="321">
        <v>214.0333333333333</v>
      </c>
      <c r="F306" s="321">
        <v>204.51666666666665</v>
      </c>
      <c r="G306" s="321">
        <v>194.0333333333333</v>
      </c>
      <c r="H306" s="321">
        <v>234.0333333333333</v>
      </c>
      <c r="I306" s="321">
        <v>244.51666666666665</v>
      </c>
      <c r="J306" s="321">
        <v>254.0333333333333</v>
      </c>
      <c r="K306" s="320">
        <v>235</v>
      </c>
      <c r="L306" s="320">
        <v>215</v>
      </c>
      <c r="M306" s="320">
        <v>164.19395</v>
      </c>
      <c r="N306" s="1"/>
      <c r="O306" s="1"/>
    </row>
    <row r="307" spans="1:15" ht="12.75" customHeight="1">
      <c r="A307" s="30">
        <v>297</v>
      </c>
      <c r="B307" s="334" t="s">
        <v>447</v>
      </c>
      <c r="C307" s="320">
        <v>475.6</v>
      </c>
      <c r="D307" s="321">
        <v>478.11666666666662</v>
      </c>
      <c r="E307" s="321">
        <v>468.53333333333325</v>
      </c>
      <c r="F307" s="321">
        <v>461.46666666666664</v>
      </c>
      <c r="G307" s="321">
        <v>451.88333333333327</v>
      </c>
      <c r="H307" s="321">
        <v>485.18333333333322</v>
      </c>
      <c r="I307" s="321">
        <v>494.76666666666659</v>
      </c>
      <c r="J307" s="321">
        <v>501.8333333333332</v>
      </c>
      <c r="K307" s="320">
        <v>487.7</v>
      </c>
      <c r="L307" s="320">
        <v>471.05</v>
      </c>
      <c r="M307" s="320">
        <v>0.42381000000000002</v>
      </c>
      <c r="N307" s="1"/>
      <c r="O307" s="1"/>
    </row>
    <row r="308" spans="1:15" ht="12.75" customHeight="1">
      <c r="A308" s="30">
        <v>298</v>
      </c>
      <c r="B308" s="334" t="s">
        <v>151</v>
      </c>
      <c r="C308" s="320">
        <v>117.7</v>
      </c>
      <c r="D308" s="321">
        <v>117.13333333333333</v>
      </c>
      <c r="E308" s="321">
        <v>116.16666666666666</v>
      </c>
      <c r="F308" s="321">
        <v>114.63333333333333</v>
      </c>
      <c r="G308" s="321">
        <v>113.66666666666666</v>
      </c>
      <c r="H308" s="321">
        <v>118.66666666666666</v>
      </c>
      <c r="I308" s="321">
        <v>119.63333333333333</v>
      </c>
      <c r="J308" s="321">
        <v>121.16666666666666</v>
      </c>
      <c r="K308" s="320">
        <v>118.1</v>
      </c>
      <c r="L308" s="320">
        <v>115.6</v>
      </c>
      <c r="M308" s="320">
        <v>25.88429</v>
      </c>
      <c r="N308" s="1"/>
      <c r="O308" s="1"/>
    </row>
    <row r="309" spans="1:15" ht="12.75" customHeight="1">
      <c r="A309" s="30">
        <v>299</v>
      </c>
      <c r="B309" s="334" t="s">
        <v>152</v>
      </c>
      <c r="C309" s="320">
        <v>530.29999999999995</v>
      </c>
      <c r="D309" s="321">
        <v>526.36666666666667</v>
      </c>
      <c r="E309" s="321">
        <v>520.23333333333335</v>
      </c>
      <c r="F309" s="321">
        <v>510.16666666666663</v>
      </c>
      <c r="G309" s="321">
        <v>504.0333333333333</v>
      </c>
      <c r="H309" s="321">
        <v>536.43333333333339</v>
      </c>
      <c r="I309" s="321">
        <v>542.56666666666683</v>
      </c>
      <c r="J309" s="321">
        <v>552.63333333333344</v>
      </c>
      <c r="K309" s="320">
        <v>532.5</v>
      </c>
      <c r="L309" s="320">
        <v>516.29999999999995</v>
      </c>
      <c r="M309" s="320">
        <v>21.964860000000002</v>
      </c>
      <c r="N309" s="1"/>
      <c r="O309" s="1"/>
    </row>
    <row r="310" spans="1:15" ht="12.75" customHeight="1">
      <c r="A310" s="30">
        <v>300</v>
      </c>
      <c r="B310" s="334" t="s">
        <v>153</v>
      </c>
      <c r="C310" s="320">
        <v>7906.75</v>
      </c>
      <c r="D310" s="321">
        <v>7934.75</v>
      </c>
      <c r="E310" s="321">
        <v>7802</v>
      </c>
      <c r="F310" s="321">
        <v>7697.25</v>
      </c>
      <c r="G310" s="321">
        <v>7564.5</v>
      </c>
      <c r="H310" s="321">
        <v>8039.5</v>
      </c>
      <c r="I310" s="321">
        <v>8172.25</v>
      </c>
      <c r="J310" s="321">
        <v>8277</v>
      </c>
      <c r="K310" s="320">
        <v>8067.5</v>
      </c>
      <c r="L310" s="320">
        <v>7830</v>
      </c>
      <c r="M310" s="320">
        <v>8.0196299999999994</v>
      </c>
      <c r="N310" s="1"/>
      <c r="O310" s="1"/>
    </row>
    <row r="311" spans="1:15" ht="12.75" customHeight="1">
      <c r="A311" s="30">
        <v>301</v>
      </c>
      <c r="B311" s="334" t="s">
        <v>840</v>
      </c>
      <c r="C311" s="320">
        <v>2845.45</v>
      </c>
      <c r="D311" s="321">
        <v>2879.0166666666664</v>
      </c>
      <c r="E311" s="321">
        <v>2803.083333333333</v>
      </c>
      <c r="F311" s="321">
        <v>2760.7166666666667</v>
      </c>
      <c r="G311" s="321">
        <v>2684.7833333333333</v>
      </c>
      <c r="H311" s="321">
        <v>2921.3833333333328</v>
      </c>
      <c r="I311" s="321">
        <v>2997.3166666666662</v>
      </c>
      <c r="J311" s="321">
        <v>3039.6833333333325</v>
      </c>
      <c r="K311" s="320">
        <v>2954.95</v>
      </c>
      <c r="L311" s="320">
        <v>2836.65</v>
      </c>
      <c r="M311" s="320">
        <v>0.58018999999999998</v>
      </c>
      <c r="N311" s="1"/>
      <c r="O311" s="1"/>
    </row>
    <row r="312" spans="1:15" ht="12.75" customHeight="1">
      <c r="A312" s="30">
        <v>302</v>
      </c>
      <c r="B312" s="334" t="s">
        <v>449</v>
      </c>
      <c r="C312" s="320">
        <v>409.55</v>
      </c>
      <c r="D312" s="321">
        <v>411.11666666666673</v>
      </c>
      <c r="E312" s="321">
        <v>402.38333333333344</v>
      </c>
      <c r="F312" s="321">
        <v>395.2166666666667</v>
      </c>
      <c r="G312" s="321">
        <v>386.48333333333341</v>
      </c>
      <c r="H312" s="321">
        <v>418.28333333333347</v>
      </c>
      <c r="I312" s="321">
        <v>427.01666666666671</v>
      </c>
      <c r="J312" s="321">
        <v>434.18333333333351</v>
      </c>
      <c r="K312" s="320">
        <v>419.85</v>
      </c>
      <c r="L312" s="320">
        <v>403.95</v>
      </c>
      <c r="M312" s="320">
        <v>10.7492</v>
      </c>
      <c r="N312" s="1"/>
      <c r="O312" s="1"/>
    </row>
    <row r="313" spans="1:15" ht="12.75" customHeight="1">
      <c r="A313" s="30">
        <v>303</v>
      </c>
      <c r="B313" s="334" t="s">
        <v>450</v>
      </c>
      <c r="C313" s="320">
        <v>315.2</v>
      </c>
      <c r="D313" s="321">
        <v>317.63333333333327</v>
      </c>
      <c r="E313" s="321">
        <v>309.86666666666656</v>
      </c>
      <c r="F313" s="321">
        <v>304.5333333333333</v>
      </c>
      <c r="G313" s="321">
        <v>296.76666666666659</v>
      </c>
      <c r="H313" s="321">
        <v>322.96666666666653</v>
      </c>
      <c r="I313" s="321">
        <v>330.73333333333329</v>
      </c>
      <c r="J313" s="321">
        <v>336.06666666666649</v>
      </c>
      <c r="K313" s="320">
        <v>325.39999999999998</v>
      </c>
      <c r="L313" s="320">
        <v>312.3</v>
      </c>
      <c r="M313" s="320">
        <v>5.9322499999999998</v>
      </c>
      <c r="N313" s="1"/>
      <c r="O313" s="1"/>
    </row>
    <row r="314" spans="1:15" ht="12.75" customHeight="1">
      <c r="A314" s="30">
        <v>304</v>
      </c>
      <c r="B314" s="334" t="s">
        <v>154</v>
      </c>
      <c r="C314" s="320">
        <v>870.35</v>
      </c>
      <c r="D314" s="321">
        <v>864.35</v>
      </c>
      <c r="E314" s="321">
        <v>856.85</v>
      </c>
      <c r="F314" s="321">
        <v>843.35</v>
      </c>
      <c r="G314" s="321">
        <v>835.85</v>
      </c>
      <c r="H314" s="321">
        <v>877.85</v>
      </c>
      <c r="I314" s="321">
        <v>885.35</v>
      </c>
      <c r="J314" s="321">
        <v>898.85</v>
      </c>
      <c r="K314" s="320">
        <v>871.85</v>
      </c>
      <c r="L314" s="320">
        <v>850.85</v>
      </c>
      <c r="M314" s="320">
        <v>13.01427</v>
      </c>
      <c r="N314" s="1"/>
      <c r="O314" s="1"/>
    </row>
    <row r="315" spans="1:15" ht="12.75" customHeight="1">
      <c r="A315" s="30">
        <v>305</v>
      </c>
      <c r="B315" s="334" t="s">
        <v>455</v>
      </c>
      <c r="C315" s="320">
        <v>1367.2</v>
      </c>
      <c r="D315" s="321">
        <v>1370.45</v>
      </c>
      <c r="E315" s="321">
        <v>1357</v>
      </c>
      <c r="F315" s="321">
        <v>1346.8</v>
      </c>
      <c r="G315" s="321">
        <v>1333.35</v>
      </c>
      <c r="H315" s="321">
        <v>1380.65</v>
      </c>
      <c r="I315" s="321">
        <v>1394.1000000000004</v>
      </c>
      <c r="J315" s="321">
        <v>1404.3000000000002</v>
      </c>
      <c r="K315" s="320">
        <v>1383.9</v>
      </c>
      <c r="L315" s="320">
        <v>1360.25</v>
      </c>
      <c r="M315" s="320">
        <v>1.47424</v>
      </c>
      <c r="N315" s="1"/>
      <c r="O315" s="1"/>
    </row>
    <row r="316" spans="1:15" ht="12.75" customHeight="1">
      <c r="A316" s="30">
        <v>306</v>
      </c>
      <c r="B316" s="334" t="s">
        <v>155</v>
      </c>
      <c r="C316" s="320">
        <v>2390.75</v>
      </c>
      <c r="D316" s="321">
        <v>2416.9333333333334</v>
      </c>
      <c r="E316" s="321">
        <v>2348.8666666666668</v>
      </c>
      <c r="F316" s="321">
        <v>2306.9833333333336</v>
      </c>
      <c r="G316" s="321">
        <v>2238.916666666667</v>
      </c>
      <c r="H316" s="321">
        <v>2458.8166666666666</v>
      </c>
      <c r="I316" s="321">
        <v>2526.8833333333332</v>
      </c>
      <c r="J316" s="321">
        <v>2568.7666666666664</v>
      </c>
      <c r="K316" s="320">
        <v>2485</v>
      </c>
      <c r="L316" s="320">
        <v>2375.0500000000002</v>
      </c>
      <c r="M316" s="320">
        <v>3.2015199999999999</v>
      </c>
      <c r="N316" s="1"/>
      <c r="O316" s="1"/>
    </row>
    <row r="317" spans="1:15" ht="12.75" customHeight="1">
      <c r="A317" s="30">
        <v>307</v>
      </c>
      <c r="B317" s="334" t="s">
        <v>156</v>
      </c>
      <c r="C317" s="320">
        <v>753.6</v>
      </c>
      <c r="D317" s="321">
        <v>746.5333333333333</v>
      </c>
      <c r="E317" s="321">
        <v>736.06666666666661</v>
      </c>
      <c r="F317" s="321">
        <v>718.5333333333333</v>
      </c>
      <c r="G317" s="321">
        <v>708.06666666666661</v>
      </c>
      <c r="H317" s="321">
        <v>764.06666666666661</v>
      </c>
      <c r="I317" s="321">
        <v>774.5333333333333</v>
      </c>
      <c r="J317" s="321">
        <v>792.06666666666661</v>
      </c>
      <c r="K317" s="320">
        <v>757</v>
      </c>
      <c r="L317" s="320">
        <v>729</v>
      </c>
      <c r="M317" s="320">
        <v>3.9838300000000002</v>
      </c>
      <c r="N317" s="1"/>
      <c r="O317" s="1"/>
    </row>
    <row r="318" spans="1:15" ht="12.75" customHeight="1">
      <c r="A318" s="30">
        <v>308</v>
      </c>
      <c r="B318" s="334" t="s">
        <v>157</v>
      </c>
      <c r="C318" s="320">
        <v>822.4</v>
      </c>
      <c r="D318" s="321">
        <v>819.26666666666677</v>
      </c>
      <c r="E318" s="321">
        <v>813.58333333333348</v>
      </c>
      <c r="F318" s="321">
        <v>804.76666666666677</v>
      </c>
      <c r="G318" s="321">
        <v>799.08333333333348</v>
      </c>
      <c r="H318" s="321">
        <v>828.08333333333348</v>
      </c>
      <c r="I318" s="321">
        <v>833.76666666666665</v>
      </c>
      <c r="J318" s="321">
        <v>842.58333333333348</v>
      </c>
      <c r="K318" s="320">
        <v>824.95</v>
      </c>
      <c r="L318" s="320">
        <v>810.45</v>
      </c>
      <c r="M318" s="320">
        <v>2.3122199999999999</v>
      </c>
      <c r="N318" s="1"/>
      <c r="O318" s="1"/>
    </row>
    <row r="319" spans="1:15" ht="12.75" customHeight="1">
      <c r="A319" s="30">
        <v>309</v>
      </c>
      <c r="B319" s="334" t="s">
        <v>446</v>
      </c>
      <c r="C319" s="320">
        <v>250.35</v>
      </c>
      <c r="D319" s="321">
        <v>249.5</v>
      </c>
      <c r="E319" s="321">
        <v>247.1</v>
      </c>
      <c r="F319" s="321">
        <v>243.85</v>
      </c>
      <c r="G319" s="321">
        <v>241.45</v>
      </c>
      <c r="H319" s="321">
        <v>252.75</v>
      </c>
      <c r="I319" s="321">
        <v>255.14999999999998</v>
      </c>
      <c r="J319" s="321">
        <v>258.39999999999998</v>
      </c>
      <c r="K319" s="320">
        <v>251.9</v>
      </c>
      <c r="L319" s="320">
        <v>246.25</v>
      </c>
      <c r="M319" s="320">
        <v>2.3719899999999998</v>
      </c>
      <c r="N319" s="1"/>
      <c r="O319" s="1"/>
    </row>
    <row r="320" spans="1:15" ht="12.75" customHeight="1">
      <c r="A320" s="30">
        <v>310</v>
      </c>
      <c r="B320" s="334" t="s">
        <v>453</v>
      </c>
      <c r="C320" s="320">
        <v>206.9</v>
      </c>
      <c r="D320" s="321">
        <v>207.91666666666666</v>
      </c>
      <c r="E320" s="321">
        <v>204.0333333333333</v>
      </c>
      <c r="F320" s="321">
        <v>201.16666666666666</v>
      </c>
      <c r="G320" s="321">
        <v>197.2833333333333</v>
      </c>
      <c r="H320" s="321">
        <v>210.7833333333333</v>
      </c>
      <c r="I320" s="321">
        <v>214.66666666666669</v>
      </c>
      <c r="J320" s="321">
        <v>217.5333333333333</v>
      </c>
      <c r="K320" s="320">
        <v>211.8</v>
      </c>
      <c r="L320" s="320">
        <v>205.05</v>
      </c>
      <c r="M320" s="320">
        <v>13.58188</v>
      </c>
      <c r="N320" s="1"/>
      <c r="O320" s="1"/>
    </row>
    <row r="321" spans="1:15" ht="12.75" customHeight="1">
      <c r="A321" s="30">
        <v>311</v>
      </c>
      <c r="B321" s="334" t="s">
        <v>451</v>
      </c>
      <c r="C321" s="320">
        <v>256.64999999999998</v>
      </c>
      <c r="D321" s="321">
        <v>260.59999999999997</v>
      </c>
      <c r="E321" s="321">
        <v>246.79999999999995</v>
      </c>
      <c r="F321" s="321">
        <v>236.95</v>
      </c>
      <c r="G321" s="321">
        <v>223.14999999999998</v>
      </c>
      <c r="H321" s="321">
        <v>270.44999999999993</v>
      </c>
      <c r="I321" s="321">
        <v>284.25</v>
      </c>
      <c r="J321" s="321">
        <v>294.09999999999991</v>
      </c>
      <c r="K321" s="320">
        <v>274.39999999999998</v>
      </c>
      <c r="L321" s="320">
        <v>250.75</v>
      </c>
      <c r="M321" s="320">
        <v>14.615690000000001</v>
      </c>
      <c r="N321" s="1"/>
      <c r="O321" s="1"/>
    </row>
    <row r="322" spans="1:15" ht="12.75" customHeight="1">
      <c r="A322" s="30">
        <v>312</v>
      </c>
      <c r="B322" s="334" t="s">
        <v>452</v>
      </c>
      <c r="C322" s="320">
        <v>919.55</v>
      </c>
      <c r="D322" s="321">
        <v>923.5</v>
      </c>
      <c r="E322" s="321">
        <v>905.05</v>
      </c>
      <c r="F322" s="321">
        <v>890.55</v>
      </c>
      <c r="G322" s="321">
        <v>872.09999999999991</v>
      </c>
      <c r="H322" s="321">
        <v>938</v>
      </c>
      <c r="I322" s="321">
        <v>956.45</v>
      </c>
      <c r="J322" s="321">
        <v>970.95</v>
      </c>
      <c r="K322" s="320">
        <v>941.95</v>
      </c>
      <c r="L322" s="320">
        <v>909</v>
      </c>
      <c r="M322" s="320">
        <v>2.94333</v>
      </c>
      <c r="N322" s="1"/>
      <c r="O322" s="1"/>
    </row>
    <row r="323" spans="1:15" ht="12.75" customHeight="1">
      <c r="A323" s="30">
        <v>313</v>
      </c>
      <c r="B323" s="334" t="s">
        <v>158</v>
      </c>
      <c r="C323" s="320">
        <v>3699.4</v>
      </c>
      <c r="D323" s="321">
        <v>3724.0166666666664</v>
      </c>
      <c r="E323" s="321">
        <v>3661.0333333333328</v>
      </c>
      <c r="F323" s="321">
        <v>3622.6666666666665</v>
      </c>
      <c r="G323" s="321">
        <v>3559.6833333333329</v>
      </c>
      <c r="H323" s="321">
        <v>3762.3833333333328</v>
      </c>
      <c r="I323" s="321">
        <v>3825.3666666666663</v>
      </c>
      <c r="J323" s="321">
        <v>3863.7333333333327</v>
      </c>
      <c r="K323" s="320">
        <v>3787</v>
      </c>
      <c r="L323" s="320">
        <v>3685.65</v>
      </c>
      <c r="M323" s="320">
        <v>5.6452400000000003</v>
      </c>
      <c r="N323" s="1"/>
      <c r="O323" s="1"/>
    </row>
    <row r="324" spans="1:15" ht="12.75" customHeight="1">
      <c r="A324" s="30">
        <v>314</v>
      </c>
      <c r="B324" s="334" t="s">
        <v>443</v>
      </c>
      <c r="C324" s="320">
        <v>47.65</v>
      </c>
      <c r="D324" s="321">
        <v>48.15</v>
      </c>
      <c r="E324" s="321">
        <v>46.9</v>
      </c>
      <c r="F324" s="321">
        <v>46.15</v>
      </c>
      <c r="G324" s="321">
        <v>44.9</v>
      </c>
      <c r="H324" s="321">
        <v>48.9</v>
      </c>
      <c r="I324" s="321">
        <v>50.15</v>
      </c>
      <c r="J324" s="321">
        <v>50.9</v>
      </c>
      <c r="K324" s="320">
        <v>49.4</v>
      </c>
      <c r="L324" s="320">
        <v>47.4</v>
      </c>
      <c r="M324" s="320">
        <v>26.203610000000001</v>
      </c>
      <c r="N324" s="1"/>
      <c r="O324" s="1"/>
    </row>
    <row r="325" spans="1:15" ht="12.75" customHeight="1">
      <c r="A325" s="30">
        <v>315</v>
      </c>
      <c r="B325" s="334" t="s">
        <v>444</v>
      </c>
      <c r="C325" s="320">
        <v>179.35</v>
      </c>
      <c r="D325" s="321">
        <v>179.31666666666669</v>
      </c>
      <c r="E325" s="321">
        <v>178.58333333333337</v>
      </c>
      <c r="F325" s="321">
        <v>177.81666666666669</v>
      </c>
      <c r="G325" s="321">
        <v>177.08333333333337</v>
      </c>
      <c r="H325" s="321">
        <v>180.08333333333337</v>
      </c>
      <c r="I325" s="321">
        <v>180.81666666666666</v>
      </c>
      <c r="J325" s="321">
        <v>181.58333333333337</v>
      </c>
      <c r="K325" s="320">
        <v>180.05</v>
      </c>
      <c r="L325" s="320">
        <v>178.55</v>
      </c>
      <c r="M325" s="320">
        <v>1.78878</v>
      </c>
      <c r="N325" s="1"/>
      <c r="O325" s="1"/>
    </row>
    <row r="326" spans="1:15" ht="12.75" customHeight="1">
      <c r="A326" s="30">
        <v>316</v>
      </c>
      <c r="B326" s="334" t="s">
        <v>454</v>
      </c>
      <c r="C326" s="320">
        <v>917.3</v>
      </c>
      <c r="D326" s="321">
        <v>915</v>
      </c>
      <c r="E326" s="321">
        <v>903.3</v>
      </c>
      <c r="F326" s="321">
        <v>889.3</v>
      </c>
      <c r="G326" s="321">
        <v>877.59999999999991</v>
      </c>
      <c r="H326" s="321">
        <v>929</v>
      </c>
      <c r="I326" s="321">
        <v>940.7</v>
      </c>
      <c r="J326" s="321">
        <v>954.7</v>
      </c>
      <c r="K326" s="320">
        <v>926.7</v>
      </c>
      <c r="L326" s="320">
        <v>901</v>
      </c>
      <c r="M326" s="320">
        <v>1.6116900000000001</v>
      </c>
      <c r="N326" s="1"/>
      <c r="O326" s="1"/>
    </row>
    <row r="327" spans="1:15" ht="12.75" customHeight="1">
      <c r="A327" s="30">
        <v>317</v>
      </c>
      <c r="B327" s="334" t="s">
        <v>160</v>
      </c>
      <c r="C327" s="320">
        <v>2767.5</v>
      </c>
      <c r="D327" s="321">
        <v>2786.8833333333332</v>
      </c>
      <c r="E327" s="321">
        <v>2727.3166666666666</v>
      </c>
      <c r="F327" s="321">
        <v>2687.1333333333332</v>
      </c>
      <c r="G327" s="321">
        <v>2627.5666666666666</v>
      </c>
      <c r="H327" s="321">
        <v>2827.0666666666666</v>
      </c>
      <c r="I327" s="321">
        <v>2886.6333333333332</v>
      </c>
      <c r="J327" s="321">
        <v>2926.8166666666666</v>
      </c>
      <c r="K327" s="320">
        <v>2846.45</v>
      </c>
      <c r="L327" s="320">
        <v>2746.7</v>
      </c>
      <c r="M327" s="320">
        <v>4.4857800000000001</v>
      </c>
      <c r="N327" s="1"/>
      <c r="O327" s="1"/>
    </row>
    <row r="328" spans="1:15" ht="12.75" customHeight="1">
      <c r="A328" s="30">
        <v>318</v>
      </c>
      <c r="B328" s="334" t="s">
        <v>161</v>
      </c>
      <c r="C328" s="320">
        <v>71331.5</v>
      </c>
      <c r="D328" s="321">
        <v>70698.133333333331</v>
      </c>
      <c r="E328" s="321">
        <v>69858.366666666669</v>
      </c>
      <c r="F328" s="321">
        <v>68385.233333333337</v>
      </c>
      <c r="G328" s="321">
        <v>67545.466666666674</v>
      </c>
      <c r="H328" s="321">
        <v>72171.266666666663</v>
      </c>
      <c r="I328" s="321">
        <v>73011.033333333326</v>
      </c>
      <c r="J328" s="321">
        <v>74484.166666666657</v>
      </c>
      <c r="K328" s="320">
        <v>71537.899999999994</v>
      </c>
      <c r="L328" s="320">
        <v>69225</v>
      </c>
      <c r="M328" s="320">
        <v>0.16722999999999999</v>
      </c>
      <c r="N328" s="1"/>
      <c r="O328" s="1"/>
    </row>
    <row r="329" spans="1:15" ht="12.75" customHeight="1">
      <c r="A329" s="30">
        <v>319</v>
      </c>
      <c r="B329" s="334" t="s">
        <v>448</v>
      </c>
      <c r="C329" s="320">
        <v>64.55</v>
      </c>
      <c r="D329" s="321">
        <v>65.533333333333331</v>
      </c>
      <c r="E329" s="321">
        <v>63.016666666666666</v>
      </c>
      <c r="F329" s="321">
        <v>61.483333333333334</v>
      </c>
      <c r="G329" s="321">
        <v>58.966666666666669</v>
      </c>
      <c r="H329" s="321">
        <v>67.066666666666663</v>
      </c>
      <c r="I329" s="321">
        <v>69.583333333333314</v>
      </c>
      <c r="J329" s="321">
        <v>71.11666666666666</v>
      </c>
      <c r="K329" s="320">
        <v>68.05</v>
      </c>
      <c r="L329" s="320">
        <v>64</v>
      </c>
      <c r="M329" s="320">
        <v>66.495140000000006</v>
      </c>
      <c r="N329" s="1"/>
      <c r="O329" s="1"/>
    </row>
    <row r="330" spans="1:15" ht="12.75" customHeight="1">
      <c r="A330" s="30">
        <v>320</v>
      </c>
      <c r="B330" s="334" t="s">
        <v>162</v>
      </c>
      <c r="C330" s="320">
        <v>1298.95</v>
      </c>
      <c r="D330" s="321">
        <v>1294.5333333333335</v>
      </c>
      <c r="E330" s="321">
        <v>1284.416666666667</v>
      </c>
      <c r="F330" s="321">
        <v>1269.8833333333334</v>
      </c>
      <c r="G330" s="321">
        <v>1259.7666666666669</v>
      </c>
      <c r="H330" s="321">
        <v>1309.0666666666671</v>
      </c>
      <c r="I330" s="321">
        <v>1319.1833333333334</v>
      </c>
      <c r="J330" s="321">
        <v>1333.7166666666672</v>
      </c>
      <c r="K330" s="320">
        <v>1304.6500000000001</v>
      </c>
      <c r="L330" s="320">
        <v>1280</v>
      </c>
      <c r="M330" s="320">
        <v>2.44672</v>
      </c>
      <c r="N330" s="1"/>
      <c r="O330" s="1"/>
    </row>
    <row r="331" spans="1:15" ht="12.75" customHeight="1">
      <c r="A331" s="30">
        <v>321</v>
      </c>
      <c r="B331" s="334" t="s">
        <v>163</v>
      </c>
      <c r="C331" s="320">
        <v>328.6</v>
      </c>
      <c r="D331" s="321">
        <v>326.73333333333335</v>
      </c>
      <c r="E331" s="321">
        <v>318.9666666666667</v>
      </c>
      <c r="F331" s="321">
        <v>309.33333333333337</v>
      </c>
      <c r="G331" s="321">
        <v>301.56666666666672</v>
      </c>
      <c r="H331" s="321">
        <v>336.36666666666667</v>
      </c>
      <c r="I331" s="321">
        <v>344.13333333333333</v>
      </c>
      <c r="J331" s="321">
        <v>353.76666666666665</v>
      </c>
      <c r="K331" s="320">
        <v>334.5</v>
      </c>
      <c r="L331" s="320">
        <v>317.10000000000002</v>
      </c>
      <c r="M331" s="320">
        <v>22.914760000000001</v>
      </c>
      <c r="N331" s="1"/>
      <c r="O331" s="1"/>
    </row>
    <row r="332" spans="1:15" ht="12.75" customHeight="1">
      <c r="A332" s="30">
        <v>322</v>
      </c>
      <c r="B332" s="334" t="s">
        <v>268</v>
      </c>
      <c r="C332" s="320">
        <v>789.15</v>
      </c>
      <c r="D332" s="321">
        <v>786.19999999999993</v>
      </c>
      <c r="E332" s="321">
        <v>775.59999999999991</v>
      </c>
      <c r="F332" s="321">
        <v>762.05</v>
      </c>
      <c r="G332" s="321">
        <v>751.44999999999993</v>
      </c>
      <c r="H332" s="321">
        <v>799.74999999999989</v>
      </c>
      <c r="I332" s="321">
        <v>810.35</v>
      </c>
      <c r="J332" s="321">
        <v>823.89999999999986</v>
      </c>
      <c r="K332" s="320">
        <v>796.8</v>
      </c>
      <c r="L332" s="320">
        <v>772.65</v>
      </c>
      <c r="M332" s="320">
        <v>1.49461</v>
      </c>
      <c r="N332" s="1"/>
      <c r="O332" s="1"/>
    </row>
    <row r="333" spans="1:15" ht="12.75" customHeight="1">
      <c r="A333" s="30">
        <v>323</v>
      </c>
      <c r="B333" s="334" t="s">
        <v>164</v>
      </c>
      <c r="C333" s="320">
        <v>110.1</v>
      </c>
      <c r="D333" s="321">
        <v>110.28333333333335</v>
      </c>
      <c r="E333" s="321">
        <v>108.9666666666667</v>
      </c>
      <c r="F333" s="321">
        <v>107.83333333333336</v>
      </c>
      <c r="G333" s="321">
        <v>106.51666666666671</v>
      </c>
      <c r="H333" s="321">
        <v>111.41666666666669</v>
      </c>
      <c r="I333" s="321">
        <v>112.73333333333332</v>
      </c>
      <c r="J333" s="321">
        <v>113.86666666666667</v>
      </c>
      <c r="K333" s="320">
        <v>111.6</v>
      </c>
      <c r="L333" s="320">
        <v>109.15</v>
      </c>
      <c r="M333" s="320">
        <v>131.2022</v>
      </c>
      <c r="N333" s="1"/>
      <c r="O333" s="1"/>
    </row>
    <row r="334" spans="1:15" ht="12.75" customHeight="1">
      <c r="A334" s="30">
        <v>324</v>
      </c>
      <c r="B334" s="334" t="s">
        <v>165</v>
      </c>
      <c r="C334" s="320">
        <v>4539.1000000000004</v>
      </c>
      <c r="D334" s="321">
        <v>4551.1499999999996</v>
      </c>
      <c r="E334" s="321">
        <v>4505.8499999999995</v>
      </c>
      <c r="F334" s="321">
        <v>4472.5999999999995</v>
      </c>
      <c r="G334" s="321">
        <v>4427.2999999999993</v>
      </c>
      <c r="H334" s="321">
        <v>4584.3999999999996</v>
      </c>
      <c r="I334" s="321">
        <v>4629.6999999999989</v>
      </c>
      <c r="J334" s="321">
        <v>4662.95</v>
      </c>
      <c r="K334" s="320">
        <v>4596.45</v>
      </c>
      <c r="L334" s="320">
        <v>4517.8999999999996</v>
      </c>
      <c r="M334" s="320">
        <v>2.0918600000000001</v>
      </c>
      <c r="N334" s="1"/>
      <c r="O334" s="1"/>
    </row>
    <row r="335" spans="1:15" ht="12.75" customHeight="1">
      <c r="A335" s="30">
        <v>325</v>
      </c>
      <c r="B335" s="334" t="s">
        <v>166</v>
      </c>
      <c r="C335" s="320">
        <v>4115.45</v>
      </c>
      <c r="D335" s="321">
        <v>4092.4666666666667</v>
      </c>
      <c r="E335" s="321">
        <v>4012.9833333333336</v>
      </c>
      <c r="F335" s="321">
        <v>3910.5166666666669</v>
      </c>
      <c r="G335" s="321">
        <v>3831.0333333333338</v>
      </c>
      <c r="H335" s="321">
        <v>4194.9333333333334</v>
      </c>
      <c r="I335" s="321">
        <v>4274.4166666666661</v>
      </c>
      <c r="J335" s="321">
        <v>4376.8833333333332</v>
      </c>
      <c r="K335" s="320">
        <v>4171.95</v>
      </c>
      <c r="L335" s="320">
        <v>3990</v>
      </c>
      <c r="M335" s="320">
        <v>2.50908</v>
      </c>
      <c r="N335" s="1"/>
      <c r="O335" s="1"/>
    </row>
    <row r="336" spans="1:15" ht="12.75" customHeight="1">
      <c r="A336" s="30">
        <v>326</v>
      </c>
      <c r="B336" s="334" t="s">
        <v>841</v>
      </c>
      <c r="C336" s="320">
        <v>1560.55</v>
      </c>
      <c r="D336" s="321">
        <v>1557.3833333333332</v>
      </c>
      <c r="E336" s="321">
        <v>1545.0666666666664</v>
      </c>
      <c r="F336" s="321">
        <v>1529.5833333333333</v>
      </c>
      <c r="G336" s="321">
        <v>1517.2666666666664</v>
      </c>
      <c r="H336" s="321">
        <v>1572.8666666666663</v>
      </c>
      <c r="I336" s="321">
        <v>1585.1833333333329</v>
      </c>
      <c r="J336" s="321">
        <v>1600.6666666666663</v>
      </c>
      <c r="K336" s="320">
        <v>1569.7</v>
      </c>
      <c r="L336" s="320">
        <v>1541.9</v>
      </c>
      <c r="M336" s="320">
        <v>0.80813999999999997</v>
      </c>
      <c r="N336" s="1"/>
      <c r="O336" s="1"/>
    </row>
    <row r="337" spans="1:15" ht="12.75" customHeight="1">
      <c r="A337" s="30">
        <v>327</v>
      </c>
      <c r="B337" s="334" t="s">
        <v>456</v>
      </c>
      <c r="C337" s="320">
        <v>38.799999999999997</v>
      </c>
      <c r="D337" s="321">
        <v>38.699999999999996</v>
      </c>
      <c r="E337" s="321">
        <v>38.499999999999993</v>
      </c>
      <c r="F337" s="321">
        <v>38.199999999999996</v>
      </c>
      <c r="G337" s="321">
        <v>37.999999999999993</v>
      </c>
      <c r="H337" s="321">
        <v>38.999999999999993</v>
      </c>
      <c r="I337" s="321">
        <v>39.199999999999996</v>
      </c>
      <c r="J337" s="321">
        <v>39.499999999999993</v>
      </c>
      <c r="K337" s="320">
        <v>38.9</v>
      </c>
      <c r="L337" s="320">
        <v>38.4</v>
      </c>
      <c r="M337" s="320">
        <v>27.68085</v>
      </c>
      <c r="N337" s="1"/>
      <c r="O337" s="1"/>
    </row>
    <row r="338" spans="1:15" ht="12.75" customHeight="1">
      <c r="A338" s="30">
        <v>328</v>
      </c>
      <c r="B338" s="334" t="s">
        <v>457</v>
      </c>
      <c r="C338" s="320">
        <v>68.55</v>
      </c>
      <c r="D338" s="321">
        <v>68.883333333333326</v>
      </c>
      <c r="E338" s="321">
        <v>67.866666666666646</v>
      </c>
      <c r="F338" s="321">
        <v>67.183333333333323</v>
      </c>
      <c r="G338" s="321">
        <v>66.166666666666643</v>
      </c>
      <c r="H338" s="321">
        <v>69.566666666666649</v>
      </c>
      <c r="I338" s="321">
        <v>70.583333333333329</v>
      </c>
      <c r="J338" s="321">
        <v>71.266666666666652</v>
      </c>
      <c r="K338" s="320">
        <v>69.900000000000006</v>
      </c>
      <c r="L338" s="320">
        <v>68.2</v>
      </c>
      <c r="M338" s="320">
        <v>20.123670000000001</v>
      </c>
      <c r="N338" s="1"/>
      <c r="O338" s="1"/>
    </row>
    <row r="339" spans="1:15" ht="12.75" customHeight="1">
      <c r="A339" s="30">
        <v>329</v>
      </c>
      <c r="B339" s="334" t="s">
        <v>458</v>
      </c>
      <c r="C339" s="320">
        <v>582.70000000000005</v>
      </c>
      <c r="D339" s="321">
        <v>585.56666666666672</v>
      </c>
      <c r="E339" s="321">
        <v>577.13333333333344</v>
      </c>
      <c r="F339" s="321">
        <v>571.56666666666672</v>
      </c>
      <c r="G339" s="321">
        <v>563.13333333333344</v>
      </c>
      <c r="H339" s="321">
        <v>591.13333333333344</v>
      </c>
      <c r="I339" s="321">
        <v>599.56666666666661</v>
      </c>
      <c r="J339" s="321">
        <v>605.13333333333344</v>
      </c>
      <c r="K339" s="320">
        <v>594</v>
      </c>
      <c r="L339" s="320">
        <v>580</v>
      </c>
      <c r="M339" s="320">
        <v>0.20096</v>
      </c>
      <c r="N339" s="1"/>
      <c r="O339" s="1"/>
    </row>
    <row r="340" spans="1:15" ht="12.75" customHeight="1">
      <c r="A340" s="30">
        <v>330</v>
      </c>
      <c r="B340" s="334" t="s">
        <v>167</v>
      </c>
      <c r="C340" s="320">
        <v>18415.75</v>
      </c>
      <c r="D340" s="321">
        <v>18386.649999999998</v>
      </c>
      <c r="E340" s="321">
        <v>18229.099999999995</v>
      </c>
      <c r="F340" s="321">
        <v>18042.449999999997</v>
      </c>
      <c r="G340" s="321">
        <v>17884.899999999994</v>
      </c>
      <c r="H340" s="321">
        <v>18573.299999999996</v>
      </c>
      <c r="I340" s="321">
        <v>18730.849999999999</v>
      </c>
      <c r="J340" s="321">
        <v>18917.499999999996</v>
      </c>
      <c r="K340" s="320">
        <v>18544.2</v>
      </c>
      <c r="L340" s="320">
        <v>18200</v>
      </c>
      <c r="M340" s="320">
        <v>0.70592999999999995</v>
      </c>
      <c r="N340" s="1"/>
      <c r="O340" s="1"/>
    </row>
    <row r="341" spans="1:15" ht="12.75" customHeight="1">
      <c r="A341" s="30">
        <v>331</v>
      </c>
      <c r="B341" s="334" t="s">
        <v>464</v>
      </c>
      <c r="C341" s="320">
        <v>114.2</v>
      </c>
      <c r="D341" s="321">
        <v>111.68333333333334</v>
      </c>
      <c r="E341" s="321">
        <v>107.96666666666667</v>
      </c>
      <c r="F341" s="321">
        <v>101.73333333333333</v>
      </c>
      <c r="G341" s="321">
        <v>98.016666666666666</v>
      </c>
      <c r="H341" s="321">
        <v>117.91666666666667</v>
      </c>
      <c r="I341" s="321">
        <v>121.63333333333334</v>
      </c>
      <c r="J341" s="321">
        <v>127.86666666666667</v>
      </c>
      <c r="K341" s="320">
        <v>115.4</v>
      </c>
      <c r="L341" s="320">
        <v>105.45</v>
      </c>
      <c r="M341" s="320">
        <v>186.93314000000001</v>
      </c>
      <c r="N341" s="1"/>
      <c r="O341" s="1"/>
    </row>
    <row r="342" spans="1:15" ht="12.75" customHeight="1">
      <c r="A342" s="30">
        <v>332</v>
      </c>
      <c r="B342" s="334" t="s">
        <v>463</v>
      </c>
      <c r="C342" s="320">
        <v>59.6</v>
      </c>
      <c r="D342" s="321">
        <v>59.933333333333337</v>
      </c>
      <c r="E342" s="321">
        <v>58.766666666666673</v>
      </c>
      <c r="F342" s="321">
        <v>57.933333333333337</v>
      </c>
      <c r="G342" s="321">
        <v>56.766666666666673</v>
      </c>
      <c r="H342" s="321">
        <v>60.766666666666673</v>
      </c>
      <c r="I342" s="321">
        <v>61.93333333333333</v>
      </c>
      <c r="J342" s="321">
        <v>62.766666666666673</v>
      </c>
      <c r="K342" s="320">
        <v>61.1</v>
      </c>
      <c r="L342" s="320">
        <v>59.1</v>
      </c>
      <c r="M342" s="320">
        <v>14.570779999999999</v>
      </c>
      <c r="N342" s="1"/>
      <c r="O342" s="1"/>
    </row>
    <row r="343" spans="1:15" ht="12.75" customHeight="1">
      <c r="A343" s="30">
        <v>333</v>
      </c>
      <c r="B343" s="334" t="s">
        <v>462</v>
      </c>
      <c r="C343" s="320">
        <v>703.95</v>
      </c>
      <c r="D343" s="321">
        <v>705.36666666666667</v>
      </c>
      <c r="E343" s="321">
        <v>697.48333333333335</v>
      </c>
      <c r="F343" s="321">
        <v>691.01666666666665</v>
      </c>
      <c r="G343" s="321">
        <v>683.13333333333333</v>
      </c>
      <c r="H343" s="321">
        <v>711.83333333333337</v>
      </c>
      <c r="I343" s="321">
        <v>719.71666666666681</v>
      </c>
      <c r="J343" s="321">
        <v>726.18333333333339</v>
      </c>
      <c r="K343" s="320">
        <v>713.25</v>
      </c>
      <c r="L343" s="320">
        <v>698.9</v>
      </c>
      <c r="M343" s="320">
        <v>1.1944399999999999</v>
      </c>
      <c r="N343" s="1"/>
      <c r="O343" s="1"/>
    </row>
    <row r="344" spans="1:15" ht="12.75" customHeight="1">
      <c r="A344" s="30">
        <v>334</v>
      </c>
      <c r="B344" s="334" t="s">
        <v>459</v>
      </c>
      <c r="C344" s="320">
        <v>33.799999999999997</v>
      </c>
      <c r="D344" s="321">
        <v>33.983333333333327</v>
      </c>
      <c r="E344" s="321">
        <v>33.216666666666654</v>
      </c>
      <c r="F344" s="321">
        <v>32.633333333333326</v>
      </c>
      <c r="G344" s="321">
        <v>31.866666666666653</v>
      </c>
      <c r="H344" s="321">
        <v>34.566666666666656</v>
      </c>
      <c r="I344" s="321">
        <v>35.333333333333321</v>
      </c>
      <c r="J344" s="321">
        <v>35.916666666666657</v>
      </c>
      <c r="K344" s="320">
        <v>34.75</v>
      </c>
      <c r="L344" s="320">
        <v>33.4</v>
      </c>
      <c r="M344" s="320">
        <v>162.38525000000001</v>
      </c>
      <c r="N344" s="1"/>
      <c r="O344" s="1"/>
    </row>
    <row r="345" spans="1:15" ht="12.75" customHeight="1">
      <c r="A345" s="30">
        <v>335</v>
      </c>
      <c r="B345" s="334" t="s">
        <v>535</v>
      </c>
      <c r="C345" s="320">
        <v>114.05</v>
      </c>
      <c r="D345" s="321">
        <v>114.10000000000001</v>
      </c>
      <c r="E345" s="321">
        <v>113.20000000000002</v>
      </c>
      <c r="F345" s="321">
        <v>112.35000000000001</v>
      </c>
      <c r="G345" s="321">
        <v>111.45000000000002</v>
      </c>
      <c r="H345" s="321">
        <v>114.95000000000002</v>
      </c>
      <c r="I345" s="321">
        <v>115.85000000000002</v>
      </c>
      <c r="J345" s="321">
        <v>116.70000000000002</v>
      </c>
      <c r="K345" s="320">
        <v>115</v>
      </c>
      <c r="L345" s="320">
        <v>113.25</v>
      </c>
      <c r="M345" s="320">
        <v>1.7565200000000001</v>
      </c>
      <c r="N345" s="1"/>
      <c r="O345" s="1"/>
    </row>
    <row r="346" spans="1:15" ht="12.75" customHeight="1">
      <c r="A346" s="30">
        <v>336</v>
      </c>
      <c r="B346" s="334" t="s">
        <v>465</v>
      </c>
      <c r="C346" s="320">
        <v>2049.0500000000002</v>
      </c>
      <c r="D346" s="321">
        <v>2062</v>
      </c>
      <c r="E346" s="321">
        <v>2030</v>
      </c>
      <c r="F346" s="321">
        <v>2010.95</v>
      </c>
      <c r="G346" s="321">
        <v>1978.95</v>
      </c>
      <c r="H346" s="321">
        <v>2081.0500000000002</v>
      </c>
      <c r="I346" s="321">
        <v>2113.0500000000002</v>
      </c>
      <c r="J346" s="321">
        <v>2132.1</v>
      </c>
      <c r="K346" s="320">
        <v>2094</v>
      </c>
      <c r="L346" s="320">
        <v>2042.95</v>
      </c>
      <c r="M346" s="320">
        <v>0.14502999999999999</v>
      </c>
      <c r="N346" s="1"/>
      <c r="O346" s="1"/>
    </row>
    <row r="347" spans="1:15" ht="12.75" customHeight="1">
      <c r="A347" s="30">
        <v>337</v>
      </c>
      <c r="B347" s="334" t="s">
        <v>460</v>
      </c>
      <c r="C347" s="320">
        <v>85.45</v>
      </c>
      <c r="D347" s="321">
        <v>84.683333333333337</v>
      </c>
      <c r="E347" s="321">
        <v>82.716666666666669</v>
      </c>
      <c r="F347" s="321">
        <v>79.983333333333334</v>
      </c>
      <c r="G347" s="321">
        <v>78.016666666666666</v>
      </c>
      <c r="H347" s="321">
        <v>87.416666666666671</v>
      </c>
      <c r="I347" s="321">
        <v>89.38333333333334</v>
      </c>
      <c r="J347" s="321">
        <v>92.116666666666674</v>
      </c>
      <c r="K347" s="320">
        <v>86.65</v>
      </c>
      <c r="L347" s="320">
        <v>81.95</v>
      </c>
      <c r="M347" s="320">
        <v>317.49281000000002</v>
      </c>
      <c r="N347" s="1"/>
      <c r="O347" s="1"/>
    </row>
    <row r="348" spans="1:15" ht="12.75" customHeight="1">
      <c r="A348" s="30">
        <v>338</v>
      </c>
      <c r="B348" s="334" t="s">
        <v>168</v>
      </c>
      <c r="C348" s="320">
        <v>160.5</v>
      </c>
      <c r="D348" s="321">
        <v>160.33333333333334</v>
      </c>
      <c r="E348" s="321">
        <v>159.16666666666669</v>
      </c>
      <c r="F348" s="321">
        <v>157.83333333333334</v>
      </c>
      <c r="G348" s="321">
        <v>156.66666666666669</v>
      </c>
      <c r="H348" s="321">
        <v>161.66666666666669</v>
      </c>
      <c r="I348" s="321">
        <v>162.83333333333337</v>
      </c>
      <c r="J348" s="321">
        <v>164.16666666666669</v>
      </c>
      <c r="K348" s="320">
        <v>161.5</v>
      </c>
      <c r="L348" s="320">
        <v>159</v>
      </c>
      <c r="M348" s="320">
        <v>51.670490000000001</v>
      </c>
      <c r="N348" s="1"/>
      <c r="O348" s="1"/>
    </row>
    <row r="349" spans="1:15" ht="12.75" customHeight="1">
      <c r="A349" s="30">
        <v>339</v>
      </c>
      <c r="B349" s="334" t="s">
        <v>461</v>
      </c>
      <c r="C349" s="320">
        <v>234.35</v>
      </c>
      <c r="D349" s="321">
        <v>231.95000000000002</v>
      </c>
      <c r="E349" s="321">
        <v>227.40000000000003</v>
      </c>
      <c r="F349" s="321">
        <v>220.45000000000002</v>
      </c>
      <c r="G349" s="321">
        <v>215.90000000000003</v>
      </c>
      <c r="H349" s="321">
        <v>238.90000000000003</v>
      </c>
      <c r="I349" s="321">
        <v>243.45000000000005</v>
      </c>
      <c r="J349" s="321">
        <v>250.40000000000003</v>
      </c>
      <c r="K349" s="320">
        <v>236.5</v>
      </c>
      <c r="L349" s="320">
        <v>225</v>
      </c>
      <c r="M349" s="320">
        <v>19.452729999999999</v>
      </c>
      <c r="N349" s="1"/>
      <c r="O349" s="1"/>
    </row>
    <row r="350" spans="1:15" ht="12.75" customHeight="1">
      <c r="A350" s="30">
        <v>340</v>
      </c>
      <c r="B350" s="334" t="s">
        <v>170</v>
      </c>
      <c r="C350" s="320">
        <v>157</v>
      </c>
      <c r="D350" s="321">
        <v>157.15</v>
      </c>
      <c r="E350" s="321">
        <v>155.85000000000002</v>
      </c>
      <c r="F350" s="321">
        <v>154.70000000000002</v>
      </c>
      <c r="G350" s="321">
        <v>153.40000000000003</v>
      </c>
      <c r="H350" s="321">
        <v>158.30000000000001</v>
      </c>
      <c r="I350" s="321">
        <v>159.60000000000002</v>
      </c>
      <c r="J350" s="321">
        <v>160.75</v>
      </c>
      <c r="K350" s="320">
        <v>158.44999999999999</v>
      </c>
      <c r="L350" s="320">
        <v>156</v>
      </c>
      <c r="M350" s="320">
        <v>117.35823000000001</v>
      </c>
      <c r="N350" s="1"/>
      <c r="O350" s="1"/>
    </row>
    <row r="351" spans="1:15" ht="12.75" customHeight="1">
      <c r="A351" s="30">
        <v>341</v>
      </c>
      <c r="B351" s="334" t="s">
        <v>269</v>
      </c>
      <c r="C351" s="320">
        <v>955.6</v>
      </c>
      <c r="D351" s="321">
        <v>948.5333333333333</v>
      </c>
      <c r="E351" s="321">
        <v>932.06666666666661</v>
      </c>
      <c r="F351" s="321">
        <v>908.5333333333333</v>
      </c>
      <c r="G351" s="321">
        <v>892.06666666666661</v>
      </c>
      <c r="H351" s="321">
        <v>972.06666666666661</v>
      </c>
      <c r="I351" s="321">
        <v>988.5333333333333</v>
      </c>
      <c r="J351" s="321">
        <v>1012.0666666666666</v>
      </c>
      <c r="K351" s="320">
        <v>965</v>
      </c>
      <c r="L351" s="320">
        <v>925</v>
      </c>
      <c r="M351" s="320">
        <v>7.4026100000000001</v>
      </c>
      <c r="N351" s="1"/>
      <c r="O351" s="1"/>
    </row>
    <row r="352" spans="1:15" ht="12.75" customHeight="1">
      <c r="A352" s="30">
        <v>342</v>
      </c>
      <c r="B352" s="334" t="s">
        <v>466</v>
      </c>
      <c r="C352" s="320">
        <v>3546</v>
      </c>
      <c r="D352" s="321">
        <v>3538.4499999999994</v>
      </c>
      <c r="E352" s="321">
        <v>3517.4999999999986</v>
      </c>
      <c r="F352" s="321">
        <v>3488.9999999999991</v>
      </c>
      <c r="G352" s="321">
        <v>3468.0499999999984</v>
      </c>
      <c r="H352" s="321">
        <v>3566.9499999999989</v>
      </c>
      <c r="I352" s="321">
        <v>3587.8999999999996</v>
      </c>
      <c r="J352" s="321">
        <v>3616.3999999999992</v>
      </c>
      <c r="K352" s="320">
        <v>3559.4</v>
      </c>
      <c r="L352" s="320">
        <v>3509.95</v>
      </c>
      <c r="M352" s="320">
        <v>0.59906999999999999</v>
      </c>
      <c r="N352" s="1"/>
      <c r="O352" s="1"/>
    </row>
    <row r="353" spans="1:15" ht="12.75" customHeight="1">
      <c r="A353" s="30">
        <v>343</v>
      </c>
      <c r="B353" s="334" t="s">
        <v>270</v>
      </c>
      <c r="C353" s="320">
        <v>235.05</v>
      </c>
      <c r="D353" s="321">
        <v>236.71666666666667</v>
      </c>
      <c r="E353" s="321">
        <v>231.93333333333334</v>
      </c>
      <c r="F353" s="321">
        <v>228.81666666666666</v>
      </c>
      <c r="G353" s="321">
        <v>224.03333333333333</v>
      </c>
      <c r="H353" s="321">
        <v>239.83333333333334</v>
      </c>
      <c r="I353" s="321">
        <v>244.6166666666667</v>
      </c>
      <c r="J353" s="321">
        <v>247.73333333333335</v>
      </c>
      <c r="K353" s="320">
        <v>241.5</v>
      </c>
      <c r="L353" s="320">
        <v>233.6</v>
      </c>
      <c r="M353" s="320">
        <v>20.41695</v>
      </c>
      <c r="N353" s="1"/>
      <c r="O353" s="1"/>
    </row>
    <row r="354" spans="1:15" ht="12.75" customHeight="1">
      <c r="A354" s="30">
        <v>344</v>
      </c>
      <c r="B354" s="334" t="s">
        <v>171</v>
      </c>
      <c r="C354" s="320">
        <v>166.95</v>
      </c>
      <c r="D354" s="321">
        <v>168.11666666666665</v>
      </c>
      <c r="E354" s="321">
        <v>164.5333333333333</v>
      </c>
      <c r="F354" s="321">
        <v>162.11666666666665</v>
      </c>
      <c r="G354" s="321">
        <v>158.5333333333333</v>
      </c>
      <c r="H354" s="321">
        <v>170.5333333333333</v>
      </c>
      <c r="I354" s="321">
        <v>174.11666666666662</v>
      </c>
      <c r="J354" s="321">
        <v>176.5333333333333</v>
      </c>
      <c r="K354" s="320">
        <v>171.7</v>
      </c>
      <c r="L354" s="320">
        <v>165.7</v>
      </c>
      <c r="M354" s="320">
        <v>200.86229</v>
      </c>
      <c r="N354" s="1"/>
      <c r="O354" s="1"/>
    </row>
    <row r="355" spans="1:15" ht="12.75" customHeight="1">
      <c r="A355" s="30">
        <v>345</v>
      </c>
      <c r="B355" s="334" t="s">
        <v>467</v>
      </c>
      <c r="C355" s="320">
        <v>329</v>
      </c>
      <c r="D355" s="321">
        <v>329.68333333333334</v>
      </c>
      <c r="E355" s="321">
        <v>326.86666666666667</v>
      </c>
      <c r="F355" s="321">
        <v>324.73333333333335</v>
      </c>
      <c r="G355" s="321">
        <v>321.91666666666669</v>
      </c>
      <c r="H355" s="321">
        <v>331.81666666666666</v>
      </c>
      <c r="I355" s="321">
        <v>334.63333333333338</v>
      </c>
      <c r="J355" s="321">
        <v>336.76666666666665</v>
      </c>
      <c r="K355" s="320">
        <v>332.5</v>
      </c>
      <c r="L355" s="320">
        <v>327.55</v>
      </c>
      <c r="M355" s="320">
        <v>3.6089899999999999</v>
      </c>
      <c r="N355" s="1"/>
      <c r="O355" s="1"/>
    </row>
    <row r="356" spans="1:15" ht="12.75" customHeight="1">
      <c r="A356" s="30">
        <v>346</v>
      </c>
      <c r="B356" s="334" t="s">
        <v>172</v>
      </c>
      <c r="C356" s="320">
        <v>46563.75</v>
      </c>
      <c r="D356" s="321">
        <v>46111</v>
      </c>
      <c r="E356" s="321">
        <v>45484.3</v>
      </c>
      <c r="F356" s="321">
        <v>44404.850000000006</v>
      </c>
      <c r="G356" s="321">
        <v>43778.150000000009</v>
      </c>
      <c r="H356" s="321">
        <v>47190.45</v>
      </c>
      <c r="I356" s="321">
        <v>47817.149999999994</v>
      </c>
      <c r="J356" s="321">
        <v>48896.599999999991</v>
      </c>
      <c r="K356" s="320">
        <v>46737.7</v>
      </c>
      <c r="L356" s="320">
        <v>45031.55</v>
      </c>
      <c r="M356" s="320">
        <v>0.15221999999999999</v>
      </c>
      <c r="N356" s="1"/>
      <c r="O356" s="1"/>
    </row>
    <row r="357" spans="1:15" ht="12.75" customHeight="1">
      <c r="A357" s="30">
        <v>347</v>
      </c>
      <c r="B357" s="334" t="s">
        <v>860</v>
      </c>
      <c r="C357" s="320">
        <v>113.2</v>
      </c>
      <c r="D357" s="321">
        <v>114.28333333333335</v>
      </c>
      <c r="E357" s="321">
        <v>111.56666666666669</v>
      </c>
      <c r="F357" s="321">
        <v>109.93333333333335</v>
      </c>
      <c r="G357" s="321">
        <v>107.2166666666667</v>
      </c>
      <c r="H357" s="321">
        <v>115.91666666666669</v>
      </c>
      <c r="I357" s="321">
        <v>118.63333333333335</v>
      </c>
      <c r="J357" s="321">
        <v>120.26666666666668</v>
      </c>
      <c r="K357" s="320">
        <v>117</v>
      </c>
      <c r="L357" s="320">
        <v>112.65</v>
      </c>
      <c r="M357" s="320">
        <v>7.2709599999999996</v>
      </c>
      <c r="N357" s="1"/>
      <c r="O357" s="1"/>
    </row>
    <row r="358" spans="1:15" ht="12.75" customHeight="1">
      <c r="A358" s="30">
        <v>348</v>
      </c>
      <c r="B358" s="334" t="s">
        <v>173</v>
      </c>
      <c r="C358" s="320">
        <v>2201.75</v>
      </c>
      <c r="D358" s="321">
        <v>2183.5666666666666</v>
      </c>
      <c r="E358" s="321">
        <v>2144.2333333333331</v>
      </c>
      <c r="F358" s="321">
        <v>2086.7166666666667</v>
      </c>
      <c r="G358" s="321">
        <v>2047.3833333333332</v>
      </c>
      <c r="H358" s="321">
        <v>2241.083333333333</v>
      </c>
      <c r="I358" s="321">
        <v>2280.416666666667</v>
      </c>
      <c r="J358" s="321">
        <v>2337.9333333333329</v>
      </c>
      <c r="K358" s="320">
        <v>2222.9</v>
      </c>
      <c r="L358" s="320">
        <v>2126.0500000000002</v>
      </c>
      <c r="M358" s="320">
        <v>8.5873399999999993</v>
      </c>
      <c r="N358" s="1"/>
      <c r="O358" s="1"/>
    </row>
    <row r="359" spans="1:15" ht="12.75" customHeight="1">
      <c r="A359" s="30">
        <v>349</v>
      </c>
      <c r="B359" s="334" t="s">
        <v>471</v>
      </c>
      <c r="C359" s="320">
        <v>4056.9</v>
      </c>
      <c r="D359" s="321">
        <v>4057.0166666666664</v>
      </c>
      <c r="E359" s="321">
        <v>4014.1333333333332</v>
      </c>
      <c r="F359" s="321">
        <v>3971.3666666666668</v>
      </c>
      <c r="G359" s="321">
        <v>3928.4833333333336</v>
      </c>
      <c r="H359" s="321">
        <v>4099.7833333333328</v>
      </c>
      <c r="I359" s="321">
        <v>4142.6666666666661</v>
      </c>
      <c r="J359" s="321">
        <v>4185.4333333333325</v>
      </c>
      <c r="K359" s="320">
        <v>4099.8999999999996</v>
      </c>
      <c r="L359" s="320">
        <v>4014.25</v>
      </c>
      <c r="M359" s="320">
        <v>2.5303200000000001</v>
      </c>
      <c r="N359" s="1"/>
      <c r="O359" s="1"/>
    </row>
    <row r="360" spans="1:15" ht="12.75" customHeight="1">
      <c r="A360" s="30">
        <v>350</v>
      </c>
      <c r="B360" s="334" t="s">
        <v>174</v>
      </c>
      <c r="C360" s="320">
        <v>202.55</v>
      </c>
      <c r="D360" s="321">
        <v>202.78333333333333</v>
      </c>
      <c r="E360" s="321">
        <v>200.91666666666666</v>
      </c>
      <c r="F360" s="321">
        <v>199.28333333333333</v>
      </c>
      <c r="G360" s="321">
        <v>197.41666666666666</v>
      </c>
      <c r="H360" s="321">
        <v>204.41666666666666</v>
      </c>
      <c r="I360" s="321">
        <v>206.28333333333333</v>
      </c>
      <c r="J360" s="321">
        <v>207.91666666666666</v>
      </c>
      <c r="K360" s="320">
        <v>204.65</v>
      </c>
      <c r="L360" s="320">
        <v>201.15</v>
      </c>
      <c r="M360" s="320">
        <v>13.071680000000001</v>
      </c>
      <c r="N360" s="1"/>
      <c r="O360" s="1"/>
    </row>
    <row r="361" spans="1:15" ht="12.75" customHeight="1">
      <c r="A361" s="30">
        <v>351</v>
      </c>
      <c r="B361" s="334" t="s">
        <v>175</v>
      </c>
      <c r="C361" s="320">
        <v>118.95</v>
      </c>
      <c r="D361" s="321">
        <v>118.25</v>
      </c>
      <c r="E361" s="321">
        <v>117.05</v>
      </c>
      <c r="F361" s="321">
        <v>115.14999999999999</v>
      </c>
      <c r="G361" s="321">
        <v>113.94999999999999</v>
      </c>
      <c r="H361" s="321">
        <v>120.15</v>
      </c>
      <c r="I361" s="321">
        <v>121.35</v>
      </c>
      <c r="J361" s="321">
        <v>123.25000000000001</v>
      </c>
      <c r="K361" s="320">
        <v>119.45</v>
      </c>
      <c r="L361" s="320">
        <v>116.35</v>
      </c>
      <c r="M361" s="320">
        <v>48.422759999999997</v>
      </c>
      <c r="N361" s="1"/>
      <c r="O361" s="1"/>
    </row>
    <row r="362" spans="1:15" ht="12.75" customHeight="1">
      <c r="A362" s="30">
        <v>352</v>
      </c>
      <c r="B362" s="334" t="s">
        <v>176</v>
      </c>
      <c r="C362" s="320">
        <v>4284.7</v>
      </c>
      <c r="D362" s="321">
        <v>4302.8833333333332</v>
      </c>
      <c r="E362" s="321">
        <v>4215.8166666666666</v>
      </c>
      <c r="F362" s="321">
        <v>4146.9333333333334</v>
      </c>
      <c r="G362" s="321">
        <v>4059.8666666666668</v>
      </c>
      <c r="H362" s="321">
        <v>4371.7666666666664</v>
      </c>
      <c r="I362" s="321">
        <v>4458.8333333333321</v>
      </c>
      <c r="J362" s="321">
        <v>4527.7166666666662</v>
      </c>
      <c r="K362" s="320">
        <v>4389.95</v>
      </c>
      <c r="L362" s="320">
        <v>4234</v>
      </c>
      <c r="M362" s="320">
        <v>0.46844000000000002</v>
      </c>
      <c r="N362" s="1"/>
      <c r="O362" s="1"/>
    </row>
    <row r="363" spans="1:15" ht="12.75" customHeight="1">
      <c r="A363" s="30">
        <v>353</v>
      </c>
      <c r="B363" s="334" t="s">
        <v>273</v>
      </c>
      <c r="C363" s="320">
        <v>13822.55</v>
      </c>
      <c r="D363" s="321">
        <v>13902.983333333332</v>
      </c>
      <c r="E363" s="321">
        <v>13547.566666666664</v>
      </c>
      <c r="F363" s="321">
        <v>13272.583333333332</v>
      </c>
      <c r="G363" s="321">
        <v>12917.166666666664</v>
      </c>
      <c r="H363" s="321">
        <v>14177.966666666664</v>
      </c>
      <c r="I363" s="321">
        <v>14533.383333333331</v>
      </c>
      <c r="J363" s="321">
        <v>14808.366666666663</v>
      </c>
      <c r="K363" s="320">
        <v>14258.4</v>
      </c>
      <c r="L363" s="320">
        <v>13628</v>
      </c>
      <c r="M363" s="320">
        <v>0.65837000000000001</v>
      </c>
      <c r="N363" s="1"/>
      <c r="O363" s="1"/>
    </row>
    <row r="364" spans="1:15" ht="12.75" customHeight="1">
      <c r="A364" s="30">
        <v>354</v>
      </c>
      <c r="B364" s="334" t="s">
        <v>478</v>
      </c>
      <c r="C364" s="320">
        <v>4415.25</v>
      </c>
      <c r="D364" s="321">
        <v>4378.416666666667</v>
      </c>
      <c r="E364" s="321">
        <v>4307.8333333333339</v>
      </c>
      <c r="F364" s="321">
        <v>4200.416666666667</v>
      </c>
      <c r="G364" s="321">
        <v>4129.8333333333339</v>
      </c>
      <c r="H364" s="321">
        <v>4485.8333333333339</v>
      </c>
      <c r="I364" s="321">
        <v>4556.4166666666679</v>
      </c>
      <c r="J364" s="321">
        <v>4663.8333333333339</v>
      </c>
      <c r="K364" s="320">
        <v>4449</v>
      </c>
      <c r="L364" s="320">
        <v>4271</v>
      </c>
      <c r="M364" s="320">
        <v>0.25394</v>
      </c>
      <c r="N364" s="1"/>
      <c r="O364" s="1"/>
    </row>
    <row r="365" spans="1:15" ht="12.75" customHeight="1">
      <c r="A365" s="30">
        <v>355</v>
      </c>
      <c r="B365" s="334" t="s">
        <v>473</v>
      </c>
      <c r="C365" s="320">
        <v>1048.75</v>
      </c>
      <c r="D365" s="321">
        <v>1039.95</v>
      </c>
      <c r="E365" s="321">
        <v>1021.9000000000001</v>
      </c>
      <c r="F365" s="321">
        <v>995.05000000000007</v>
      </c>
      <c r="G365" s="321">
        <v>977.00000000000011</v>
      </c>
      <c r="H365" s="321">
        <v>1066.8000000000002</v>
      </c>
      <c r="I365" s="321">
        <v>1084.8499999999999</v>
      </c>
      <c r="J365" s="321">
        <v>1111.7</v>
      </c>
      <c r="K365" s="320">
        <v>1058</v>
      </c>
      <c r="L365" s="320">
        <v>1013.1</v>
      </c>
      <c r="M365" s="320">
        <v>1.16978</v>
      </c>
      <c r="N365" s="1"/>
      <c r="O365" s="1"/>
    </row>
    <row r="366" spans="1:15" ht="12.75" customHeight="1">
      <c r="A366" s="30">
        <v>356</v>
      </c>
      <c r="B366" s="334" t="s">
        <v>177</v>
      </c>
      <c r="C366" s="320">
        <v>2436.8000000000002</v>
      </c>
      <c r="D366" s="321">
        <v>2425.4833333333331</v>
      </c>
      <c r="E366" s="321">
        <v>2410.8666666666663</v>
      </c>
      <c r="F366" s="321">
        <v>2384.9333333333334</v>
      </c>
      <c r="G366" s="321">
        <v>2370.3166666666666</v>
      </c>
      <c r="H366" s="321">
        <v>2451.4166666666661</v>
      </c>
      <c r="I366" s="321">
        <v>2466.0333333333328</v>
      </c>
      <c r="J366" s="321">
        <v>2491.9666666666658</v>
      </c>
      <c r="K366" s="320">
        <v>2440.1</v>
      </c>
      <c r="L366" s="320">
        <v>2399.5500000000002</v>
      </c>
      <c r="M366" s="320">
        <v>2.2386499999999998</v>
      </c>
      <c r="N366" s="1"/>
      <c r="O366" s="1"/>
    </row>
    <row r="367" spans="1:15" ht="12.75" customHeight="1">
      <c r="A367" s="30">
        <v>357</v>
      </c>
      <c r="B367" s="334" t="s">
        <v>178</v>
      </c>
      <c r="C367" s="320">
        <v>2889</v>
      </c>
      <c r="D367" s="321">
        <v>2886.5833333333335</v>
      </c>
      <c r="E367" s="321">
        <v>2867.5166666666669</v>
      </c>
      <c r="F367" s="321">
        <v>2846.0333333333333</v>
      </c>
      <c r="G367" s="321">
        <v>2826.9666666666667</v>
      </c>
      <c r="H367" s="321">
        <v>2908.0666666666671</v>
      </c>
      <c r="I367" s="321">
        <v>2927.1333333333337</v>
      </c>
      <c r="J367" s="321">
        <v>2948.6166666666672</v>
      </c>
      <c r="K367" s="320">
        <v>2905.65</v>
      </c>
      <c r="L367" s="320">
        <v>2865.1</v>
      </c>
      <c r="M367" s="320">
        <v>0.95914999999999995</v>
      </c>
      <c r="N367" s="1"/>
      <c r="O367" s="1"/>
    </row>
    <row r="368" spans="1:15" ht="12.75" customHeight="1">
      <c r="A368" s="30">
        <v>358</v>
      </c>
      <c r="B368" s="334" t="s">
        <v>179</v>
      </c>
      <c r="C368" s="320">
        <v>35.6</v>
      </c>
      <c r="D368" s="321">
        <v>35.500000000000007</v>
      </c>
      <c r="E368" s="321">
        <v>35.300000000000011</v>
      </c>
      <c r="F368" s="321">
        <v>35.000000000000007</v>
      </c>
      <c r="G368" s="321">
        <v>34.800000000000011</v>
      </c>
      <c r="H368" s="321">
        <v>35.800000000000011</v>
      </c>
      <c r="I368" s="321">
        <v>36.000000000000014</v>
      </c>
      <c r="J368" s="321">
        <v>36.300000000000011</v>
      </c>
      <c r="K368" s="320">
        <v>35.700000000000003</v>
      </c>
      <c r="L368" s="320">
        <v>35.200000000000003</v>
      </c>
      <c r="M368" s="320">
        <v>222.1138</v>
      </c>
      <c r="N368" s="1"/>
      <c r="O368" s="1"/>
    </row>
    <row r="369" spans="1:15" ht="12.75" customHeight="1">
      <c r="A369" s="30">
        <v>359</v>
      </c>
      <c r="B369" s="334" t="s">
        <v>469</v>
      </c>
      <c r="C369" s="320">
        <v>392.75</v>
      </c>
      <c r="D369" s="321">
        <v>394.01666666666665</v>
      </c>
      <c r="E369" s="321">
        <v>389.0333333333333</v>
      </c>
      <c r="F369" s="321">
        <v>385.31666666666666</v>
      </c>
      <c r="G369" s="321">
        <v>380.33333333333331</v>
      </c>
      <c r="H369" s="321">
        <v>397.73333333333329</v>
      </c>
      <c r="I369" s="321">
        <v>402.71666666666664</v>
      </c>
      <c r="J369" s="321">
        <v>406.43333333333328</v>
      </c>
      <c r="K369" s="320">
        <v>399</v>
      </c>
      <c r="L369" s="320">
        <v>390.3</v>
      </c>
      <c r="M369" s="320">
        <v>1.2052400000000001</v>
      </c>
      <c r="N369" s="1"/>
      <c r="O369" s="1"/>
    </row>
    <row r="370" spans="1:15" ht="12.75" customHeight="1">
      <c r="A370" s="30">
        <v>360</v>
      </c>
      <c r="B370" s="334" t="s">
        <v>470</v>
      </c>
      <c r="C370" s="320">
        <v>261.05</v>
      </c>
      <c r="D370" s="321">
        <v>260.98333333333329</v>
      </c>
      <c r="E370" s="321">
        <v>255.46666666666658</v>
      </c>
      <c r="F370" s="321">
        <v>249.8833333333333</v>
      </c>
      <c r="G370" s="321">
        <v>244.36666666666659</v>
      </c>
      <c r="H370" s="321">
        <v>266.56666666666661</v>
      </c>
      <c r="I370" s="321">
        <v>272.08333333333337</v>
      </c>
      <c r="J370" s="321">
        <v>277.66666666666657</v>
      </c>
      <c r="K370" s="320">
        <v>266.5</v>
      </c>
      <c r="L370" s="320">
        <v>255.4</v>
      </c>
      <c r="M370" s="320">
        <v>2.4416500000000001</v>
      </c>
      <c r="N370" s="1"/>
      <c r="O370" s="1"/>
    </row>
    <row r="371" spans="1:15" ht="12.75" customHeight="1">
      <c r="A371" s="30">
        <v>361</v>
      </c>
      <c r="B371" s="334" t="s">
        <v>271</v>
      </c>
      <c r="C371" s="320">
        <v>2518.0500000000002</v>
      </c>
      <c r="D371" s="321">
        <v>2540.2666666666669</v>
      </c>
      <c r="E371" s="321">
        <v>2467.7833333333338</v>
      </c>
      <c r="F371" s="321">
        <v>2417.5166666666669</v>
      </c>
      <c r="G371" s="321">
        <v>2345.0333333333338</v>
      </c>
      <c r="H371" s="321">
        <v>2590.5333333333338</v>
      </c>
      <c r="I371" s="321">
        <v>2663.0166666666664</v>
      </c>
      <c r="J371" s="321">
        <v>2713.2833333333338</v>
      </c>
      <c r="K371" s="320">
        <v>2612.75</v>
      </c>
      <c r="L371" s="320">
        <v>2490</v>
      </c>
      <c r="M371" s="320">
        <v>4.4199700000000002</v>
      </c>
      <c r="N371" s="1"/>
      <c r="O371" s="1"/>
    </row>
    <row r="372" spans="1:15" ht="12.75" customHeight="1">
      <c r="A372" s="30">
        <v>362</v>
      </c>
      <c r="B372" s="334" t="s">
        <v>474</v>
      </c>
      <c r="C372" s="320">
        <v>911.3</v>
      </c>
      <c r="D372" s="321">
        <v>908.11666666666667</v>
      </c>
      <c r="E372" s="321">
        <v>898.7833333333333</v>
      </c>
      <c r="F372" s="321">
        <v>886.26666666666665</v>
      </c>
      <c r="G372" s="321">
        <v>876.93333333333328</v>
      </c>
      <c r="H372" s="321">
        <v>920.63333333333333</v>
      </c>
      <c r="I372" s="321">
        <v>929.96666666666658</v>
      </c>
      <c r="J372" s="321">
        <v>942.48333333333335</v>
      </c>
      <c r="K372" s="320">
        <v>917.45</v>
      </c>
      <c r="L372" s="320">
        <v>895.6</v>
      </c>
      <c r="M372" s="320">
        <v>0.28792000000000001</v>
      </c>
      <c r="N372" s="1"/>
      <c r="O372" s="1"/>
    </row>
    <row r="373" spans="1:15" ht="12.75" customHeight="1">
      <c r="A373" s="30">
        <v>363</v>
      </c>
      <c r="B373" s="334" t="s">
        <v>475</v>
      </c>
      <c r="C373" s="320">
        <v>2761.2</v>
      </c>
      <c r="D373" s="321">
        <v>2712.7333333333331</v>
      </c>
      <c r="E373" s="321">
        <v>2648.4666666666662</v>
      </c>
      <c r="F373" s="321">
        <v>2535.7333333333331</v>
      </c>
      <c r="G373" s="321">
        <v>2471.4666666666662</v>
      </c>
      <c r="H373" s="321">
        <v>2825.4666666666662</v>
      </c>
      <c r="I373" s="321">
        <v>2889.7333333333336</v>
      </c>
      <c r="J373" s="321">
        <v>3002.4666666666662</v>
      </c>
      <c r="K373" s="320">
        <v>2777</v>
      </c>
      <c r="L373" s="320">
        <v>2600</v>
      </c>
      <c r="M373" s="320">
        <v>6.5266500000000001</v>
      </c>
      <c r="N373" s="1"/>
      <c r="O373" s="1"/>
    </row>
    <row r="374" spans="1:15" ht="12.75" customHeight="1">
      <c r="A374" s="30">
        <v>364</v>
      </c>
      <c r="B374" s="334" t="s">
        <v>842</v>
      </c>
      <c r="C374" s="320">
        <v>324.89999999999998</v>
      </c>
      <c r="D374" s="321">
        <v>323.2833333333333</v>
      </c>
      <c r="E374" s="321">
        <v>319.66666666666663</v>
      </c>
      <c r="F374" s="321">
        <v>314.43333333333334</v>
      </c>
      <c r="G374" s="321">
        <v>310.81666666666666</v>
      </c>
      <c r="H374" s="321">
        <v>328.51666666666659</v>
      </c>
      <c r="I374" s="321">
        <v>332.13333333333327</v>
      </c>
      <c r="J374" s="321">
        <v>337.36666666666656</v>
      </c>
      <c r="K374" s="320">
        <v>326.89999999999998</v>
      </c>
      <c r="L374" s="320">
        <v>318.05</v>
      </c>
      <c r="M374" s="320">
        <v>31.26031</v>
      </c>
      <c r="N374" s="1"/>
      <c r="O374" s="1"/>
    </row>
    <row r="375" spans="1:15" ht="12.75" customHeight="1">
      <c r="A375" s="30">
        <v>365</v>
      </c>
      <c r="B375" s="334" t="s">
        <v>180</v>
      </c>
      <c r="C375" s="320">
        <v>231.6</v>
      </c>
      <c r="D375" s="321">
        <v>229.38333333333333</v>
      </c>
      <c r="E375" s="321">
        <v>226.56666666666666</v>
      </c>
      <c r="F375" s="321">
        <v>221.53333333333333</v>
      </c>
      <c r="G375" s="321">
        <v>218.71666666666667</v>
      </c>
      <c r="H375" s="321">
        <v>234.41666666666666</v>
      </c>
      <c r="I375" s="321">
        <v>237.23333333333332</v>
      </c>
      <c r="J375" s="321">
        <v>242.26666666666665</v>
      </c>
      <c r="K375" s="320">
        <v>232.2</v>
      </c>
      <c r="L375" s="320">
        <v>224.35</v>
      </c>
      <c r="M375" s="320">
        <v>115.41867000000001</v>
      </c>
      <c r="N375" s="1"/>
      <c r="O375" s="1"/>
    </row>
    <row r="376" spans="1:15" ht="12.75" customHeight="1">
      <c r="A376" s="30">
        <v>366</v>
      </c>
      <c r="B376" s="334" t="s">
        <v>290</v>
      </c>
      <c r="C376" s="320">
        <v>3139.8</v>
      </c>
      <c r="D376" s="321">
        <v>3150.6</v>
      </c>
      <c r="E376" s="321">
        <v>3101.2</v>
      </c>
      <c r="F376" s="321">
        <v>3062.6</v>
      </c>
      <c r="G376" s="321">
        <v>3013.2</v>
      </c>
      <c r="H376" s="321">
        <v>3189.2</v>
      </c>
      <c r="I376" s="321">
        <v>3238.6000000000004</v>
      </c>
      <c r="J376" s="321">
        <v>3277.2</v>
      </c>
      <c r="K376" s="320">
        <v>3200</v>
      </c>
      <c r="L376" s="320">
        <v>3112</v>
      </c>
      <c r="M376" s="320">
        <v>0.21307999999999999</v>
      </c>
      <c r="N376" s="1"/>
      <c r="O376" s="1"/>
    </row>
    <row r="377" spans="1:15" ht="12.75" customHeight="1">
      <c r="A377" s="30">
        <v>367</v>
      </c>
      <c r="B377" s="334" t="s">
        <v>843</v>
      </c>
      <c r="C377" s="320">
        <v>415.25</v>
      </c>
      <c r="D377" s="321">
        <v>414.09999999999997</v>
      </c>
      <c r="E377" s="321">
        <v>409.79999999999995</v>
      </c>
      <c r="F377" s="321">
        <v>404.34999999999997</v>
      </c>
      <c r="G377" s="321">
        <v>400.04999999999995</v>
      </c>
      <c r="H377" s="321">
        <v>419.54999999999995</v>
      </c>
      <c r="I377" s="321">
        <v>423.85</v>
      </c>
      <c r="J377" s="321">
        <v>429.29999999999995</v>
      </c>
      <c r="K377" s="320">
        <v>418.4</v>
      </c>
      <c r="L377" s="320">
        <v>408.65</v>
      </c>
      <c r="M377" s="320">
        <v>7.1882900000000003</v>
      </c>
      <c r="N377" s="1"/>
      <c r="O377" s="1"/>
    </row>
    <row r="378" spans="1:15" ht="12.75" customHeight="1">
      <c r="A378" s="30">
        <v>368</v>
      </c>
      <c r="B378" s="334" t="s">
        <v>272</v>
      </c>
      <c r="C378" s="320">
        <v>479.05</v>
      </c>
      <c r="D378" s="321">
        <v>479.9666666666667</v>
      </c>
      <c r="E378" s="321">
        <v>472.58333333333337</v>
      </c>
      <c r="F378" s="321">
        <v>466.11666666666667</v>
      </c>
      <c r="G378" s="321">
        <v>458.73333333333335</v>
      </c>
      <c r="H378" s="321">
        <v>486.43333333333339</v>
      </c>
      <c r="I378" s="321">
        <v>493.81666666666672</v>
      </c>
      <c r="J378" s="321">
        <v>500.28333333333342</v>
      </c>
      <c r="K378" s="320">
        <v>487.35</v>
      </c>
      <c r="L378" s="320">
        <v>473.5</v>
      </c>
      <c r="M378" s="320">
        <v>11.429069999999999</v>
      </c>
      <c r="N378" s="1"/>
      <c r="O378" s="1"/>
    </row>
    <row r="379" spans="1:15" ht="12.75" customHeight="1">
      <c r="A379" s="30">
        <v>369</v>
      </c>
      <c r="B379" s="334" t="s">
        <v>476</v>
      </c>
      <c r="C379" s="320">
        <v>668.2</v>
      </c>
      <c r="D379" s="321">
        <v>672.88333333333333</v>
      </c>
      <c r="E379" s="321">
        <v>661.36666666666667</v>
      </c>
      <c r="F379" s="321">
        <v>654.5333333333333</v>
      </c>
      <c r="G379" s="321">
        <v>643.01666666666665</v>
      </c>
      <c r="H379" s="321">
        <v>679.7166666666667</v>
      </c>
      <c r="I379" s="321">
        <v>691.23333333333335</v>
      </c>
      <c r="J379" s="321">
        <v>698.06666666666672</v>
      </c>
      <c r="K379" s="320">
        <v>684.4</v>
      </c>
      <c r="L379" s="320">
        <v>666.05</v>
      </c>
      <c r="M379" s="320">
        <v>1.482</v>
      </c>
      <c r="N379" s="1"/>
      <c r="O379" s="1"/>
    </row>
    <row r="380" spans="1:15" ht="12.75" customHeight="1">
      <c r="A380" s="30">
        <v>370</v>
      </c>
      <c r="B380" s="334" t="s">
        <v>477</v>
      </c>
      <c r="C380" s="320">
        <v>114.95</v>
      </c>
      <c r="D380" s="321">
        <v>115.28333333333335</v>
      </c>
      <c r="E380" s="321">
        <v>113.9666666666667</v>
      </c>
      <c r="F380" s="321">
        <v>112.98333333333335</v>
      </c>
      <c r="G380" s="321">
        <v>111.6666666666667</v>
      </c>
      <c r="H380" s="321">
        <v>116.26666666666669</v>
      </c>
      <c r="I380" s="321">
        <v>117.58333333333333</v>
      </c>
      <c r="J380" s="321">
        <v>118.56666666666669</v>
      </c>
      <c r="K380" s="320">
        <v>116.6</v>
      </c>
      <c r="L380" s="320">
        <v>114.3</v>
      </c>
      <c r="M380" s="320">
        <v>1.4136</v>
      </c>
      <c r="N380" s="1"/>
      <c r="O380" s="1"/>
    </row>
    <row r="381" spans="1:15" ht="12.75" customHeight="1">
      <c r="A381" s="30">
        <v>371</v>
      </c>
      <c r="B381" s="334" t="s">
        <v>182</v>
      </c>
      <c r="C381" s="320">
        <v>1755.4</v>
      </c>
      <c r="D381" s="321">
        <v>1739.5166666666667</v>
      </c>
      <c r="E381" s="321">
        <v>1717.0333333333333</v>
      </c>
      <c r="F381" s="321">
        <v>1678.6666666666667</v>
      </c>
      <c r="G381" s="321">
        <v>1656.1833333333334</v>
      </c>
      <c r="H381" s="321">
        <v>1777.8833333333332</v>
      </c>
      <c r="I381" s="321">
        <v>1800.3666666666663</v>
      </c>
      <c r="J381" s="321">
        <v>1838.7333333333331</v>
      </c>
      <c r="K381" s="320">
        <v>1762</v>
      </c>
      <c r="L381" s="320">
        <v>1701.15</v>
      </c>
      <c r="M381" s="320">
        <v>9.6072100000000002</v>
      </c>
      <c r="N381" s="1"/>
      <c r="O381" s="1"/>
    </row>
    <row r="382" spans="1:15" ht="12.75" customHeight="1">
      <c r="A382" s="30">
        <v>372</v>
      </c>
      <c r="B382" s="334" t="s">
        <v>479</v>
      </c>
      <c r="C382" s="320">
        <v>686.05</v>
      </c>
      <c r="D382" s="321">
        <v>684.51666666666677</v>
      </c>
      <c r="E382" s="321">
        <v>672.53333333333353</v>
      </c>
      <c r="F382" s="321">
        <v>659.01666666666677</v>
      </c>
      <c r="G382" s="321">
        <v>647.03333333333353</v>
      </c>
      <c r="H382" s="321">
        <v>698.03333333333353</v>
      </c>
      <c r="I382" s="321">
        <v>710.01666666666688</v>
      </c>
      <c r="J382" s="321">
        <v>723.53333333333353</v>
      </c>
      <c r="K382" s="320">
        <v>696.5</v>
      </c>
      <c r="L382" s="320">
        <v>671</v>
      </c>
      <c r="M382" s="320">
        <v>2.1057399999999999</v>
      </c>
      <c r="N382" s="1"/>
      <c r="O382" s="1"/>
    </row>
    <row r="383" spans="1:15" ht="12.75" customHeight="1">
      <c r="A383" s="30">
        <v>373</v>
      </c>
      <c r="B383" s="334" t="s">
        <v>481</v>
      </c>
      <c r="C383" s="320">
        <v>866.95</v>
      </c>
      <c r="D383" s="321">
        <v>871.35</v>
      </c>
      <c r="E383" s="321">
        <v>856.7</v>
      </c>
      <c r="F383" s="321">
        <v>846.45</v>
      </c>
      <c r="G383" s="321">
        <v>831.80000000000007</v>
      </c>
      <c r="H383" s="321">
        <v>881.6</v>
      </c>
      <c r="I383" s="321">
        <v>896.24999999999989</v>
      </c>
      <c r="J383" s="321">
        <v>906.5</v>
      </c>
      <c r="K383" s="320">
        <v>886</v>
      </c>
      <c r="L383" s="320">
        <v>861.1</v>
      </c>
      <c r="M383" s="320">
        <v>2.6646899999999998</v>
      </c>
      <c r="N383" s="1"/>
      <c r="O383" s="1"/>
    </row>
    <row r="384" spans="1:15" ht="12.75" customHeight="1">
      <c r="A384" s="30">
        <v>374</v>
      </c>
      <c r="B384" s="334" t="s">
        <v>844</v>
      </c>
      <c r="C384" s="320">
        <v>112.85</v>
      </c>
      <c r="D384" s="321">
        <v>113.14999999999999</v>
      </c>
      <c r="E384" s="321">
        <v>111.89999999999998</v>
      </c>
      <c r="F384" s="321">
        <v>110.94999999999999</v>
      </c>
      <c r="G384" s="321">
        <v>109.69999999999997</v>
      </c>
      <c r="H384" s="321">
        <v>114.09999999999998</v>
      </c>
      <c r="I384" s="321">
        <v>115.35000000000001</v>
      </c>
      <c r="J384" s="321">
        <v>116.29999999999998</v>
      </c>
      <c r="K384" s="320">
        <v>114.4</v>
      </c>
      <c r="L384" s="320">
        <v>112.2</v>
      </c>
      <c r="M384" s="320">
        <v>7.8493000000000004</v>
      </c>
      <c r="N384" s="1"/>
      <c r="O384" s="1"/>
    </row>
    <row r="385" spans="1:15" ht="12.75" customHeight="1">
      <c r="A385" s="30">
        <v>375</v>
      </c>
      <c r="B385" s="334" t="s">
        <v>483</v>
      </c>
      <c r="C385" s="320">
        <v>169.95</v>
      </c>
      <c r="D385" s="321">
        <v>170.68333333333331</v>
      </c>
      <c r="E385" s="321">
        <v>168.41666666666663</v>
      </c>
      <c r="F385" s="321">
        <v>166.88333333333333</v>
      </c>
      <c r="G385" s="321">
        <v>164.61666666666665</v>
      </c>
      <c r="H385" s="321">
        <v>172.21666666666661</v>
      </c>
      <c r="I385" s="321">
        <v>174.48333333333332</v>
      </c>
      <c r="J385" s="321">
        <v>176.01666666666659</v>
      </c>
      <c r="K385" s="320">
        <v>172.95</v>
      </c>
      <c r="L385" s="320">
        <v>169.15</v>
      </c>
      <c r="M385" s="320">
        <v>11.917809999999999</v>
      </c>
      <c r="N385" s="1"/>
      <c r="O385" s="1"/>
    </row>
    <row r="386" spans="1:15" ht="12.75" customHeight="1">
      <c r="A386" s="30">
        <v>376</v>
      </c>
      <c r="B386" s="334" t="s">
        <v>484</v>
      </c>
      <c r="C386" s="320">
        <v>629.79999999999995</v>
      </c>
      <c r="D386" s="321">
        <v>632.83333333333337</v>
      </c>
      <c r="E386" s="321">
        <v>624.2166666666667</v>
      </c>
      <c r="F386" s="321">
        <v>618.63333333333333</v>
      </c>
      <c r="G386" s="321">
        <v>610.01666666666665</v>
      </c>
      <c r="H386" s="321">
        <v>638.41666666666674</v>
      </c>
      <c r="I386" s="321">
        <v>647.0333333333333</v>
      </c>
      <c r="J386" s="321">
        <v>652.61666666666679</v>
      </c>
      <c r="K386" s="320">
        <v>641.45000000000005</v>
      </c>
      <c r="L386" s="320">
        <v>627.25</v>
      </c>
      <c r="M386" s="320">
        <v>0.70309999999999995</v>
      </c>
      <c r="N386" s="1"/>
      <c r="O386" s="1"/>
    </row>
    <row r="387" spans="1:15" ht="12.75" customHeight="1">
      <c r="A387" s="30">
        <v>377</v>
      </c>
      <c r="B387" s="334" t="s">
        <v>485</v>
      </c>
      <c r="C387" s="320">
        <v>241.95</v>
      </c>
      <c r="D387" s="321">
        <v>243.46666666666667</v>
      </c>
      <c r="E387" s="321">
        <v>239.08333333333334</v>
      </c>
      <c r="F387" s="321">
        <v>236.21666666666667</v>
      </c>
      <c r="G387" s="321">
        <v>231.83333333333334</v>
      </c>
      <c r="H387" s="321">
        <v>246.33333333333334</v>
      </c>
      <c r="I387" s="321">
        <v>250.71666666666667</v>
      </c>
      <c r="J387" s="321">
        <v>253.58333333333334</v>
      </c>
      <c r="K387" s="320">
        <v>247.85</v>
      </c>
      <c r="L387" s="320">
        <v>240.6</v>
      </c>
      <c r="M387" s="320">
        <v>5.7135400000000001</v>
      </c>
      <c r="N387" s="1"/>
      <c r="O387" s="1"/>
    </row>
    <row r="388" spans="1:15" ht="12.75" customHeight="1">
      <c r="A388" s="30">
        <v>378</v>
      </c>
      <c r="B388" s="334" t="s">
        <v>183</v>
      </c>
      <c r="C388" s="320">
        <v>793.7</v>
      </c>
      <c r="D388" s="321">
        <v>798.86666666666667</v>
      </c>
      <c r="E388" s="321">
        <v>785.73333333333335</v>
      </c>
      <c r="F388" s="321">
        <v>777.76666666666665</v>
      </c>
      <c r="G388" s="321">
        <v>764.63333333333333</v>
      </c>
      <c r="H388" s="321">
        <v>806.83333333333337</v>
      </c>
      <c r="I388" s="321">
        <v>819.96666666666681</v>
      </c>
      <c r="J388" s="321">
        <v>827.93333333333339</v>
      </c>
      <c r="K388" s="320">
        <v>812</v>
      </c>
      <c r="L388" s="320">
        <v>790.9</v>
      </c>
      <c r="M388" s="320">
        <v>5.0999999999999996</v>
      </c>
      <c r="N388" s="1"/>
      <c r="O388" s="1"/>
    </row>
    <row r="389" spans="1:15" ht="12.75" customHeight="1">
      <c r="A389" s="30">
        <v>379</v>
      </c>
      <c r="B389" s="334" t="s">
        <v>487</v>
      </c>
      <c r="C389" s="320">
        <v>2332.6999999999998</v>
      </c>
      <c r="D389" s="321">
        <v>2342.1166666666668</v>
      </c>
      <c r="E389" s="321">
        <v>2303.5833333333335</v>
      </c>
      <c r="F389" s="321">
        <v>2274.4666666666667</v>
      </c>
      <c r="G389" s="321">
        <v>2235.9333333333334</v>
      </c>
      <c r="H389" s="321">
        <v>2371.2333333333336</v>
      </c>
      <c r="I389" s="321">
        <v>2409.7666666666664</v>
      </c>
      <c r="J389" s="321">
        <v>2438.8833333333337</v>
      </c>
      <c r="K389" s="320">
        <v>2380.65</v>
      </c>
      <c r="L389" s="320">
        <v>2313</v>
      </c>
      <c r="M389" s="320">
        <v>0.11831999999999999</v>
      </c>
      <c r="N389" s="1"/>
      <c r="O389" s="1"/>
    </row>
    <row r="390" spans="1:15" ht="12.75" customHeight="1">
      <c r="A390" s="30">
        <v>380</v>
      </c>
      <c r="B390" s="334" t="s">
        <v>861</v>
      </c>
      <c r="C390" s="320">
        <v>106.5</v>
      </c>
      <c r="D390" s="321">
        <v>107.06666666666666</v>
      </c>
      <c r="E390" s="321">
        <v>104.63333333333333</v>
      </c>
      <c r="F390" s="321">
        <v>102.76666666666667</v>
      </c>
      <c r="G390" s="321">
        <v>100.33333333333333</v>
      </c>
      <c r="H390" s="321">
        <v>108.93333333333332</v>
      </c>
      <c r="I390" s="321">
        <v>111.36666666666666</v>
      </c>
      <c r="J390" s="321">
        <v>113.23333333333332</v>
      </c>
      <c r="K390" s="320">
        <v>109.5</v>
      </c>
      <c r="L390" s="320">
        <v>105.2</v>
      </c>
      <c r="M390" s="320">
        <v>11.10652</v>
      </c>
      <c r="N390" s="1"/>
      <c r="O390" s="1"/>
    </row>
    <row r="391" spans="1:15" ht="12.75" customHeight="1">
      <c r="A391" s="30">
        <v>381</v>
      </c>
      <c r="B391" s="334" t="s">
        <v>184</v>
      </c>
      <c r="C391" s="320">
        <v>124.05</v>
      </c>
      <c r="D391" s="321">
        <v>123.26666666666667</v>
      </c>
      <c r="E391" s="321">
        <v>121.58333333333333</v>
      </c>
      <c r="F391" s="321">
        <v>119.11666666666666</v>
      </c>
      <c r="G391" s="321">
        <v>117.43333333333332</v>
      </c>
      <c r="H391" s="321">
        <v>125.73333333333333</v>
      </c>
      <c r="I391" s="321">
        <v>127.41666666666667</v>
      </c>
      <c r="J391" s="321">
        <v>129.88333333333333</v>
      </c>
      <c r="K391" s="320">
        <v>124.95</v>
      </c>
      <c r="L391" s="320">
        <v>120.8</v>
      </c>
      <c r="M391" s="320">
        <v>145.62024</v>
      </c>
      <c r="N391" s="1"/>
      <c r="O391" s="1"/>
    </row>
    <row r="392" spans="1:15" ht="12.75" customHeight="1">
      <c r="A392" s="30">
        <v>382</v>
      </c>
      <c r="B392" s="334" t="s">
        <v>486</v>
      </c>
      <c r="C392" s="320">
        <v>101.15</v>
      </c>
      <c r="D392" s="321">
        <v>101.28333333333335</v>
      </c>
      <c r="E392" s="321">
        <v>99.666666666666686</v>
      </c>
      <c r="F392" s="321">
        <v>98.183333333333337</v>
      </c>
      <c r="G392" s="321">
        <v>96.566666666666677</v>
      </c>
      <c r="H392" s="321">
        <v>102.76666666666669</v>
      </c>
      <c r="I392" s="321">
        <v>104.38333333333334</v>
      </c>
      <c r="J392" s="321">
        <v>105.8666666666667</v>
      </c>
      <c r="K392" s="320">
        <v>102.9</v>
      </c>
      <c r="L392" s="320">
        <v>99.8</v>
      </c>
      <c r="M392" s="320">
        <v>57.56973</v>
      </c>
      <c r="N392" s="1"/>
      <c r="O392" s="1"/>
    </row>
    <row r="393" spans="1:15" ht="12.75" customHeight="1">
      <c r="A393" s="30">
        <v>383</v>
      </c>
      <c r="B393" s="334" t="s">
        <v>185</v>
      </c>
      <c r="C393" s="320">
        <v>128.19999999999999</v>
      </c>
      <c r="D393" s="321">
        <v>127.91666666666667</v>
      </c>
      <c r="E393" s="321">
        <v>126.83333333333334</v>
      </c>
      <c r="F393" s="321">
        <v>125.46666666666667</v>
      </c>
      <c r="G393" s="321">
        <v>124.38333333333334</v>
      </c>
      <c r="H393" s="321">
        <v>129.28333333333336</v>
      </c>
      <c r="I393" s="321">
        <v>130.36666666666667</v>
      </c>
      <c r="J393" s="321">
        <v>131.73333333333335</v>
      </c>
      <c r="K393" s="320">
        <v>129</v>
      </c>
      <c r="L393" s="320">
        <v>126.55</v>
      </c>
      <c r="M393" s="320">
        <v>25.551739999999999</v>
      </c>
      <c r="N393" s="1"/>
      <c r="O393" s="1"/>
    </row>
    <row r="394" spans="1:15" ht="12.75" customHeight="1">
      <c r="A394" s="30">
        <v>384</v>
      </c>
      <c r="B394" s="334" t="s">
        <v>488</v>
      </c>
      <c r="C394" s="320">
        <v>158.6</v>
      </c>
      <c r="D394" s="321">
        <v>158.85</v>
      </c>
      <c r="E394" s="321">
        <v>157.44999999999999</v>
      </c>
      <c r="F394" s="321">
        <v>156.29999999999998</v>
      </c>
      <c r="G394" s="321">
        <v>154.89999999999998</v>
      </c>
      <c r="H394" s="321">
        <v>160</v>
      </c>
      <c r="I394" s="321">
        <v>161.40000000000003</v>
      </c>
      <c r="J394" s="321">
        <v>162.55000000000001</v>
      </c>
      <c r="K394" s="320">
        <v>160.25</v>
      </c>
      <c r="L394" s="320">
        <v>157.69999999999999</v>
      </c>
      <c r="M394" s="320">
        <v>31.814250000000001</v>
      </c>
      <c r="N394" s="1"/>
      <c r="O394" s="1"/>
    </row>
    <row r="395" spans="1:15" ht="12.75" customHeight="1">
      <c r="A395" s="30">
        <v>385</v>
      </c>
      <c r="B395" s="334" t="s">
        <v>489</v>
      </c>
      <c r="C395" s="320">
        <v>1092.8499999999999</v>
      </c>
      <c r="D395" s="321">
        <v>1100.6166666666666</v>
      </c>
      <c r="E395" s="321">
        <v>1077.2333333333331</v>
      </c>
      <c r="F395" s="321">
        <v>1061.6166666666666</v>
      </c>
      <c r="G395" s="321">
        <v>1038.2333333333331</v>
      </c>
      <c r="H395" s="321">
        <v>1116.2333333333331</v>
      </c>
      <c r="I395" s="321">
        <v>1139.6166666666668</v>
      </c>
      <c r="J395" s="321">
        <v>1155.2333333333331</v>
      </c>
      <c r="K395" s="320">
        <v>1124</v>
      </c>
      <c r="L395" s="320">
        <v>1085</v>
      </c>
      <c r="M395" s="320">
        <v>1.9996499999999999</v>
      </c>
      <c r="N395" s="1"/>
      <c r="O395" s="1"/>
    </row>
    <row r="396" spans="1:15" ht="12.75" customHeight="1">
      <c r="A396" s="30">
        <v>386</v>
      </c>
      <c r="B396" s="334" t="s">
        <v>186</v>
      </c>
      <c r="C396" s="320">
        <v>2775.65</v>
      </c>
      <c r="D396" s="321">
        <v>2759.4499999999994</v>
      </c>
      <c r="E396" s="321">
        <v>2723.8999999999987</v>
      </c>
      <c r="F396" s="321">
        <v>2672.1499999999992</v>
      </c>
      <c r="G396" s="321">
        <v>2636.5999999999985</v>
      </c>
      <c r="H396" s="321">
        <v>2811.1999999999989</v>
      </c>
      <c r="I396" s="321">
        <v>2846.7499999999991</v>
      </c>
      <c r="J396" s="321">
        <v>2898.4999999999991</v>
      </c>
      <c r="K396" s="320">
        <v>2795</v>
      </c>
      <c r="L396" s="320">
        <v>2707.7</v>
      </c>
      <c r="M396" s="320">
        <v>56.430660000000003</v>
      </c>
      <c r="N396" s="1"/>
      <c r="O396" s="1"/>
    </row>
    <row r="397" spans="1:15" ht="12.75" customHeight="1">
      <c r="A397" s="30">
        <v>387</v>
      </c>
      <c r="B397" s="334" t="s">
        <v>845</v>
      </c>
      <c r="C397" s="320">
        <v>617.95000000000005</v>
      </c>
      <c r="D397" s="321">
        <v>623.81666666666672</v>
      </c>
      <c r="E397" s="321">
        <v>610.63333333333344</v>
      </c>
      <c r="F397" s="321">
        <v>603.31666666666672</v>
      </c>
      <c r="G397" s="321">
        <v>590.13333333333344</v>
      </c>
      <c r="H397" s="321">
        <v>631.13333333333344</v>
      </c>
      <c r="I397" s="321">
        <v>644.31666666666661</v>
      </c>
      <c r="J397" s="321">
        <v>651.63333333333344</v>
      </c>
      <c r="K397" s="320">
        <v>637</v>
      </c>
      <c r="L397" s="320">
        <v>616.5</v>
      </c>
      <c r="M397" s="320">
        <v>1.8759999999999999</v>
      </c>
      <c r="N397" s="1"/>
      <c r="O397" s="1"/>
    </row>
    <row r="398" spans="1:15" ht="12.75" customHeight="1">
      <c r="A398" s="30">
        <v>388</v>
      </c>
      <c r="B398" s="334" t="s">
        <v>480</v>
      </c>
      <c r="C398" s="320">
        <v>272.14999999999998</v>
      </c>
      <c r="D398" s="321">
        <v>272.84999999999997</v>
      </c>
      <c r="E398" s="321">
        <v>269.94999999999993</v>
      </c>
      <c r="F398" s="321">
        <v>267.74999999999994</v>
      </c>
      <c r="G398" s="321">
        <v>264.84999999999991</v>
      </c>
      <c r="H398" s="321">
        <v>275.04999999999995</v>
      </c>
      <c r="I398" s="321">
        <v>277.94999999999993</v>
      </c>
      <c r="J398" s="321">
        <v>280.14999999999998</v>
      </c>
      <c r="K398" s="320">
        <v>275.75</v>
      </c>
      <c r="L398" s="320">
        <v>270.64999999999998</v>
      </c>
      <c r="M398" s="320">
        <v>0.79744000000000004</v>
      </c>
      <c r="N398" s="1"/>
      <c r="O398" s="1"/>
    </row>
    <row r="399" spans="1:15" ht="12.75" customHeight="1">
      <c r="A399" s="30">
        <v>389</v>
      </c>
      <c r="B399" s="334" t="s">
        <v>490</v>
      </c>
      <c r="C399" s="320">
        <v>949.7</v>
      </c>
      <c r="D399" s="321">
        <v>949.16666666666663</v>
      </c>
      <c r="E399" s="321">
        <v>940.43333333333328</v>
      </c>
      <c r="F399" s="321">
        <v>931.16666666666663</v>
      </c>
      <c r="G399" s="321">
        <v>922.43333333333328</v>
      </c>
      <c r="H399" s="321">
        <v>958.43333333333328</v>
      </c>
      <c r="I399" s="321">
        <v>967.16666666666663</v>
      </c>
      <c r="J399" s="321">
        <v>976.43333333333328</v>
      </c>
      <c r="K399" s="320">
        <v>957.9</v>
      </c>
      <c r="L399" s="320">
        <v>939.9</v>
      </c>
      <c r="M399" s="320">
        <v>2.00563</v>
      </c>
      <c r="N399" s="1"/>
      <c r="O399" s="1"/>
    </row>
    <row r="400" spans="1:15" ht="12.75" customHeight="1">
      <c r="A400" s="30">
        <v>390</v>
      </c>
      <c r="B400" s="334" t="s">
        <v>491</v>
      </c>
      <c r="C400" s="320">
        <v>1603.05</v>
      </c>
      <c r="D400" s="321">
        <v>1601.0333333333335</v>
      </c>
      <c r="E400" s="321">
        <v>1582.0666666666671</v>
      </c>
      <c r="F400" s="321">
        <v>1561.0833333333335</v>
      </c>
      <c r="G400" s="321">
        <v>1542.116666666667</v>
      </c>
      <c r="H400" s="321">
        <v>1622.0166666666671</v>
      </c>
      <c r="I400" s="321">
        <v>1640.9833333333338</v>
      </c>
      <c r="J400" s="321">
        <v>1661.9666666666672</v>
      </c>
      <c r="K400" s="320">
        <v>1620</v>
      </c>
      <c r="L400" s="320">
        <v>1580.05</v>
      </c>
      <c r="M400" s="320">
        <v>1.06138</v>
      </c>
      <c r="N400" s="1"/>
      <c r="O400" s="1"/>
    </row>
    <row r="401" spans="1:15" ht="12.75" customHeight="1">
      <c r="A401" s="30">
        <v>391</v>
      </c>
      <c r="B401" s="334" t="s">
        <v>482</v>
      </c>
      <c r="C401" s="320">
        <v>34.75</v>
      </c>
      <c r="D401" s="321">
        <v>34.9</v>
      </c>
      <c r="E401" s="321">
        <v>34.5</v>
      </c>
      <c r="F401" s="321">
        <v>34.25</v>
      </c>
      <c r="G401" s="321">
        <v>33.85</v>
      </c>
      <c r="H401" s="321">
        <v>35.15</v>
      </c>
      <c r="I401" s="321">
        <v>35.54999999999999</v>
      </c>
      <c r="J401" s="321">
        <v>35.799999999999997</v>
      </c>
      <c r="K401" s="320">
        <v>35.299999999999997</v>
      </c>
      <c r="L401" s="320">
        <v>34.65</v>
      </c>
      <c r="M401" s="320">
        <v>18.443349999999999</v>
      </c>
      <c r="N401" s="1"/>
      <c r="O401" s="1"/>
    </row>
    <row r="402" spans="1:15" ht="12.75" customHeight="1">
      <c r="A402" s="30">
        <v>392</v>
      </c>
      <c r="B402" s="334" t="s">
        <v>187</v>
      </c>
      <c r="C402" s="320">
        <v>98.15</v>
      </c>
      <c r="D402" s="321">
        <v>98.083333333333329</v>
      </c>
      <c r="E402" s="321">
        <v>97.416666666666657</v>
      </c>
      <c r="F402" s="321">
        <v>96.683333333333323</v>
      </c>
      <c r="G402" s="321">
        <v>96.016666666666652</v>
      </c>
      <c r="H402" s="321">
        <v>98.816666666666663</v>
      </c>
      <c r="I402" s="321">
        <v>99.48333333333332</v>
      </c>
      <c r="J402" s="321">
        <v>100.21666666666667</v>
      </c>
      <c r="K402" s="320">
        <v>98.75</v>
      </c>
      <c r="L402" s="320">
        <v>97.35</v>
      </c>
      <c r="M402" s="320">
        <v>209.74708999999999</v>
      </c>
      <c r="N402" s="1"/>
      <c r="O402" s="1"/>
    </row>
    <row r="403" spans="1:15" ht="12.75" customHeight="1">
      <c r="A403" s="30">
        <v>393</v>
      </c>
      <c r="B403" s="334" t="s">
        <v>275</v>
      </c>
      <c r="C403" s="320">
        <v>7026.05</v>
      </c>
      <c r="D403" s="321">
        <v>7059.0166666666664</v>
      </c>
      <c r="E403" s="321">
        <v>6918.0333333333328</v>
      </c>
      <c r="F403" s="321">
        <v>6810.0166666666664</v>
      </c>
      <c r="G403" s="321">
        <v>6669.0333333333328</v>
      </c>
      <c r="H403" s="321">
        <v>7167.0333333333328</v>
      </c>
      <c r="I403" s="321">
        <v>7308.0166666666664</v>
      </c>
      <c r="J403" s="321">
        <v>7416.0333333333328</v>
      </c>
      <c r="K403" s="320">
        <v>7200</v>
      </c>
      <c r="L403" s="320">
        <v>6951</v>
      </c>
      <c r="M403" s="320">
        <v>0.72889999999999999</v>
      </c>
      <c r="N403" s="1"/>
      <c r="O403" s="1"/>
    </row>
    <row r="404" spans="1:15" ht="12.75" customHeight="1">
      <c r="A404" s="30">
        <v>394</v>
      </c>
      <c r="B404" s="334" t="s">
        <v>274</v>
      </c>
      <c r="C404" s="320">
        <v>818.65</v>
      </c>
      <c r="D404" s="321">
        <v>816.30000000000007</v>
      </c>
      <c r="E404" s="321">
        <v>810.00000000000011</v>
      </c>
      <c r="F404" s="321">
        <v>801.35</v>
      </c>
      <c r="G404" s="321">
        <v>795.05000000000007</v>
      </c>
      <c r="H404" s="321">
        <v>824.95000000000016</v>
      </c>
      <c r="I404" s="321">
        <v>831.25000000000011</v>
      </c>
      <c r="J404" s="321">
        <v>839.9000000000002</v>
      </c>
      <c r="K404" s="320">
        <v>822.6</v>
      </c>
      <c r="L404" s="320">
        <v>807.65</v>
      </c>
      <c r="M404" s="320">
        <v>16.86947</v>
      </c>
      <c r="N404" s="1"/>
      <c r="O404" s="1"/>
    </row>
    <row r="405" spans="1:15" ht="12.75" customHeight="1">
      <c r="A405" s="30">
        <v>395</v>
      </c>
      <c r="B405" s="334" t="s">
        <v>188</v>
      </c>
      <c r="C405" s="320">
        <v>1094.8499999999999</v>
      </c>
      <c r="D405" s="321">
        <v>1094.8166666666666</v>
      </c>
      <c r="E405" s="321">
        <v>1083.6333333333332</v>
      </c>
      <c r="F405" s="321">
        <v>1072.4166666666665</v>
      </c>
      <c r="G405" s="321">
        <v>1061.2333333333331</v>
      </c>
      <c r="H405" s="321">
        <v>1106.0333333333333</v>
      </c>
      <c r="I405" s="321">
        <v>1117.2166666666667</v>
      </c>
      <c r="J405" s="321">
        <v>1128.4333333333334</v>
      </c>
      <c r="K405" s="320">
        <v>1106</v>
      </c>
      <c r="L405" s="320">
        <v>1083.5999999999999</v>
      </c>
      <c r="M405" s="320">
        <v>9.2278500000000001</v>
      </c>
      <c r="N405" s="1"/>
      <c r="O405" s="1"/>
    </row>
    <row r="406" spans="1:15" ht="12.75" customHeight="1">
      <c r="A406" s="30">
        <v>396</v>
      </c>
      <c r="B406" s="334" t="s">
        <v>189</v>
      </c>
      <c r="C406" s="320">
        <v>505.5</v>
      </c>
      <c r="D406" s="321">
        <v>503.95</v>
      </c>
      <c r="E406" s="321">
        <v>500</v>
      </c>
      <c r="F406" s="321">
        <v>494.5</v>
      </c>
      <c r="G406" s="321">
        <v>490.55</v>
      </c>
      <c r="H406" s="321">
        <v>509.45</v>
      </c>
      <c r="I406" s="321">
        <v>513.39999999999986</v>
      </c>
      <c r="J406" s="321">
        <v>518.9</v>
      </c>
      <c r="K406" s="320">
        <v>507.9</v>
      </c>
      <c r="L406" s="320">
        <v>498.45</v>
      </c>
      <c r="M406" s="320">
        <v>121.37213</v>
      </c>
      <c r="N406" s="1"/>
      <c r="O406" s="1"/>
    </row>
    <row r="407" spans="1:15" ht="12.75" customHeight="1">
      <c r="A407" s="30">
        <v>397</v>
      </c>
      <c r="B407" s="334" t="s">
        <v>495</v>
      </c>
      <c r="C407" s="320">
        <v>2098.8000000000002</v>
      </c>
      <c r="D407" s="321">
        <v>2078.5166666666669</v>
      </c>
      <c r="E407" s="321">
        <v>2026.0333333333338</v>
      </c>
      <c r="F407" s="321">
        <v>1953.2666666666669</v>
      </c>
      <c r="G407" s="321">
        <v>1900.7833333333338</v>
      </c>
      <c r="H407" s="321">
        <v>2151.2833333333338</v>
      </c>
      <c r="I407" s="321">
        <v>2203.7666666666664</v>
      </c>
      <c r="J407" s="321">
        <v>2276.5333333333338</v>
      </c>
      <c r="K407" s="320">
        <v>2131</v>
      </c>
      <c r="L407" s="320">
        <v>2005.75</v>
      </c>
      <c r="M407" s="320">
        <v>2.00631</v>
      </c>
      <c r="N407" s="1"/>
      <c r="O407" s="1"/>
    </row>
    <row r="408" spans="1:15" ht="12.75" customHeight="1">
      <c r="A408" s="30">
        <v>398</v>
      </c>
      <c r="B408" s="334" t="s">
        <v>496</v>
      </c>
      <c r="C408" s="320">
        <v>145.44999999999999</v>
      </c>
      <c r="D408" s="321">
        <v>148.15</v>
      </c>
      <c r="E408" s="321">
        <v>142.30000000000001</v>
      </c>
      <c r="F408" s="321">
        <v>139.15</v>
      </c>
      <c r="G408" s="321">
        <v>133.30000000000001</v>
      </c>
      <c r="H408" s="321">
        <v>151.30000000000001</v>
      </c>
      <c r="I408" s="321">
        <v>157.14999999999998</v>
      </c>
      <c r="J408" s="321">
        <v>160.30000000000001</v>
      </c>
      <c r="K408" s="320">
        <v>154</v>
      </c>
      <c r="L408" s="320">
        <v>145</v>
      </c>
      <c r="M408" s="320">
        <v>27.02918</v>
      </c>
      <c r="N408" s="1"/>
      <c r="O408" s="1"/>
    </row>
    <row r="409" spans="1:15" ht="12.75" customHeight="1">
      <c r="A409" s="30">
        <v>399</v>
      </c>
      <c r="B409" s="334" t="s">
        <v>501</v>
      </c>
      <c r="C409" s="320">
        <v>133.69999999999999</v>
      </c>
      <c r="D409" s="321">
        <v>133.29999999999998</v>
      </c>
      <c r="E409" s="321">
        <v>131.39999999999998</v>
      </c>
      <c r="F409" s="321">
        <v>129.1</v>
      </c>
      <c r="G409" s="321">
        <v>127.19999999999999</v>
      </c>
      <c r="H409" s="321">
        <v>135.59999999999997</v>
      </c>
      <c r="I409" s="321">
        <v>137.5</v>
      </c>
      <c r="J409" s="321">
        <v>139.79999999999995</v>
      </c>
      <c r="K409" s="320">
        <v>135.19999999999999</v>
      </c>
      <c r="L409" s="320">
        <v>131</v>
      </c>
      <c r="M409" s="320">
        <v>15.856260000000001</v>
      </c>
      <c r="N409" s="1"/>
      <c r="O409" s="1"/>
    </row>
    <row r="410" spans="1:15" ht="12.75" customHeight="1">
      <c r="A410" s="30">
        <v>400</v>
      </c>
      <c r="B410" s="334" t="s">
        <v>497</v>
      </c>
      <c r="C410" s="320">
        <v>136</v>
      </c>
      <c r="D410" s="321">
        <v>136.98333333333335</v>
      </c>
      <c r="E410" s="321">
        <v>134.16666666666669</v>
      </c>
      <c r="F410" s="321">
        <v>132.33333333333334</v>
      </c>
      <c r="G410" s="321">
        <v>129.51666666666668</v>
      </c>
      <c r="H410" s="321">
        <v>138.81666666666669</v>
      </c>
      <c r="I410" s="321">
        <v>141.63333333333335</v>
      </c>
      <c r="J410" s="321">
        <v>143.4666666666667</v>
      </c>
      <c r="K410" s="320">
        <v>139.80000000000001</v>
      </c>
      <c r="L410" s="320">
        <v>135.15</v>
      </c>
      <c r="M410" s="320">
        <v>6.1179300000000003</v>
      </c>
      <c r="N410" s="1"/>
      <c r="O410" s="1"/>
    </row>
    <row r="411" spans="1:15" ht="12.75" customHeight="1">
      <c r="A411" s="30">
        <v>401</v>
      </c>
      <c r="B411" s="334" t="s">
        <v>499</v>
      </c>
      <c r="C411" s="320">
        <v>3586.3</v>
      </c>
      <c r="D411" s="321">
        <v>3618.65</v>
      </c>
      <c r="E411" s="321">
        <v>3527.55</v>
      </c>
      <c r="F411" s="321">
        <v>3468.8</v>
      </c>
      <c r="G411" s="321">
        <v>3377.7000000000003</v>
      </c>
      <c r="H411" s="321">
        <v>3677.4</v>
      </c>
      <c r="I411" s="321">
        <v>3768.4999999999995</v>
      </c>
      <c r="J411" s="321">
        <v>3827.25</v>
      </c>
      <c r="K411" s="320">
        <v>3709.75</v>
      </c>
      <c r="L411" s="320">
        <v>3559.9</v>
      </c>
      <c r="M411" s="320">
        <v>0.10174999999999999</v>
      </c>
      <c r="N411" s="1"/>
      <c r="O411" s="1"/>
    </row>
    <row r="412" spans="1:15" ht="12.75" customHeight="1">
      <c r="A412" s="30">
        <v>402</v>
      </c>
      <c r="B412" s="334" t="s">
        <v>498</v>
      </c>
      <c r="C412" s="320">
        <v>676.95</v>
      </c>
      <c r="D412" s="321">
        <v>695.65</v>
      </c>
      <c r="E412" s="321">
        <v>654.29999999999995</v>
      </c>
      <c r="F412" s="321">
        <v>631.65</v>
      </c>
      <c r="G412" s="321">
        <v>590.29999999999995</v>
      </c>
      <c r="H412" s="321">
        <v>718.3</v>
      </c>
      <c r="I412" s="321">
        <v>759.65000000000009</v>
      </c>
      <c r="J412" s="321">
        <v>782.3</v>
      </c>
      <c r="K412" s="320">
        <v>737</v>
      </c>
      <c r="L412" s="320">
        <v>673</v>
      </c>
      <c r="M412" s="320">
        <v>4.38089</v>
      </c>
      <c r="N412" s="1"/>
      <c r="O412" s="1"/>
    </row>
    <row r="413" spans="1:15" ht="12.75" customHeight="1">
      <c r="A413" s="30">
        <v>403</v>
      </c>
      <c r="B413" s="334" t="s">
        <v>500</v>
      </c>
      <c r="C413" s="320">
        <v>469.65</v>
      </c>
      <c r="D413" s="321">
        <v>472.15000000000003</v>
      </c>
      <c r="E413" s="321">
        <v>462.30000000000007</v>
      </c>
      <c r="F413" s="321">
        <v>454.95000000000005</v>
      </c>
      <c r="G413" s="321">
        <v>445.10000000000008</v>
      </c>
      <c r="H413" s="321">
        <v>479.50000000000006</v>
      </c>
      <c r="I413" s="321">
        <v>489.35000000000008</v>
      </c>
      <c r="J413" s="321">
        <v>496.70000000000005</v>
      </c>
      <c r="K413" s="320">
        <v>482</v>
      </c>
      <c r="L413" s="320">
        <v>464.8</v>
      </c>
      <c r="M413" s="320">
        <v>1.6299300000000001</v>
      </c>
      <c r="N413" s="1"/>
      <c r="O413" s="1"/>
    </row>
    <row r="414" spans="1:15" ht="12.75" customHeight="1">
      <c r="A414" s="30">
        <v>404</v>
      </c>
      <c r="B414" s="334" t="s">
        <v>190</v>
      </c>
      <c r="C414" s="320">
        <v>26171.3</v>
      </c>
      <c r="D414" s="321">
        <v>26114.183333333334</v>
      </c>
      <c r="E414" s="321">
        <v>25897.616666666669</v>
      </c>
      <c r="F414" s="321">
        <v>25623.933333333334</v>
      </c>
      <c r="G414" s="321">
        <v>25407.366666666669</v>
      </c>
      <c r="H414" s="321">
        <v>26387.866666666669</v>
      </c>
      <c r="I414" s="321">
        <v>26604.433333333334</v>
      </c>
      <c r="J414" s="321">
        <v>26878.116666666669</v>
      </c>
      <c r="K414" s="320">
        <v>26330.75</v>
      </c>
      <c r="L414" s="320">
        <v>25840.5</v>
      </c>
      <c r="M414" s="320">
        <v>0.26556999999999997</v>
      </c>
      <c r="N414" s="1"/>
      <c r="O414" s="1"/>
    </row>
    <row r="415" spans="1:15" ht="12.75" customHeight="1">
      <c r="A415" s="30">
        <v>405</v>
      </c>
      <c r="B415" s="334" t="s">
        <v>502</v>
      </c>
      <c r="C415" s="320">
        <v>1667.95</v>
      </c>
      <c r="D415" s="321">
        <v>1638</v>
      </c>
      <c r="E415" s="321">
        <v>1601</v>
      </c>
      <c r="F415" s="321">
        <v>1534.05</v>
      </c>
      <c r="G415" s="321">
        <v>1497.05</v>
      </c>
      <c r="H415" s="321">
        <v>1704.95</v>
      </c>
      <c r="I415" s="321">
        <v>1741.95</v>
      </c>
      <c r="J415" s="321">
        <v>1808.9</v>
      </c>
      <c r="K415" s="320">
        <v>1675</v>
      </c>
      <c r="L415" s="320">
        <v>1571.05</v>
      </c>
      <c r="M415" s="320">
        <v>0.43315999999999999</v>
      </c>
      <c r="N415" s="1"/>
      <c r="O415" s="1"/>
    </row>
    <row r="416" spans="1:15" ht="12.75" customHeight="1">
      <c r="A416" s="30">
        <v>406</v>
      </c>
      <c r="B416" s="334" t="s">
        <v>191</v>
      </c>
      <c r="C416" s="320">
        <v>2274.1999999999998</v>
      </c>
      <c r="D416" s="321">
        <v>2280.9</v>
      </c>
      <c r="E416" s="321">
        <v>2250.9</v>
      </c>
      <c r="F416" s="321">
        <v>2227.6</v>
      </c>
      <c r="G416" s="321">
        <v>2197.6</v>
      </c>
      <c r="H416" s="321">
        <v>2304.2000000000003</v>
      </c>
      <c r="I416" s="321">
        <v>2334.2000000000003</v>
      </c>
      <c r="J416" s="321">
        <v>2357.5000000000005</v>
      </c>
      <c r="K416" s="320">
        <v>2310.9</v>
      </c>
      <c r="L416" s="320">
        <v>2257.6</v>
      </c>
      <c r="M416" s="320">
        <v>5.4577400000000003</v>
      </c>
      <c r="N416" s="1"/>
      <c r="O416" s="1"/>
    </row>
    <row r="417" spans="1:15" ht="12.75" customHeight="1">
      <c r="A417" s="30">
        <v>407</v>
      </c>
      <c r="B417" s="334" t="s">
        <v>492</v>
      </c>
      <c r="C417" s="320">
        <v>511.1</v>
      </c>
      <c r="D417" s="321">
        <v>514.0333333333333</v>
      </c>
      <c r="E417" s="321">
        <v>500.06666666666661</v>
      </c>
      <c r="F417" s="321">
        <v>489.0333333333333</v>
      </c>
      <c r="G417" s="321">
        <v>475.06666666666661</v>
      </c>
      <c r="H417" s="321">
        <v>525.06666666666661</v>
      </c>
      <c r="I417" s="321">
        <v>539.0333333333333</v>
      </c>
      <c r="J417" s="321">
        <v>550.06666666666661</v>
      </c>
      <c r="K417" s="320">
        <v>528</v>
      </c>
      <c r="L417" s="320">
        <v>503</v>
      </c>
      <c r="M417" s="320">
        <v>2.9996900000000002</v>
      </c>
      <c r="N417" s="1"/>
      <c r="O417" s="1"/>
    </row>
    <row r="418" spans="1:15" ht="12.75" customHeight="1">
      <c r="A418" s="30">
        <v>408</v>
      </c>
      <c r="B418" s="334" t="s">
        <v>493</v>
      </c>
      <c r="C418" s="320">
        <v>28.9</v>
      </c>
      <c r="D418" s="321">
        <v>29.016666666666666</v>
      </c>
      <c r="E418" s="321">
        <v>28.633333333333333</v>
      </c>
      <c r="F418" s="321">
        <v>28.366666666666667</v>
      </c>
      <c r="G418" s="321">
        <v>27.983333333333334</v>
      </c>
      <c r="H418" s="321">
        <v>29.283333333333331</v>
      </c>
      <c r="I418" s="321">
        <v>29.666666666666664</v>
      </c>
      <c r="J418" s="321">
        <v>29.93333333333333</v>
      </c>
      <c r="K418" s="320">
        <v>29.4</v>
      </c>
      <c r="L418" s="320">
        <v>28.75</v>
      </c>
      <c r="M418" s="320">
        <v>30.629100000000001</v>
      </c>
      <c r="N418" s="1"/>
      <c r="O418" s="1"/>
    </row>
    <row r="419" spans="1:15" ht="12.75" customHeight="1">
      <c r="A419" s="30">
        <v>409</v>
      </c>
      <c r="B419" s="334" t="s">
        <v>494</v>
      </c>
      <c r="C419" s="320">
        <v>3397.95</v>
      </c>
      <c r="D419" s="321">
        <v>3386</v>
      </c>
      <c r="E419" s="321">
        <v>3372</v>
      </c>
      <c r="F419" s="321">
        <v>3346.05</v>
      </c>
      <c r="G419" s="321">
        <v>3332.05</v>
      </c>
      <c r="H419" s="321">
        <v>3411.95</v>
      </c>
      <c r="I419" s="321">
        <v>3425.95</v>
      </c>
      <c r="J419" s="321">
        <v>3451.8999999999996</v>
      </c>
      <c r="K419" s="320">
        <v>3400</v>
      </c>
      <c r="L419" s="320">
        <v>3360.05</v>
      </c>
      <c r="M419" s="320">
        <v>0.28781000000000001</v>
      </c>
      <c r="N419" s="1"/>
      <c r="O419" s="1"/>
    </row>
    <row r="420" spans="1:15" ht="12.75" customHeight="1">
      <c r="A420" s="30">
        <v>410</v>
      </c>
      <c r="B420" s="334" t="s">
        <v>503</v>
      </c>
      <c r="C420" s="320">
        <v>673.9</v>
      </c>
      <c r="D420" s="321">
        <v>669.33333333333337</v>
      </c>
      <c r="E420" s="321">
        <v>651.66666666666674</v>
      </c>
      <c r="F420" s="321">
        <v>629.43333333333339</v>
      </c>
      <c r="G420" s="321">
        <v>611.76666666666677</v>
      </c>
      <c r="H420" s="321">
        <v>691.56666666666672</v>
      </c>
      <c r="I420" s="321">
        <v>709.23333333333346</v>
      </c>
      <c r="J420" s="321">
        <v>731.4666666666667</v>
      </c>
      <c r="K420" s="320">
        <v>687</v>
      </c>
      <c r="L420" s="320">
        <v>647.1</v>
      </c>
      <c r="M420" s="320">
        <v>3.4098000000000002</v>
      </c>
      <c r="N420" s="1"/>
      <c r="O420" s="1"/>
    </row>
    <row r="421" spans="1:15" ht="12.75" customHeight="1">
      <c r="A421" s="30">
        <v>411</v>
      </c>
      <c r="B421" s="334" t="s">
        <v>505</v>
      </c>
      <c r="C421" s="320">
        <v>718.1</v>
      </c>
      <c r="D421" s="321">
        <v>718.76666666666677</v>
      </c>
      <c r="E421" s="321">
        <v>707.53333333333353</v>
      </c>
      <c r="F421" s="321">
        <v>696.96666666666681</v>
      </c>
      <c r="G421" s="321">
        <v>685.73333333333358</v>
      </c>
      <c r="H421" s="321">
        <v>729.33333333333348</v>
      </c>
      <c r="I421" s="321">
        <v>740.56666666666683</v>
      </c>
      <c r="J421" s="321">
        <v>751.13333333333344</v>
      </c>
      <c r="K421" s="320">
        <v>730</v>
      </c>
      <c r="L421" s="320">
        <v>708.2</v>
      </c>
      <c r="M421" s="320">
        <v>3.0606599999999999</v>
      </c>
      <c r="N421" s="1"/>
      <c r="O421" s="1"/>
    </row>
    <row r="422" spans="1:15" ht="12.75" customHeight="1">
      <c r="A422" s="30">
        <v>412</v>
      </c>
      <c r="B422" s="334" t="s">
        <v>504</v>
      </c>
      <c r="C422" s="320">
        <v>2833</v>
      </c>
      <c r="D422" s="321">
        <v>2861.9500000000003</v>
      </c>
      <c r="E422" s="321">
        <v>2791.4500000000007</v>
      </c>
      <c r="F422" s="321">
        <v>2749.9000000000005</v>
      </c>
      <c r="G422" s="321">
        <v>2679.400000000001</v>
      </c>
      <c r="H422" s="321">
        <v>2903.5000000000005</v>
      </c>
      <c r="I422" s="321">
        <v>2973.9999999999995</v>
      </c>
      <c r="J422" s="321">
        <v>3015.55</v>
      </c>
      <c r="K422" s="320">
        <v>2932.45</v>
      </c>
      <c r="L422" s="320">
        <v>2820.4</v>
      </c>
      <c r="M422" s="320">
        <v>0.28699999999999998</v>
      </c>
      <c r="N422" s="1"/>
      <c r="O422" s="1"/>
    </row>
    <row r="423" spans="1:15" ht="12.75" customHeight="1">
      <c r="A423" s="30">
        <v>413</v>
      </c>
      <c r="B423" s="334" t="s">
        <v>862</v>
      </c>
      <c r="C423" s="320">
        <v>674.6</v>
      </c>
      <c r="D423" s="321">
        <v>677.31666666666661</v>
      </c>
      <c r="E423" s="321">
        <v>666.63333333333321</v>
      </c>
      <c r="F423" s="321">
        <v>658.66666666666663</v>
      </c>
      <c r="G423" s="321">
        <v>647.98333333333323</v>
      </c>
      <c r="H423" s="321">
        <v>685.28333333333319</v>
      </c>
      <c r="I423" s="321">
        <v>695.96666666666658</v>
      </c>
      <c r="J423" s="321">
        <v>703.93333333333317</v>
      </c>
      <c r="K423" s="320">
        <v>688</v>
      </c>
      <c r="L423" s="320">
        <v>669.35</v>
      </c>
      <c r="M423" s="320">
        <v>9.7793299999999999</v>
      </c>
      <c r="N423" s="1"/>
      <c r="O423" s="1"/>
    </row>
    <row r="424" spans="1:15" ht="12.75" customHeight="1">
      <c r="A424" s="30">
        <v>414</v>
      </c>
      <c r="B424" s="334" t="s">
        <v>506</v>
      </c>
      <c r="C424" s="320">
        <v>749.45</v>
      </c>
      <c r="D424" s="321">
        <v>751.83333333333337</v>
      </c>
      <c r="E424" s="321">
        <v>738.61666666666679</v>
      </c>
      <c r="F424" s="321">
        <v>727.78333333333342</v>
      </c>
      <c r="G424" s="321">
        <v>714.56666666666683</v>
      </c>
      <c r="H424" s="321">
        <v>762.66666666666674</v>
      </c>
      <c r="I424" s="321">
        <v>775.88333333333321</v>
      </c>
      <c r="J424" s="321">
        <v>786.7166666666667</v>
      </c>
      <c r="K424" s="320">
        <v>765.05</v>
      </c>
      <c r="L424" s="320">
        <v>741</v>
      </c>
      <c r="M424" s="320">
        <v>1.6641300000000001</v>
      </c>
      <c r="N424" s="1"/>
      <c r="O424" s="1"/>
    </row>
    <row r="425" spans="1:15" ht="12.75" customHeight="1">
      <c r="A425" s="30">
        <v>415</v>
      </c>
      <c r="B425" s="334" t="s">
        <v>507</v>
      </c>
      <c r="C425" s="320">
        <v>451.05</v>
      </c>
      <c r="D425" s="321">
        <v>453.84999999999997</v>
      </c>
      <c r="E425" s="321">
        <v>443.19999999999993</v>
      </c>
      <c r="F425" s="321">
        <v>435.34999999999997</v>
      </c>
      <c r="G425" s="321">
        <v>424.69999999999993</v>
      </c>
      <c r="H425" s="321">
        <v>461.69999999999993</v>
      </c>
      <c r="I425" s="321">
        <v>472.34999999999991</v>
      </c>
      <c r="J425" s="321">
        <v>480.19999999999993</v>
      </c>
      <c r="K425" s="320">
        <v>464.5</v>
      </c>
      <c r="L425" s="320">
        <v>446</v>
      </c>
      <c r="M425" s="320">
        <v>2.1412499999999999</v>
      </c>
      <c r="N425" s="1"/>
      <c r="O425" s="1"/>
    </row>
    <row r="426" spans="1:15" ht="12.75" customHeight="1">
      <c r="A426" s="30">
        <v>416</v>
      </c>
      <c r="B426" s="334" t="s">
        <v>515</v>
      </c>
      <c r="C426" s="320">
        <v>267.05</v>
      </c>
      <c r="D426" s="321">
        <v>267.55</v>
      </c>
      <c r="E426" s="321">
        <v>265.10000000000002</v>
      </c>
      <c r="F426" s="321">
        <v>263.15000000000003</v>
      </c>
      <c r="G426" s="321">
        <v>260.70000000000005</v>
      </c>
      <c r="H426" s="321">
        <v>269.5</v>
      </c>
      <c r="I426" s="321">
        <v>271.94999999999993</v>
      </c>
      <c r="J426" s="321">
        <v>273.89999999999998</v>
      </c>
      <c r="K426" s="320">
        <v>270</v>
      </c>
      <c r="L426" s="320">
        <v>265.60000000000002</v>
      </c>
      <c r="M426" s="320">
        <v>1.78434</v>
      </c>
      <c r="N426" s="1"/>
      <c r="O426" s="1"/>
    </row>
    <row r="427" spans="1:15" ht="12.75" customHeight="1">
      <c r="A427" s="30">
        <v>417</v>
      </c>
      <c r="B427" s="334" t="s">
        <v>508</v>
      </c>
      <c r="C427" s="320">
        <v>55.8</v>
      </c>
      <c r="D427" s="321">
        <v>55.949999999999996</v>
      </c>
      <c r="E427" s="321">
        <v>55.349999999999994</v>
      </c>
      <c r="F427" s="321">
        <v>54.9</v>
      </c>
      <c r="G427" s="321">
        <v>54.3</v>
      </c>
      <c r="H427" s="321">
        <v>56.399999999999991</v>
      </c>
      <c r="I427" s="321">
        <v>57</v>
      </c>
      <c r="J427" s="321">
        <v>57.449999999999989</v>
      </c>
      <c r="K427" s="320">
        <v>56.55</v>
      </c>
      <c r="L427" s="320">
        <v>55.5</v>
      </c>
      <c r="M427" s="320">
        <v>14.099930000000001</v>
      </c>
      <c r="N427" s="1"/>
      <c r="O427" s="1"/>
    </row>
    <row r="428" spans="1:15" ht="12.75" customHeight="1">
      <c r="A428" s="30">
        <v>418</v>
      </c>
      <c r="B428" s="334" t="s">
        <v>192</v>
      </c>
      <c r="C428" s="320">
        <v>2514.5500000000002</v>
      </c>
      <c r="D428" s="321">
        <v>2506.8666666666668</v>
      </c>
      <c r="E428" s="321">
        <v>2471.2833333333338</v>
      </c>
      <c r="F428" s="321">
        <v>2428.0166666666669</v>
      </c>
      <c r="G428" s="321">
        <v>2392.4333333333338</v>
      </c>
      <c r="H428" s="321">
        <v>2550.1333333333337</v>
      </c>
      <c r="I428" s="321">
        <v>2585.7166666666667</v>
      </c>
      <c r="J428" s="321">
        <v>2628.9833333333336</v>
      </c>
      <c r="K428" s="320">
        <v>2542.4499999999998</v>
      </c>
      <c r="L428" s="320">
        <v>2463.6</v>
      </c>
      <c r="M428" s="320">
        <v>6.3140599999999996</v>
      </c>
      <c r="N428" s="1"/>
      <c r="O428" s="1"/>
    </row>
    <row r="429" spans="1:15" ht="12.75" customHeight="1">
      <c r="A429" s="30">
        <v>419</v>
      </c>
      <c r="B429" s="334" t="s">
        <v>193</v>
      </c>
      <c r="C429" s="320">
        <v>1157.25</v>
      </c>
      <c r="D429" s="321">
        <v>1140.4166666666667</v>
      </c>
      <c r="E429" s="321">
        <v>1119.8333333333335</v>
      </c>
      <c r="F429" s="321">
        <v>1082.4166666666667</v>
      </c>
      <c r="G429" s="321">
        <v>1061.8333333333335</v>
      </c>
      <c r="H429" s="321">
        <v>1177.8333333333335</v>
      </c>
      <c r="I429" s="321">
        <v>1198.416666666667</v>
      </c>
      <c r="J429" s="321">
        <v>1235.8333333333335</v>
      </c>
      <c r="K429" s="320">
        <v>1161</v>
      </c>
      <c r="L429" s="320">
        <v>1103</v>
      </c>
      <c r="M429" s="320">
        <v>15.598420000000001</v>
      </c>
      <c r="N429" s="1"/>
      <c r="O429" s="1"/>
    </row>
    <row r="430" spans="1:15" ht="12.75" customHeight="1">
      <c r="A430" s="30">
        <v>420</v>
      </c>
      <c r="B430" s="334" t="s">
        <v>512</v>
      </c>
      <c r="C430" s="320">
        <v>337.3</v>
      </c>
      <c r="D430" s="321">
        <v>334.86666666666667</v>
      </c>
      <c r="E430" s="321">
        <v>330.43333333333334</v>
      </c>
      <c r="F430" s="321">
        <v>323.56666666666666</v>
      </c>
      <c r="G430" s="321">
        <v>319.13333333333333</v>
      </c>
      <c r="H430" s="321">
        <v>341.73333333333335</v>
      </c>
      <c r="I430" s="321">
        <v>346.16666666666674</v>
      </c>
      <c r="J430" s="321">
        <v>353.03333333333336</v>
      </c>
      <c r="K430" s="320">
        <v>339.3</v>
      </c>
      <c r="L430" s="320">
        <v>328</v>
      </c>
      <c r="M430" s="320">
        <v>5.2896099999999997</v>
      </c>
      <c r="N430" s="1"/>
      <c r="O430" s="1"/>
    </row>
    <row r="431" spans="1:15" ht="12.75" customHeight="1">
      <c r="A431" s="30">
        <v>421</v>
      </c>
      <c r="B431" s="334" t="s">
        <v>509</v>
      </c>
      <c r="C431" s="320">
        <v>93.4</v>
      </c>
      <c r="D431" s="321">
        <v>93.733333333333334</v>
      </c>
      <c r="E431" s="321">
        <v>92.716666666666669</v>
      </c>
      <c r="F431" s="321">
        <v>92.033333333333331</v>
      </c>
      <c r="G431" s="321">
        <v>91.016666666666666</v>
      </c>
      <c r="H431" s="321">
        <v>94.416666666666671</v>
      </c>
      <c r="I431" s="321">
        <v>95.433333333333351</v>
      </c>
      <c r="J431" s="321">
        <v>96.116666666666674</v>
      </c>
      <c r="K431" s="320">
        <v>94.75</v>
      </c>
      <c r="L431" s="320">
        <v>93.05</v>
      </c>
      <c r="M431" s="320">
        <v>0.95006999999999997</v>
      </c>
      <c r="N431" s="1"/>
      <c r="O431" s="1"/>
    </row>
    <row r="432" spans="1:15" ht="12.75" customHeight="1">
      <c r="A432" s="30">
        <v>422</v>
      </c>
      <c r="B432" s="334" t="s">
        <v>511</v>
      </c>
      <c r="C432" s="320">
        <v>219.85</v>
      </c>
      <c r="D432" s="321">
        <v>221.79999999999998</v>
      </c>
      <c r="E432" s="321">
        <v>216.49999999999997</v>
      </c>
      <c r="F432" s="321">
        <v>213.14999999999998</v>
      </c>
      <c r="G432" s="321">
        <v>207.84999999999997</v>
      </c>
      <c r="H432" s="321">
        <v>225.14999999999998</v>
      </c>
      <c r="I432" s="321">
        <v>230.45</v>
      </c>
      <c r="J432" s="321">
        <v>233.79999999999998</v>
      </c>
      <c r="K432" s="320">
        <v>227.1</v>
      </c>
      <c r="L432" s="320">
        <v>218.45</v>
      </c>
      <c r="M432" s="320">
        <v>14.300330000000001</v>
      </c>
      <c r="N432" s="1"/>
      <c r="O432" s="1"/>
    </row>
    <row r="433" spans="1:15" ht="12.75" customHeight="1">
      <c r="A433" s="30">
        <v>423</v>
      </c>
      <c r="B433" s="334" t="s">
        <v>513</v>
      </c>
      <c r="C433" s="320">
        <v>522</v>
      </c>
      <c r="D433" s="321">
        <v>522.58333333333337</v>
      </c>
      <c r="E433" s="321">
        <v>517.41666666666674</v>
      </c>
      <c r="F433" s="321">
        <v>512.83333333333337</v>
      </c>
      <c r="G433" s="321">
        <v>507.66666666666674</v>
      </c>
      <c r="H433" s="321">
        <v>527.16666666666674</v>
      </c>
      <c r="I433" s="321">
        <v>532.33333333333348</v>
      </c>
      <c r="J433" s="321">
        <v>536.91666666666674</v>
      </c>
      <c r="K433" s="320">
        <v>527.75</v>
      </c>
      <c r="L433" s="320">
        <v>518</v>
      </c>
      <c r="M433" s="320">
        <v>0.67725000000000002</v>
      </c>
      <c r="N433" s="1"/>
      <c r="O433" s="1"/>
    </row>
    <row r="434" spans="1:15" ht="12.75" customHeight="1">
      <c r="A434" s="30">
        <v>424</v>
      </c>
      <c r="B434" s="334" t="s">
        <v>514</v>
      </c>
      <c r="C434" s="320">
        <v>430.8</v>
      </c>
      <c r="D434" s="321">
        <v>430.89999999999992</v>
      </c>
      <c r="E434" s="321">
        <v>426.04999999999984</v>
      </c>
      <c r="F434" s="321">
        <v>421.2999999999999</v>
      </c>
      <c r="G434" s="321">
        <v>416.44999999999982</v>
      </c>
      <c r="H434" s="321">
        <v>435.64999999999986</v>
      </c>
      <c r="I434" s="321">
        <v>440.49999999999989</v>
      </c>
      <c r="J434" s="321">
        <v>445.24999999999989</v>
      </c>
      <c r="K434" s="320">
        <v>435.75</v>
      </c>
      <c r="L434" s="320">
        <v>426.15</v>
      </c>
      <c r="M434" s="320">
        <v>3.5857000000000001</v>
      </c>
      <c r="N434" s="1"/>
      <c r="O434" s="1"/>
    </row>
    <row r="435" spans="1:15" ht="12.75" customHeight="1">
      <c r="A435" s="30">
        <v>425</v>
      </c>
      <c r="B435" s="334" t="s">
        <v>516</v>
      </c>
      <c r="C435" s="320">
        <v>2061.3000000000002</v>
      </c>
      <c r="D435" s="321">
        <v>2057.3666666666668</v>
      </c>
      <c r="E435" s="321">
        <v>2014.4333333333334</v>
      </c>
      <c r="F435" s="321">
        <v>1967.5666666666666</v>
      </c>
      <c r="G435" s="321">
        <v>1924.6333333333332</v>
      </c>
      <c r="H435" s="321">
        <v>2104.2333333333336</v>
      </c>
      <c r="I435" s="321">
        <v>2147.166666666667</v>
      </c>
      <c r="J435" s="321">
        <v>2194.0333333333338</v>
      </c>
      <c r="K435" s="320">
        <v>2100.3000000000002</v>
      </c>
      <c r="L435" s="320">
        <v>2010.5</v>
      </c>
      <c r="M435" s="320">
        <v>0.33387</v>
      </c>
      <c r="N435" s="1"/>
      <c r="O435" s="1"/>
    </row>
    <row r="436" spans="1:15" ht="12.75" customHeight="1">
      <c r="A436" s="30">
        <v>426</v>
      </c>
      <c r="B436" s="334" t="s">
        <v>517</v>
      </c>
      <c r="C436" s="320">
        <v>824</v>
      </c>
      <c r="D436" s="321">
        <v>818.0333333333333</v>
      </c>
      <c r="E436" s="321">
        <v>806.06666666666661</v>
      </c>
      <c r="F436" s="321">
        <v>788.13333333333333</v>
      </c>
      <c r="G436" s="321">
        <v>776.16666666666663</v>
      </c>
      <c r="H436" s="321">
        <v>835.96666666666658</v>
      </c>
      <c r="I436" s="321">
        <v>847.93333333333328</v>
      </c>
      <c r="J436" s="321">
        <v>865.86666666666656</v>
      </c>
      <c r="K436" s="320">
        <v>830</v>
      </c>
      <c r="L436" s="320">
        <v>800.1</v>
      </c>
      <c r="M436" s="320">
        <v>2.5487500000000001</v>
      </c>
      <c r="N436" s="1"/>
      <c r="O436" s="1"/>
    </row>
    <row r="437" spans="1:15" ht="12.75" customHeight="1">
      <c r="A437" s="30">
        <v>427</v>
      </c>
      <c r="B437" s="334" t="s">
        <v>194</v>
      </c>
      <c r="C437" s="320">
        <v>918.05</v>
      </c>
      <c r="D437" s="321">
        <v>915.61666666666667</v>
      </c>
      <c r="E437" s="321">
        <v>906.48333333333335</v>
      </c>
      <c r="F437" s="321">
        <v>894.91666666666663</v>
      </c>
      <c r="G437" s="321">
        <v>885.7833333333333</v>
      </c>
      <c r="H437" s="321">
        <v>927.18333333333339</v>
      </c>
      <c r="I437" s="321">
        <v>936.31666666666683</v>
      </c>
      <c r="J437" s="321">
        <v>947.88333333333344</v>
      </c>
      <c r="K437" s="320">
        <v>924.75</v>
      </c>
      <c r="L437" s="320">
        <v>904.05</v>
      </c>
      <c r="M437" s="320">
        <v>31.428789999999999</v>
      </c>
      <c r="N437" s="1"/>
      <c r="O437" s="1"/>
    </row>
    <row r="438" spans="1:15" ht="12.75" customHeight="1">
      <c r="A438" s="30">
        <v>428</v>
      </c>
      <c r="B438" s="334" t="s">
        <v>518</v>
      </c>
      <c r="C438" s="320">
        <v>474.55</v>
      </c>
      <c r="D438" s="321">
        <v>471.4666666666667</v>
      </c>
      <c r="E438" s="321">
        <v>465.23333333333341</v>
      </c>
      <c r="F438" s="321">
        <v>455.91666666666669</v>
      </c>
      <c r="G438" s="321">
        <v>449.68333333333339</v>
      </c>
      <c r="H438" s="321">
        <v>480.78333333333342</v>
      </c>
      <c r="I438" s="321">
        <v>487.01666666666677</v>
      </c>
      <c r="J438" s="321">
        <v>496.33333333333343</v>
      </c>
      <c r="K438" s="320">
        <v>477.7</v>
      </c>
      <c r="L438" s="320">
        <v>462.15</v>
      </c>
      <c r="M438" s="320">
        <v>6.41744</v>
      </c>
      <c r="N438" s="1"/>
      <c r="O438" s="1"/>
    </row>
    <row r="439" spans="1:15" ht="12.75" customHeight="1">
      <c r="A439" s="30">
        <v>429</v>
      </c>
      <c r="B439" s="334" t="s">
        <v>195</v>
      </c>
      <c r="C439" s="320">
        <v>501.35</v>
      </c>
      <c r="D439" s="321">
        <v>499.11666666666662</v>
      </c>
      <c r="E439" s="321">
        <v>494.23333333333323</v>
      </c>
      <c r="F439" s="321">
        <v>487.11666666666662</v>
      </c>
      <c r="G439" s="321">
        <v>482.23333333333323</v>
      </c>
      <c r="H439" s="321">
        <v>506.23333333333323</v>
      </c>
      <c r="I439" s="321">
        <v>511.11666666666656</v>
      </c>
      <c r="J439" s="321">
        <v>518.23333333333323</v>
      </c>
      <c r="K439" s="320">
        <v>504</v>
      </c>
      <c r="L439" s="320">
        <v>492</v>
      </c>
      <c r="M439" s="320">
        <v>6.5533799999999998</v>
      </c>
      <c r="N439" s="1"/>
      <c r="O439" s="1"/>
    </row>
    <row r="440" spans="1:15" ht="12.75" customHeight="1">
      <c r="A440" s="30">
        <v>430</v>
      </c>
      <c r="B440" s="334" t="s">
        <v>521</v>
      </c>
      <c r="C440" s="320" t="e">
        <v>#N/A</v>
      </c>
      <c r="D440" s="321" t="e">
        <v>#N/A</v>
      </c>
      <c r="E440" s="321" t="e">
        <v>#N/A</v>
      </c>
      <c r="F440" s="321" t="e">
        <v>#N/A</v>
      </c>
      <c r="G440" s="321" t="e">
        <v>#N/A</v>
      </c>
      <c r="H440" s="321" t="e">
        <v>#N/A</v>
      </c>
      <c r="I440" s="321" t="e">
        <v>#N/A</v>
      </c>
      <c r="J440" s="321" t="e">
        <v>#N/A</v>
      </c>
      <c r="K440" s="320" t="e">
        <v>#N/A</v>
      </c>
      <c r="L440" s="320" t="e">
        <v>#N/A</v>
      </c>
      <c r="M440" s="320" t="e">
        <v>#N/A</v>
      </c>
      <c r="N440" s="1"/>
      <c r="O440" s="1"/>
    </row>
    <row r="441" spans="1:15" ht="12.75" customHeight="1">
      <c r="A441" s="30">
        <v>431</v>
      </c>
      <c r="B441" s="334" t="s">
        <v>519</v>
      </c>
      <c r="C441" s="320">
        <v>356.1</v>
      </c>
      <c r="D441" s="321">
        <v>360.4666666666667</v>
      </c>
      <c r="E441" s="321">
        <v>349.93333333333339</v>
      </c>
      <c r="F441" s="321">
        <v>343.76666666666671</v>
      </c>
      <c r="G441" s="321">
        <v>333.23333333333341</v>
      </c>
      <c r="H441" s="321">
        <v>366.63333333333338</v>
      </c>
      <c r="I441" s="321">
        <v>377.16666666666669</v>
      </c>
      <c r="J441" s="321">
        <v>383.33333333333337</v>
      </c>
      <c r="K441" s="320">
        <v>371</v>
      </c>
      <c r="L441" s="320">
        <v>354.3</v>
      </c>
      <c r="M441" s="320">
        <v>1.29539</v>
      </c>
      <c r="N441" s="1"/>
      <c r="O441" s="1"/>
    </row>
    <row r="442" spans="1:15" ht="12.75" customHeight="1">
      <c r="A442" s="30">
        <v>432</v>
      </c>
      <c r="B442" s="334" t="s">
        <v>520</v>
      </c>
      <c r="C442" s="320">
        <v>1937.4</v>
      </c>
      <c r="D442" s="321">
        <v>1947.8833333333332</v>
      </c>
      <c r="E442" s="321">
        <v>1919.5166666666664</v>
      </c>
      <c r="F442" s="321">
        <v>1901.6333333333332</v>
      </c>
      <c r="G442" s="321">
        <v>1873.2666666666664</v>
      </c>
      <c r="H442" s="321">
        <v>1965.7666666666664</v>
      </c>
      <c r="I442" s="321">
        <v>1994.1333333333332</v>
      </c>
      <c r="J442" s="321">
        <v>2012.0166666666664</v>
      </c>
      <c r="K442" s="320">
        <v>1976.25</v>
      </c>
      <c r="L442" s="320">
        <v>1930</v>
      </c>
      <c r="M442" s="320">
        <v>0.29594999999999999</v>
      </c>
      <c r="N442" s="1"/>
      <c r="O442" s="1"/>
    </row>
    <row r="443" spans="1:15" ht="12.75" customHeight="1">
      <c r="A443" s="30">
        <v>433</v>
      </c>
      <c r="B443" s="334" t="s">
        <v>522</v>
      </c>
      <c r="C443" s="320">
        <v>601.35</v>
      </c>
      <c r="D443" s="321">
        <v>593.16666666666663</v>
      </c>
      <c r="E443" s="321">
        <v>581.33333333333326</v>
      </c>
      <c r="F443" s="321">
        <v>561.31666666666661</v>
      </c>
      <c r="G443" s="321">
        <v>549.48333333333323</v>
      </c>
      <c r="H443" s="321">
        <v>613.18333333333328</v>
      </c>
      <c r="I443" s="321">
        <v>625.01666666666654</v>
      </c>
      <c r="J443" s="321">
        <v>645.0333333333333</v>
      </c>
      <c r="K443" s="320">
        <v>605</v>
      </c>
      <c r="L443" s="320">
        <v>573.15</v>
      </c>
      <c r="M443" s="320">
        <v>2.3750900000000001</v>
      </c>
      <c r="N443" s="1"/>
      <c r="O443" s="1"/>
    </row>
    <row r="444" spans="1:15" ht="12.75" customHeight="1">
      <c r="A444" s="30">
        <v>434</v>
      </c>
      <c r="B444" s="334" t="s">
        <v>523</v>
      </c>
      <c r="C444" s="320">
        <v>10.7</v>
      </c>
      <c r="D444" s="321">
        <v>10.733333333333334</v>
      </c>
      <c r="E444" s="321">
        <v>10.566666666666668</v>
      </c>
      <c r="F444" s="321">
        <v>10.433333333333334</v>
      </c>
      <c r="G444" s="321">
        <v>10.266666666666667</v>
      </c>
      <c r="H444" s="321">
        <v>10.866666666666669</v>
      </c>
      <c r="I444" s="321">
        <v>11.033333333333333</v>
      </c>
      <c r="J444" s="321">
        <v>11.16666666666667</v>
      </c>
      <c r="K444" s="320">
        <v>10.9</v>
      </c>
      <c r="L444" s="320">
        <v>10.6</v>
      </c>
      <c r="M444" s="320">
        <v>262.74232000000001</v>
      </c>
      <c r="N444" s="1"/>
      <c r="O444" s="1"/>
    </row>
    <row r="445" spans="1:15" ht="12.75" customHeight="1">
      <c r="A445" s="30">
        <v>435</v>
      </c>
      <c r="B445" s="334" t="s">
        <v>510</v>
      </c>
      <c r="C445" s="320">
        <v>366.2</v>
      </c>
      <c r="D445" s="321">
        <v>368.34999999999997</v>
      </c>
      <c r="E445" s="321">
        <v>361.74999999999994</v>
      </c>
      <c r="F445" s="321">
        <v>357.29999999999995</v>
      </c>
      <c r="G445" s="321">
        <v>350.69999999999993</v>
      </c>
      <c r="H445" s="321">
        <v>372.79999999999995</v>
      </c>
      <c r="I445" s="321">
        <v>379.4</v>
      </c>
      <c r="J445" s="321">
        <v>383.84999999999997</v>
      </c>
      <c r="K445" s="320">
        <v>374.95</v>
      </c>
      <c r="L445" s="320">
        <v>363.9</v>
      </c>
      <c r="M445" s="320">
        <v>2.7371099999999999</v>
      </c>
      <c r="N445" s="1"/>
      <c r="O445" s="1"/>
    </row>
    <row r="446" spans="1:15" ht="12.75" customHeight="1">
      <c r="A446" s="30">
        <v>436</v>
      </c>
      <c r="B446" s="334" t="s">
        <v>524</v>
      </c>
      <c r="C446" s="320">
        <v>1109.75</v>
      </c>
      <c r="D446" s="321">
        <v>1110.9166666666667</v>
      </c>
      <c r="E446" s="321">
        <v>1093.8333333333335</v>
      </c>
      <c r="F446" s="321">
        <v>1077.9166666666667</v>
      </c>
      <c r="G446" s="321">
        <v>1060.8333333333335</v>
      </c>
      <c r="H446" s="321">
        <v>1126.8333333333335</v>
      </c>
      <c r="I446" s="321">
        <v>1143.916666666667</v>
      </c>
      <c r="J446" s="321">
        <v>1159.8333333333335</v>
      </c>
      <c r="K446" s="320">
        <v>1128</v>
      </c>
      <c r="L446" s="320">
        <v>1095</v>
      </c>
      <c r="M446" s="320">
        <v>0.26330999999999999</v>
      </c>
      <c r="N446" s="1"/>
      <c r="O446" s="1"/>
    </row>
    <row r="447" spans="1:15" ht="12.75" customHeight="1">
      <c r="A447" s="30">
        <v>437</v>
      </c>
      <c r="B447" s="334" t="s">
        <v>276</v>
      </c>
      <c r="C447" s="320">
        <v>627.5</v>
      </c>
      <c r="D447" s="321">
        <v>633.7833333333333</v>
      </c>
      <c r="E447" s="321">
        <v>617.71666666666658</v>
      </c>
      <c r="F447" s="321">
        <v>607.93333333333328</v>
      </c>
      <c r="G447" s="321">
        <v>591.86666666666656</v>
      </c>
      <c r="H447" s="321">
        <v>643.56666666666661</v>
      </c>
      <c r="I447" s="321">
        <v>659.63333333333321</v>
      </c>
      <c r="J447" s="321">
        <v>669.41666666666663</v>
      </c>
      <c r="K447" s="320">
        <v>649.85</v>
      </c>
      <c r="L447" s="320">
        <v>624</v>
      </c>
      <c r="M447" s="320">
        <v>4.7834000000000003</v>
      </c>
      <c r="N447" s="1"/>
      <c r="O447" s="1"/>
    </row>
    <row r="448" spans="1:15" ht="12.75" customHeight="1">
      <c r="A448" s="30">
        <v>438</v>
      </c>
      <c r="B448" s="334" t="s">
        <v>529</v>
      </c>
      <c r="C448" s="320">
        <v>1514.2</v>
      </c>
      <c r="D448" s="321">
        <v>1492.5333333333335</v>
      </c>
      <c r="E448" s="321">
        <v>1461.666666666667</v>
      </c>
      <c r="F448" s="321">
        <v>1409.1333333333334</v>
      </c>
      <c r="G448" s="321">
        <v>1378.2666666666669</v>
      </c>
      <c r="H448" s="321">
        <v>1545.0666666666671</v>
      </c>
      <c r="I448" s="321">
        <v>1575.9333333333334</v>
      </c>
      <c r="J448" s="321">
        <v>1628.4666666666672</v>
      </c>
      <c r="K448" s="320">
        <v>1523.4</v>
      </c>
      <c r="L448" s="320">
        <v>1440</v>
      </c>
      <c r="M448" s="320">
        <v>4.1389699999999996</v>
      </c>
      <c r="N448" s="1"/>
      <c r="O448" s="1"/>
    </row>
    <row r="449" spans="1:15" ht="12.75" customHeight="1">
      <c r="A449" s="30">
        <v>439</v>
      </c>
      <c r="B449" s="334" t="s">
        <v>530</v>
      </c>
      <c r="C449" s="320">
        <v>11383.65</v>
      </c>
      <c r="D449" s="321">
        <v>11411.266666666668</v>
      </c>
      <c r="E449" s="321">
        <v>11322.533333333336</v>
      </c>
      <c r="F449" s="321">
        <v>11261.416666666668</v>
      </c>
      <c r="G449" s="321">
        <v>11172.683333333336</v>
      </c>
      <c r="H449" s="321">
        <v>11472.383333333337</v>
      </c>
      <c r="I449" s="321">
        <v>11561.11666666667</v>
      </c>
      <c r="J449" s="321">
        <v>11622.233333333337</v>
      </c>
      <c r="K449" s="320">
        <v>11500</v>
      </c>
      <c r="L449" s="320">
        <v>11350.15</v>
      </c>
      <c r="M449" s="320">
        <v>4.2900000000000004E-3</v>
      </c>
      <c r="N449" s="1"/>
      <c r="O449" s="1"/>
    </row>
    <row r="450" spans="1:15" ht="12.75" customHeight="1">
      <c r="A450" s="30">
        <v>440</v>
      </c>
      <c r="B450" s="334" t="s">
        <v>196</v>
      </c>
      <c r="C450" s="320">
        <v>962.25</v>
      </c>
      <c r="D450" s="321">
        <v>957.48333333333323</v>
      </c>
      <c r="E450" s="321">
        <v>949.96666666666647</v>
      </c>
      <c r="F450" s="321">
        <v>937.68333333333328</v>
      </c>
      <c r="G450" s="321">
        <v>930.16666666666652</v>
      </c>
      <c r="H450" s="321">
        <v>969.76666666666642</v>
      </c>
      <c r="I450" s="321">
        <v>977.28333333333308</v>
      </c>
      <c r="J450" s="321">
        <v>989.56666666666638</v>
      </c>
      <c r="K450" s="320">
        <v>965</v>
      </c>
      <c r="L450" s="320">
        <v>945.2</v>
      </c>
      <c r="M450" s="320">
        <v>7.0594700000000001</v>
      </c>
      <c r="N450" s="1"/>
      <c r="O450" s="1"/>
    </row>
    <row r="451" spans="1:15" ht="12.75" customHeight="1">
      <c r="A451" s="30">
        <v>441</v>
      </c>
      <c r="B451" s="334" t="s">
        <v>531</v>
      </c>
      <c r="C451" s="320">
        <v>224.15</v>
      </c>
      <c r="D451" s="321">
        <v>223.29999999999998</v>
      </c>
      <c r="E451" s="321">
        <v>221.34999999999997</v>
      </c>
      <c r="F451" s="321">
        <v>218.54999999999998</v>
      </c>
      <c r="G451" s="321">
        <v>216.59999999999997</v>
      </c>
      <c r="H451" s="321">
        <v>226.09999999999997</v>
      </c>
      <c r="I451" s="321">
        <v>228.04999999999995</v>
      </c>
      <c r="J451" s="321">
        <v>230.84999999999997</v>
      </c>
      <c r="K451" s="320">
        <v>225.25</v>
      </c>
      <c r="L451" s="320">
        <v>220.5</v>
      </c>
      <c r="M451" s="320">
        <v>21.6873</v>
      </c>
      <c r="N451" s="1"/>
      <c r="O451" s="1"/>
    </row>
    <row r="452" spans="1:15" ht="12.75" customHeight="1">
      <c r="A452" s="30">
        <v>442</v>
      </c>
      <c r="B452" s="334" t="s">
        <v>532</v>
      </c>
      <c r="C452" s="320">
        <v>1104.6500000000001</v>
      </c>
      <c r="D452" s="321">
        <v>1112.4333333333334</v>
      </c>
      <c r="E452" s="321">
        <v>1080.2166666666667</v>
      </c>
      <c r="F452" s="321">
        <v>1055.7833333333333</v>
      </c>
      <c r="G452" s="321">
        <v>1023.5666666666666</v>
      </c>
      <c r="H452" s="321">
        <v>1136.8666666666668</v>
      </c>
      <c r="I452" s="321">
        <v>1169.0833333333335</v>
      </c>
      <c r="J452" s="321">
        <v>1193.5166666666669</v>
      </c>
      <c r="K452" s="320">
        <v>1144.6500000000001</v>
      </c>
      <c r="L452" s="320">
        <v>1088</v>
      </c>
      <c r="M452" s="320">
        <v>21.310359999999999</v>
      </c>
      <c r="N452" s="1"/>
      <c r="O452" s="1"/>
    </row>
    <row r="453" spans="1:15" ht="12.75" customHeight="1">
      <c r="A453" s="30">
        <v>443</v>
      </c>
      <c r="B453" s="334" t="s">
        <v>197</v>
      </c>
      <c r="C453" s="320">
        <v>822.05</v>
      </c>
      <c r="D453" s="321">
        <v>813.80000000000007</v>
      </c>
      <c r="E453" s="321">
        <v>803.25000000000011</v>
      </c>
      <c r="F453" s="321">
        <v>784.45</v>
      </c>
      <c r="G453" s="321">
        <v>773.90000000000009</v>
      </c>
      <c r="H453" s="321">
        <v>832.60000000000014</v>
      </c>
      <c r="I453" s="321">
        <v>843.15000000000009</v>
      </c>
      <c r="J453" s="321">
        <v>861.95000000000016</v>
      </c>
      <c r="K453" s="320">
        <v>824.35</v>
      </c>
      <c r="L453" s="320">
        <v>795</v>
      </c>
      <c r="M453" s="320">
        <v>12.85209</v>
      </c>
      <c r="N453" s="1"/>
      <c r="O453" s="1"/>
    </row>
    <row r="454" spans="1:15" ht="12.75" customHeight="1">
      <c r="A454" s="30">
        <v>444</v>
      </c>
      <c r="B454" s="334" t="s">
        <v>277</v>
      </c>
      <c r="C454" s="320">
        <v>7842.35</v>
      </c>
      <c r="D454" s="321">
        <v>7956.45</v>
      </c>
      <c r="E454" s="321">
        <v>7687.9</v>
      </c>
      <c r="F454" s="321">
        <v>7533.45</v>
      </c>
      <c r="G454" s="321">
        <v>7264.9</v>
      </c>
      <c r="H454" s="321">
        <v>8110.9</v>
      </c>
      <c r="I454" s="321">
        <v>8379.4500000000007</v>
      </c>
      <c r="J454" s="321">
        <v>8533.9</v>
      </c>
      <c r="K454" s="320">
        <v>8225</v>
      </c>
      <c r="L454" s="320">
        <v>7802</v>
      </c>
      <c r="M454" s="320">
        <v>6.3673700000000002</v>
      </c>
      <c r="N454" s="1"/>
      <c r="O454" s="1"/>
    </row>
    <row r="455" spans="1:15" ht="12.75" customHeight="1">
      <c r="A455" s="30">
        <v>445</v>
      </c>
      <c r="B455" s="334" t="s">
        <v>198</v>
      </c>
      <c r="C455" s="320">
        <v>434.9</v>
      </c>
      <c r="D455" s="321">
        <v>434.64999999999992</v>
      </c>
      <c r="E455" s="321">
        <v>431.84999999999985</v>
      </c>
      <c r="F455" s="321">
        <v>428.79999999999995</v>
      </c>
      <c r="G455" s="321">
        <v>425.99999999999989</v>
      </c>
      <c r="H455" s="321">
        <v>437.69999999999982</v>
      </c>
      <c r="I455" s="321">
        <v>440.49999999999989</v>
      </c>
      <c r="J455" s="321">
        <v>443.54999999999978</v>
      </c>
      <c r="K455" s="320">
        <v>437.45</v>
      </c>
      <c r="L455" s="320">
        <v>431.6</v>
      </c>
      <c r="M455" s="320">
        <v>135.77512999999999</v>
      </c>
      <c r="N455" s="1"/>
      <c r="O455" s="1"/>
    </row>
    <row r="456" spans="1:15" ht="12.75" customHeight="1">
      <c r="A456" s="30">
        <v>446</v>
      </c>
      <c r="B456" s="334" t="s">
        <v>533</v>
      </c>
      <c r="C456" s="320">
        <v>215.65</v>
      </c>
      <c r="D456" s="321">
        <v>216.45000000000002</v>
      </c>
      <c r="E456" s="321">
        <v>213.25000000000003</v>
      </c>
      <c r="F456" s="321">
        <v>210.85000000000002</v>
      </c>
      <c r="G456" s="321">
        <v>207.65000000000003</v>
      </c>
      <c r="H456" s="321">
        <v>218.85000000000002</v>
      </c>
      <c r="I456" s="321">
        <v>222.05</v>
      </c>
      <c r="J456" s="321">
        <v>224.45000000000002</v>
      </c>
      <c r="K456" s="320">
        <v>219.65</v>
      </c>
      <c r="L456" s="320">
        <v>214.05</v>
      </c>
      <c r="M456" s="320">
        <v>12.14757</v>
      </c>
      <c r="N456" s="1"/>
      <c r="O456" s="1"/>
    </row>
    <row r="457" spans="1:15" ht="12.75" customHeight="1">
      <c r="A457" s="30">
        <v>447</v>
      </c>
      <c r="B457" s="334" t="s">
        <v>199</v>
      </c>
      <c r="C457" s="320">
        <v>248.85</v>
      </c>
      <c r="D457" s="321">
        <v>249.44999999999996</v>
      </c>
      <c r="E457" s="321">
        <v>247.44999999999993</v>
      </c>
      <c r="F457" s="321">
        <v>246.04999999999998</v>
      </c>
      <c r="G457" s="321">
        <v>244.04999999999995</v>
      </c>
      <c r="H457" s="321">
        <v>250.84999999999991</v>
      </c>
      <c r="I457" s="321">
        <v>252.84999999999997</v>
      </c>
      <c r="J457" s="321">
        <v>254.24999999999989</v>
      </c>
      <c r="K457" s="320">
        <v>251.45</v>
      </c>
      <c r="L457" s="320">
        <v>248.05</v>
      </c>
      <c r="M457" s="320">
        <v>179.65504000000001</v>
      </c>
      <c r="N457" s="1"/>
      <c r="O457" s="1"/>
    </row>
    <row r="458" spans="1:15" ht="12.75" customHeight="1">
      <c r="A458" s="30">
        <v>448</v>
      </c>
      <c r="B458" s="334" t="s">
        <v>200</v>
      </c>
      <c r="C458" s="320">
        <v>1233.5999999999999</v>
      </c>
      <c r="D458" s="321">
        <v>1233.4333333333334</v>
      </c>
      <c r="E458" s="321">
        <v>1225.1666666666667</v>
      </c>
      <c r="F458" s="321">
        <v>1216.7333333333333</v>
      </c>
      <c r="G458" s="321">
        <v>1208.4666666666667</v>
      </c>
      <c r="H458" s="321">
        <v>1241.8666666666668</v>
      </c>
      <c r="I458" s="321">
        <v>1250.1333333333332</v>
      </c>
      <c r="J458" s="321">
        <v>1258.5666666666668</v>
      </c>
      <c r="K458" s="320">
        <v>1241.7</v>
      </c>
      <c r="L458" s="320">
        <v>1225</v>
      </c>
      <c r="M458" s="320">
        <v>44.812710000000003</v>
      </c>
      <c r="N458" s="1"/>
      <c r="O458" s="1"/>
    </row>
    <row r="459" spans="1:15" ht="12.75" customHeight="1">
      <c r="A459" s="30">
        <v>449</v>
      </c>
      <c r="B459" s="334" t="s">
        <v>846</v>
      </c>
      <c r="C459" s="320">
        <v>715.6</v>
      </c>
      <c r="D459" s="321">
        <v>718.5333333333333</v>
      </c>
      <c r="E459" s="321">
        <v>707.06666666666661</v>
      </c>
      <c r="F459" s="321">
        <v>698.5333333333333</v>
      </c>
      <c r="G459" s="321">
        <v>687.06666666666661</v>
      </c>
      <c r="H459" s="321">
        <v>727.06666666666661</v>
      </c>
      <c r="I459" s="321">
        <v>738.5333333333333</v>
      </c>
      <c r="J459" s="321">
        <v>747.06666666666661</v>
      </c>
      <c r="K459" s="320">
        <v>730</v>
      </c>
      <c r="L459" s="320">
        <v>710</v>
      </c>
      <c r="M459" s="320">
        <v>0.38053999999999999</v>
      </c>
      <c r="N459" s="1"/>
      <c r="O459" s="1"/>
    </row>
    <row r="460" spans="1:15" ht="12.75" customHeight="1">
      <c r="A460" s="30">
        <v>450</v>
      </c>
      <c r="B460" s="334" t="s">
        <v>525</v>
      </c>
      <c r="C460" s="320">
        <v>1837.45</v>
      </c>
      <c r="D460" s="321">
        <v>1862.4833333333333</v>
      </c>
      <c r="E460" s="321">
        <v>1794.9666666666667</v>
      </c>
      <c r="F460" s="321">
        <v>1752.4833333333333</v>
      </c>
      <c r="G460" s="321">
        <v>1684.9666666666667</v>
      </c>
      <c r="H460" s="321">
        <v>1904.9666666666667</v>
      </c>
      <c r="I460" s="321">
        <v>1972.4833333333336</v>
      </c>
      <c r="J460" s="321">
        <v>2014.9666666666667</v>
      </c>
      <c r="K460" s="320">
        <v>1930</v>
      </c>
      <c r="L460" s="320">
        <v>1820</v>
      </c>
      <c r="M460" s="320">
        <v>0.22953999999999999</v>
      </c>
      <c r="N460" s="1"/>
      <c r="O460" s="1"/>
    </row>
    <row r="461" spans="1:15" ht="12.75" customHeight="1">
      <c r="A461" s="30">
        <v>451</v>
      </c>
      <c r="B461" s="334" t="s">
        <v>526</v>
      </c>
      <c r="C461" s="320">
        <v>853.6</v>
      </c>
      <c r="D461" s="321">
        <v>854.15</v>
      </c>
      <c r="E461" s="321">
        <v>847.25</v>
      </c>
      <c r="F461" s="321">
        <v>840.9</v>
      </c>
      <c r="G461" s="321">
        <v>834</v>
      </c>
      <c r="H461" s="321">
        <v>860.5</v>
      </c>
      <c r="I461" s="321">
        <v>867.39999999999986</v>
      </c>
      <c r="J461" s="321">
        <v>873.75</v>
      </c>
      <c r="K461" s="320">
        <v>861.05</v>
      </c>
      <c r="L461" s="320">
        <v>847.8</v>
      </c>
      <c r="M461" s="320">
        <v>0.15190999999999999</v>
      </c>
      <c r="N461" s="1"/>
      <c r="O461" s="1"/>
    </row>
    <row r="462" spans="1:15" ht="12.75" customHeight="1">
      <c r="A462" s="30">
        <v>452</v>
      </c>
      <c r="B462" s="334" t="s">
        <v>201</v>
      </c>
      <c r="C462" s="320">
        <v>3546.3</v>
      </c>
      <c r="D462" s="321">
        <v>3550.7833333333333</v>
      </c>
      <c r="E462" s="321">
        <v>3513.6666666666665</v>
      </c>
      <c r="F462" s="321">
        <v>3481.0333333333333</v>
      </c>
      <c r="G462" s="321">
        <v>3443.9166666666665</v>
      </c>
      <c r="H462" s="321">
        <v>3583.4166666666665</v>
      </c>
      <c r="I462" s="321">
        <v>3620.5333333333333</v>
      </c>
      <c r="J462" s="321">
        <v>3653.1666666666665</v>
      </c>
      <c r="K462" s="320">
        <v>3587.9</v>
      </c>
      <c r="L462" s="320">
        <v>3518.15</v>
      </c>
      <c r="M462" s="320">
        <v>19.43469</v>
      </c>
      <c r="N462" s="1"/>
      <c r="O462" s="1"/>
    </row>
    <row r="463" spans="1:15" ht="12.75" customHeight="1">
      <c r="A463" s="30">
        <v>453</v>
      </c>
      <c r="B463" s="334" t="s">
        <v>534</v>
      </c>
      <c r="C463" s="320">
        <v>3994.15</v>
      </c>
      <c r="D463" s="321">
        <v>3986.75</v>
      </c>
      <c r="E463" s="321">
        <v>3923.5</v>
      </c>
      <c r="F463" s="321">
        <v>3852.85</v>
      </c>
      <c r="G463" s="321">
        <v>3789.6</v>
      </c>
      <c r="H463" s="321">
        <v>4057.4</v>
      </c>
      <c r="I463" s="321">
        <v>4120.6499999999996</v>
      </c>
      <c r="J463" s="321">
        <v>4191.3</v>
      </c>
      <c r="K463" s="320">
        <v>4050</v>
      </c>
      <c r="L463" s="320">
        <v>3916.1</v>
      </c>
      <c r="M463" s="320">
        <v>0.13951</v>
      </c>
      <c r="N463" s="1"/>
      <c r="O463" s="1"/>
    </row>
    <row r="464" spans="1:15" ht="12.75" customHeight="1">
      <c r="A464" s="30">
        <v>454</v>
      </c>
      <c r="B464" s="334" t="s">
        <v>202</v>
      </c>
      <c r="C464" s="320">
        <v>1275.45</v>
      </c>
      <c r="D464" s="321">
        <v>1275.3833333333334</v>
      </c>
      <c r="E464" s="321">
        <v>1265.0666666666668</v>
      </c>
      <c r="F464" s="321">
        <v>1254.6833333333334</v>
      </c>
      <c r="G464" s="321">
        <v>1244.3666666666668</v>
      </c>
      <c r="H464" s="321">
        <v>1285.7666666666669</v>
      </c>
      <c r="I464" s="321">
        <v>1296.0833333333335</v>
      </c>
      <c r="J464" s="321">
        <v>1306.4666666666669</v>
      </c>
      <c r="K464" s="320">
        <v>1285.7</v>
      </c>
      <c r="L464" s="320">
        <v>1265</v>
      </c>
      <c r="M464" s="320">
        <v>25.68317</v>
      </c>
      <c r="N464" s="1"/>
      <c r="O464" s="1"/>
    </row>
    <row r="465" spans="1:15" ht="12.75" customHeight="1">
      <c r="A465" s="30">
        <v>455</v>
      </c>
      <c r="B465" s="334" t="s">
        <v>536</v>
      </c>
      <c r="C465" s="320">
        <v>2050.15</v>
      </c>
      <c r="D465" s="321">
        <v>2061.2666666666664</v>
      </c>
      <c r="E465" s="321">
        <v>2022.5333333333328</v>
      </c>
      <c r="F465" s="321">
        <v>1994.9166666666665</v>
      </c>
      <c r="G465" s="321">
        <v>1956.1833333333329</v>
      </c>
      <c r="H465" s="321">
        <v>2088.8833333333328</v>
      </c>
      <c r="I465" s="321">
        <v>2127.6166666666663</v>
      </c>
      <c r="J465" s="321">
        <v>2155.2333333333327</v>
      </c>
      <c r="K465" s="320">
        <v>2100</v>
      </c>
      <c r="L465" s="320">
        <v>2033.65</v>
      </c>
      <c r="M465" s="320">
        <v>0.61012999999999995</v>
      </c>
      <c r="N465" s="1"/>
      <c r="O465" s="1"/>
    </row>
    <row r="466" spans="1:15" ht="12.75" customHeight="1">
      <c r="A466" s="30">
        <v>456</v>
      </c>
      <c r="B466" s="334" t="s">
        <v>537</v>
      </c>
      <c r="C466" s="320">
        <v>811.25</v>
      </c>
      <c r="D466" s="321">
        <v>812.36666666666667</v>
      </c>
      <c r="E466" s="321">
        <v>807.68333333333339</v>
      </c>
      <c r="F466" s="321">
        <v>804.11666666666667</v>
      </c>
      <c r="G466" s="321">
        <v>799.43333333333339</v>
      </c>
      <c r="H466" s="321">
        <v>815.93333333333339</v>
      </c>
      <c r="I466" s="321">
        <v>820.61666666666656</v>
      </c>
      <c r="J466" s="321">
        <v>824.18333333333339</v>
      </c>
      <c r="K466" s="320">
        <v>817.05</v>
      </c>
      <c r="L466" s="320">
        <v>808.8</v>
      </c>
      <c r="M466" s="320">
        <v>0.15472</v>
      </c>
      <c r="N466" s="1"/>
      <c r="O466" s="1"/>
    </row>
    <row r="467" spans="1:15" ht="12.75" customHeight="1">
      <c r="A467" s="30">
        <v>457</v>
      </c>
      <c r="B467" s="334" t="s">
        <v>541</v>
      </c>
      <c r="C467" s="320">
        <v>1870.15</v>
      </c>
      <c r="D467" s="321">
        <v>1858.1333333333334</v>
      </c>
      <c r="E467" s="321">
        <v>1839.5666666666668</v>
      </c>
      <c r="F467" s="321">
        <v>1808.9833333333333</v>
      </c>
      <c r="G467" s="321">
        <v>1790.4166666666667</v>
      </c>
      <c r="H467" s="321">
        <v>1888.7166666666669</v>
      </c>
      <c r="I467" s="321">
        <v>1907.2833333333335</v>
      </c>
      <c r="J467" s="321">
        <v>1937.866666666667</v>
      </c>
      <c r="K467" s="320">
        <v>1876.7</v>
      </c>
      <c r="L467" s="320">
        <v>1827.55</v>
      </c>
      <c r="M467" s="320">
        <v>9.7720099999999999</v>
      </c>
      <c r="N467" s="1"/>
      <c r="O467" s="1"/>
    </row>
    <row r="468" spans="1:15" ht="12.75" customHeight="1">
      <c r="A468" s="30">
        <v>458</v>
      </c>
      <c r="B468" s="334" t="s">
        <v>538</v>
      </c>
      <c r="C468" s="320">
        <v>2020.9</v>
      </c>
      <c r="D468" s="321">
        <v>2033.9666666666665</v>
      </c>
      <c r="E468" s="321">
        <v>1997.9333333333329</v>
      </c>
      <c r="F468" s="321">
        <v>1974.9666666666665</v>
      </c>
      <c r="G468" s="321">
        <v>1938.9333333333329</v>
      </c>
      <c r="H468" s="321">
        <v>2056.9333333333329</v>
      </c>
      <c r="I468" s="321">
        <v>2092.9666666666662</v>
      </c>
      <c r="J468" s="321">
        <v>2115.9333333333329</v>
      </c>
      <c r="K468" s="320">
        <v>2070</v>
      </c>
      <c r="L468" s="320">
        <v>2011</v>
      </c>
      <c r="M468" s="320">
        <v>0.13927999999999999</v>
      </c>
      <c r="N468" s="1"/>
      <c r="O468" s="1"/>
    </row>
    <row r="469" spans="1:15" ht="12.75" customHeight="1">
      <c r="A469" s="30">
        <v>459</v>
      </c>
      <c r="B469" s="334" t="s">
        <v>203</v>
      </c>
      <c r="C469" s="320">
        <v>2548.1999999999998</v>
      </c>
      <c r="D469" s="321">
        <v>2519.7833333333333</v>
      </c>
      <c r="E469" s="321">
        <v>2487.4166666666665</v>
      </c>
      <c r="F469" s="321">
        <v>2426.6333333333332</v>
      </c>
      <c r="G469" s="321">
        <v>2394.2666666666664</v>
      </c>
      <c r="H469" s="321">
        <v>2580.5666666666666</v>
      </c>
      <c r="I469" s="321">
        <v>2612.9333333333334</v>
      </c>
      <c r="J469" s="321">
        <v>2673.7166666666667</v>
      </c>
      <c r="K469" s="320">
        <v>2552.15</v>
      </c>
      <c r="L469" s="320">
        <v>2459</v>
      </c>
      <c r="M469" s="320">
        <v>12.325570000000001</v>
      </c>
      <c r="N469" s="1"/>
      <c r="O469" s="1"/>
    </row>
    <row r="470" spans="1:15" ht="12.75" customHeight="1">
      <c r="A470" s="30">
        <v>460</v>
      </c>
      <c r="B470" s="334" t="s">
        <v>204</v>
      </c>
      <c r="C470" s="320">
        <v>2735.05</v>
      </c>
      <c r="D470" s="321">
        <v>2740.9500000000003</v>
      </c>
      <c r="E470" s="321">
        <v>2691.9000000000005</v>
      </c>
      <c r="F470" s="321">
        <v>2648.7500000000005</v>
      </c>
      <c r="G470" s="321">
        <v>2599.7000000000007</v>
      </c>
      <c r="H470" s="321">
        <v>2784.1000000000004</v>
      </c>
      <c r="I470" s="321">
        <v>2833.1500000000005</v>
      </c>
      <c r="J470" s="321">
        <v>2876.3</v>
      </c>
      <c r="K470" s="320">
        <v>2790</v>
      </c>
      <c r="L470" s="320">
        <v>2697.8</v>
      </c>
      <c r="M470" s="320">
        <v>1.23072</v>
      </c>
      <c r="N470" s="1"/>
      <c r="O470" s="1"/>
    </row>
    <row r="471" spans="1:15" ht="12.75" customHeight="1">
      <c r="A471" s="30">
        <v>461</v>
      </c>
      <c r="B471" s="334" t="s">
        <v>205</v>
      </c>
      <c r="C471" s="320">
        <v>546.95000000000005</v>
      </c>
      <c r="D471" s="321">
        <v>547.0333333333333</v>
      </c>
      <c r="E471" s="321">
        <v>539.66666666666663</v>
      </c>
      <c r="F471" s="321">
        <v>532.38333333333333</v>
      </c>
      <c r="G471" s="321">
        <v>525.01666666666665</v>
      </c>
      <c r="H471" s="321">
        <v>554.31666666666661</v>
      </c>
      <c r="I471" s="321">
        <v>561.68333333333339</v>
      </c>
      <c r="J471" s="321">
        <v>568.96666666666658</v>
      </c>
      <c r="K471" s="320">
        <v>554.4</v>
      </c>
      <c r="L471" s="320">
        <v>539.75</v>
      </c>
      <c r="M471" s="320">
        <v>5.5616199999999996</v>
      </c>
      <c r="N471" s="1"/>
      <c r="O471" s="1"/>
    </row>
    <row r="472" spans="1:15" ht="12.75" customHeight="1">
      <c r="A472" s="30">
        <v>462</v>
      </c>
      <c r="B472" s="334" t="s">
        <v>206</v>
      </c>
      <c r="C472" s="320">
        <v>1279.8499999999999</v>
      </c>
      <c r="D472" s="321">
        <v>1270.6833333333334</v>
      </c>
      <c r="E472" s="321">
        <v>1254.1666666666667</v>
      </c>
      <c r="F472" s="321">
        <v>1228.4833333333333</v>
      </c>
      <c r="G472" s="321">
        <v>1211.9666666666667</v>
      </c>
      <c r="H472" s="321">
        <v>1296.3666666666668</v>
      </c>
      <c r="I472" s="321">
        <v>1312.8833333333332</v>
      </c>
      <c r="J472" s="321">
        <v>1338.5666666666668</v>
      </c>
      <c r="K472" s="320">
        <v>1287.2</v>
      </c>
      <c r="L472" s="320">
        <v>1245</v>
      </c>
      <c r="M472" s="320">
        <v>6.4078099999999996</v>
      </c>
      <c r="N472" s="1"/>
      <c r="O472" s="1"/>
    </row>
    <row r="473" spans="1:15" ht="12.75" customHeight="1">
      <c r="A473" s="30">
        <v>463</v>
      </c>
      <c r="B473" s="334" t="s">
        <v>539</v>
      </c>
      <c r="C473" s="320">
        <v>52.65</v>
      </c>
      <c r="D473" s="321">
        <v>52.833333333333336</v>
      </c>
      <c r="E473" s="321">
        <v>52.116666666666674</v>
      </c>
      <c r="F473" s="321">
        <v>51.583333333333336</v>
      </c>
      <c r="G473" s="321">
        <v>50.866666666666674</v>
      </c>
      <c r="H473" s="321">
        <v>53.366666666666674</v>
      </c>
      <c r="I473" s="321">
        <v>54.083333333333329</v>
      </c>
      <c r="J473" s="321">
        <v>54.616666666666674</v>
      </c>
      <c r="K473" s="320">
        <v>53.55</v>
      </c>
      <c r="L473" s="320">
        <v>52.3</v>
      </c>
      <c r="M473" s="320">
        <v>41.762439999999998</v>
      </c>
      <c r="N473" s="1"/>
      <c r="O473" s="1"/>
    </row>
    <row r="474" spans="1:15" ht="12.75" customHeight="1">
      <c r="A474" s="30">
        <v>464</v>
      </c>
      <c r="B474" s="334" t="s">
        <v>540</v>
      </c>
      <c r="C474" s="320">
        <v>202.65</v>
      </c>
      <c r="D474" s="321">
        <v>201.51666666666665</v>
      </c>
      <c r="E474" s="321">
        <v>199.0333333333333</v>
      </c>
      <c r="F474" s="321">
        <v>195.41666666666666</v>
      </c>
      <c r="G474" s="321">
        <v>192.93333333333331</v>
      </c>
      <c r="H474" s="321">
        <v>205.1333333333333</v>
      </c>
      <c r="I474" s="321">
        <v>207.61666666666665</v>
      </c>
      <c r="J474" s="321">
        <v>211.23333333333329</v>
      </c>
      <c r="K474" s="320">
        <v>204</v>
      </c>
      <c r="L474" s="320">
        <v>197.9</v>
      </c>
      <c r="M474" s="320">
        <v>5.0284899999999997</v>
      </c>
      <c r="N474" s="1"/>
      <c r="O474" s="1"/>
    </row>
    <row r="475" spans="1:15" ht="12.75" customHeight="1">
      <c r="A475" s="30">
        <v>465</v>
      </c>
      <c r="B475" s="334" t="s">
        <v>527</v>
      </c>
      <c r="C475" s="320">
        <v>784.35</v>
      </c>
      <c r="D475" s="321">
        <v>787.55000000000007</v>
      </c>
      <c r="E475" s="321">
        <v>777.80000000000018</v>
      </c>
      <c r="F475" s="321">
        <v>771.25000000000011</v>
      </c>
      <c r="G475" s="321">
        <v>761.50000000000023</v>
      </c>
      <c r="H475" s="321">
        <v>794.10000000000014</v>
      </c>
      <c r="I475" s="321">
        <v>803.84999999999991</v>
      </c>
      <c r="J475" s="321">
        <v>810.40000000000009</v>
      </c>
      <c r="K475" s="320">
        <v>797.3</v>
      </c>
      <c r="L475" s="320">
        <v>781</v>
      </c>
      <c r="M475" s="320">
        <v>0.48371999999999998</v>
      </c>
      <c r="N475" s="1"/>
      <c r="O475" s="1"/>
    </row>
    <row r="476" spans="1:15" ht="12.75" customHeight="1">
      <c r="A476" s="30">
        <v>466</v>
      </c>
      <c r="B476" s="334" t="s">
        <v>847</v>
      </c>
      <c r="C476" s="320">
        <v>161.4</v>
      </c>
      <c r="D476" s="321">
        <v>160.03333333333333</v>
      </c>
      <c r="E476" s="321">
        <v>152.76666666666665</v>
      </c>
      <c r="F476" s="321">
        <v>144.13333333333333</v>
      </c>
      <c r="G476" s="321">
        <v>136.86666666666665</v>
      </c>
      <c r="H476" s="321">
        <v>168.66666666666666</v>
      </c>
      <c r="I476" s="321">
        <v>175.93333333333337</v>
      </c>
      <c r="J476" s="321">
        <v>184.56666666666666</v>
      </c>
      <c r="K476" s="320">
        <v>167.3</v>
      </c>
      <c r="L476" s="320">
        <v>151.4</v>
      </c>
      <c r="M476" s="320">
        <v>103.46742999999999</v>
      </c>
      <c r="N476" s="1"/>
      <c r="O476" s="1"/>
    </row>
    <row r="477" spans="1:15" ht="12.75" customHeight="1">
      <c r="A477" s="30">
        <v>467</v>
      </c>
      <c r="B477" s="334" t="s">
        <v>528</v>
      </c>
      <c r="C477" s="320">
        <v>72.45</v>
      </c>
      <c r="D477" s="321">
        <v>71.033333333333346</v>
      </c>
      <c r="E477" s="321">
        <v>68.616666666666688</v>
      </c>
      <c r="F477" s="321">
        <v>64.783333333333346</v>
      </c>
      <c r="G477" s="321">
        <v>62.366666666666688</v>
      </c>
      <c r="H477" s="321">
        <v>74.866666666666688</v>
      </c>
      <c r="I477" s="321">
        <v>77.283333333333346</v>
      </c>
      <c r="J477" s="321">
        <v>81.116666666666688</v>
      </c>
      <c r="K477" s="320">
        <v>73.45</v>
      </c>
      <c r="L477" s="320">
        <v>67.2</v>
      </c>
      <c r="M477" s="320">
        <v>260.23185999999998</v>
      </c>
      <c r="N477" s="1"/>
      <c r="O477" s="1"/>
    </row>
    <row r="478" spans="1:15" ht="12.75" customHeight="1">
      <c r="A478" s="30">
        <v>468</v>
      </c>
      <c r="B478" s="334" t="s">
        <v>207</v>
      </c>
      <c r="C478" s="320">
        <v>681.5</v>
      </c>
      <c r="D478" s="321">
        <v>673.19999999999993</v>
      </c>
      <c r="E478" s="321">
        <v>661.39999999999986</v>
      </c>
      <c r="F478" s="321">
        <v>641.29999999999995</v>
      </c>
      <c r="G478" s="321">
        <v>629.49999999999989</v>
      </c>
      <c r="H478" s="321">
        <v>693.29999999999984</v>
      </c>
      <c r="I478" s="321">
        <v>705.0999999999998</v>
      </c>
      <c r="J478" s="321">
        <v>725.19999999999982</v>
      </c>
      <c r="K478" s="320">
        <v>685</v>
      </c>
      <c r="L478" s="320">
        <v>653.1</v>
      </c>
      <c r="M478" s="320">
        <v>73.529439999999994</v>
      </c>
      <c r="N478" s="1"/>
      <c r="O478" s="1"/>
    </row>
    <row r="479" spans="1:15" ht="12.75" customHeight="1">
      <c r="A479" s="30">
        <v>469</v>
      </c>
      <c r="B479" s="334" t="s">
        <v>208</v>
      </c>
      <c r="C479" s="320">
        <v>1532.5</v>
      </c>
      <c r="D479" s="321">
        <v>1549.5</v>
      </c>
      <c r="E479" s="321">
        <v>1499.05</v>
      </c>
      <c r="F479" s="321">
        <v>1465.6</v>
      </c>
      <c r="G479" s="321">
        <v>1415.1499999999999</v>
      </c>
      <c r="H479" s="321">
        <v>1582.95</v>
      </c>
      <c r="I479" s="321">
        <v>1633.3999999999999</v>
      </c>
      <c r="J479" s="321">
        <v>1666.8500000000001</v>
      </c>
      <c r="K479" s="320">
        <v>1599.95</v>
      </c>
      <c r="L479" s="320">
        <v>1516.05</v>
      </c>
      <c r="M479" s="320">
        <v>8.5880799999999997</v>
      </c>
      <c r="N479" s="1"/>
      <c r="O479" s="1"/>
    </row>
    <row r="480" spans="1:15" ht="12.75" customHeight="1">
      <c r="A480" s="30">
        <v>470</v>
      </c>
      <c r="B480" s="334" t="s">
        <v>542</v>
      </c>
      <c r="C480" s="320">
        <v>11.95</v>
      </c>
      <c r="D480" s="321">
        <v>11.950000000000001</v>
      </c>
      <c r="E480" s="321">
        <v>11.850000000000001</v>
      </c>
      <c r="F480" s="321">
        <v>11.75</v>
      </c>
      <c r="G480" s="321">
        <v>11.65</v>
      </c>
      <c r="H480" s="321">
        <v>12.050000000000002</v>
      </c>
      <c r="I480" s="321">
        <v>12.15</v>
      </c>
      <c r="J480" s="321">
        <v>12.250000000000004</v>
      </c>
      <c r="K480" s="320">
        <v>12.05</v>
      </c>
      <c r="L480" s="320">
        <v>11.85</v>
      </c>
      <c r="M480" s="320">
        <v>15.741350000000001</v>
      </c>
      <c r="N480" s="1"/>
      <c r="O480" s="1"/>
    </row>
    <row r="481" spans="1:15" ht="12.75" customHeight="1">
      <c r="A481" s="30">
        <v>471</v>
      </c>
      <c r="B481" s="334" t="s">
        <v>543</v>
      </c>
      <c r="C481" s="320">
        <v>671.5</v>
      </c>
      <c r="D481" s="321">
        <v>669.48333333333335</v>
      </c>
      <c r="E481" s="321">
        <v>664.01666666666665</v>
      </c>
      <c r="F481" s="321">
        <v>656.5333333333333</v>
      </c>
      <c r="G481" s="321">
        <v>651.06666666666661</v>
      </c>
      <c r="H481" s="321">
        <v>676.9666666666667</v>
      </c>
      <c r="I481" s="321">
        <v>682.43333333333339</v>
      </c>
      <c r="J481" s="321">
        <v>689.91666666666674</v>
      </c>
      <c r="K481" s="320">
        <v>674.95</v>
      </c>
      <c r="L481" s="320">
        <v>662</v>
      </c>
      <c r="M481" s="320">
        <v>1.2814399999999999</v>
      </c>
      <c r="N481" s="1"/>
      <c r="O481" s="1"/>
    </row>
    <row r="482" spans="1:15" ht="12.75" customHeight="1">
      <c r="A482" s="30">
        <v>472</v>
      </c>
      <c r="B482" s="334" t="s">
        <v>545</v>
      </c>
      <c r="C482" s="320">
        <v>140.6</v>
      </c>
      <c r="D482" s="321">
        <v>141.6</v>
      </c>
      <c r="E482" s="321">
        <v>138.19999999999999</v>
      </c>
      <c r="F482" s="321">
        <v>135.79999999999998</v>
      </c>
      <c r="G482" s="321">
        <v>132.39999999999998</v>
      </c>
      <c r="H482" s="321">
        <v>144</v>
      </c>
      <c r="I482" s="321">
        <v>147.40000000000003</v>
      </c>
      <c r="J482" s="321">
        <v>149.80000000000001</v>
      </c>
      <c r="K482" s="320">
        <v>145</v>
      </c>
      <c r="L482" s="320">
        <v>139.19999999999999</v>
      </c>
      <c r="M482" s="320">
        <v>3.7980399999999999</v>
      </c>
      <c r="N482" s="1"/>
      <c r="O482" s="1"/>
    </row>
    <row r="483" spans="1:15" ht="12.75" customHeight="1">
      <c r="A483" s="30">
        <v>473</v>
      </c>
      <c r="B483" s="334" t="s">
        <v>546</v>
      </c>
      <c r="C483" s="320">
        <v>17.25</v>
      </c>
      <c r="D483" s="321">
        <v>17.283333333333335</v>
      </c>
      <c r="E483" s="321">
        <v>17.06666666666667</v>
      </c>
      <c r="F483" s="321">
        <v>16.883333333333336</v>
      </c>
      <c r="G483" s="321">
        <v>16.666666666666671</v>
      </c>
      <c r="H483" s="321">
        <v>17.466666666666669</v>
      </c>
      <c r="I483" s="321">
        <v>17.68333333333333</v>
      </c>
      <c r="J483" s="321">
        <v>17.866666666666667</v>
      </c>
      <c r="K483" s="320">
        <v>17.5</v>
      </c>
      <c r="L483" s="320">
        <v>17.100000000000001</v>
      </c>
      <c r="M483" s="320">
        <v>10.542210000000001</v>
      </c>
      <c r="N483" s="1"/>
      <c r="O483" s="1"/>
    </row>
    <row r="484" spans="1:15" ht="12.75" customHeight="1">
      <c r="A484" s="30">
        <v>474</v>
      </c>
      <c r="B484" s="334" t="s">
        <v>209</v>
      </c>
      <c r="C484" s="320">
        <v>6660.2</v>
      </c>
      <c r="D484" s="321">
        <v>6656.4666666666672</v>
      </c>
      <c r="E484" s="321">
        <v>6618.7333333333345</v>
      </c>
      <c r="F484" s="321">
        <v>6577.2666666666673</v>
      </c>
      <c r="G484" s="321">
        <v>6539.5333333333347</v>
      </c>
      <c r="H484" s="321">
        <v>6697.9333333333343</v>
      </c>
      <c r="I484" s="321">
        <v>6735.6666666666679</v>
      </c>
      <c r="J484" s="321">
        <v>6777.1333333333341</v>
      </c>
      <c r="K484" s="320">
        <v>6694.2</v>
      </c>
      <c r="L484" s="320">
        <v>6615</v>
      </c>
      <c r="M484" s="320">
        <v>2.79555</v>
      </c>
      <c r="N484" s="1"/>
      <c r="O484" s="1"/>
    </row>
    <row r="485" spans="1:15" ht="12.75" customHeight="1">
      <c r="A485" s="30">
        <v>475</v>
      </c>
      <c r="B485" s="334" t="s">
        <v>278</v>
      </c>
      <c r="C485" s="320">
        <v>40.25</v>
      </c>
      <c r="D485" s="321">
        <v>40.35</v>
      </c>
      <c r="E485" s="321">
        <v>40</v>
      </c>
      <c r="F485" s="321">
        <v>39.75</v>
      </c>
      <c r="G485" s="321">
        <v>39.4</v>
      </c>
      <c r="H485" s="321">
        <v>40.6</v>
      </c>
      <c r="I485" s="321">
        <v>40.95000000000001</v>
      </c>
      <c r="J485" s="321">
        <v>41.2</v>
      </c>
      <c r="K485" s="320">
        <v>40.700000000000003</v>
      </c>
      <c r="L485" s="320">
        <v>40.1</v>
      </c>
      <c r="M485" s="320">
        <v>39.723849999999999</v>
      </c>
      <c r="N485" s="1"/>
      <c r="O485" s="1"/>
    </row>
    <row r="486" spans="1:15" ht="12.75" customHeight="1">
      <c r="A486" s="30">
        <v>476</v>
      </c>
      <c r="B486" s="334" t="s">
        <v>210</v>
      </c>
      <c r="C486" s="320">
        <v>812.35</v>
      </c>
      <c r="D486" s="321">
        <v>812.91666666666663</v>
      </c>
      <c r="E486" s="321">
        <v>806.5333333333333</v>
      </c>
      <c r="F486" s="321">
        <v>800.7166666666667</v>
      </c>
      <c r="G486" s="321">
        <v>794.33333333333337</v>
      </c>
      <c r="H486" s="321">
        <v>818.73333333333323</v>
      </c>
      <c r="I486" s="321">
        <v>825.11666666666667</v>
      </c>
      <c r="J486" s="321">
        <v>830.93333333333317</v>
      </c>
      <c r="K486" s="320">
        <v>819.3</v>
      </c>
      <c r="L486" s="320">
        <v>807.1</v>
      </c>
      <c r="M486" s="320">
        <v>20.224769999999999</v>
      </c>
      <c r="N486" s="1"/>
      <c r="O486" s="1"/>
    </row>
    <row r="487" spans="1:15" ht="12.75" customHeight="1">
      <c r="A487" s="30">
        <v>477</v>
      </c>
      <c r="B487" s="334" t="s">
        <v>544</v>
      </c>
      <c r="C487" s="320">
        <v>929.85</v>
      </c>
      <c r="D487" s="321">
        <v>937.2833333333333</v>
      </c>
      <c r="E487" s="321">
        <v>914.56666666666661</v>
      </c>
      <c r="F487" s="321">
        <v>899.2833333333333</v>
      </c>
      <c r="G487" s="321">
        <v>876.56666666666661</v>
      </c>
      <c r="H487" s="321">
        <v>952.56666666666661</v>
      </c>
      <c r="I487" s="321">
        <v>975.2833333333333</v>
      </c>
      <c r="J487" s="321">
        <v>990.56666666666661</v>
      </c>
      <c r="K487" s="320">
        <v>960</v>
      </c>
      <c r="L487" s="320">
        <v>922</v>
      </c>
      <c r="M487" s="320">
        <v>0.59701000000000004</v>
      </c>
      <c r="N487" s="1"/>
      <c r="O487" s="1"/>
    </row>
    <row r="488" spans="1:15" ht="12.75" customHeight="1">
      <c r="A488" s="30">
        <v>478</v>
      </c>
      <c r="B488" s="334" t="s">
        <v>549</v>
      </c>
      <c r="C488" s="320">
        <v>463.4</v>
      </c>
      <c r="D488" s="321">
        <v>467.8</v>
      </c>
      <c r="E488" s="321">
        <v>456.85</v>
      </c>
      <c r="F488" s="321">
        <v>450.3</v>
      </c>
      <c r="G488" s="321">
        <v>439.35</v>
      </c>
      <c r="H488" s="321">
        <v>474.35</v>
      </c>
      <c r="I488" s="321">
        <v>485.29999999999995</v>
      </c>
      <c r="J488" s="321">
        <v>491.85</v>
      </c>
      <c r="K488" s="320">
        <v>478.75</v>
      </c>
      <c r="L488" s="320">
        <v>461.25</v>
      </c>
      <c r="M488" s="320">
        <v>0.63390999999999997</v>
      </c>
      <c r="N488" s="1"/>
      <c r="O488" s="1"/>
    </row>
    <row r="489" spans="1:15" ht="12.75" customHeight="1">
      <c r="A489" s="30">
        <v>479</v>
      </c>
      <c r="B489" s="334" t="s">
        <v>550</v>
      </c>
      <c r="C489" s="320">
        <v>34.85</v>
      </c>
      <c r="D489" s="321">
        <v>34.81666666666667</v>
      </c>
      <c r="E489" s="321">
        <v>34.433333333333337</v>
      </c>
      <c r="F489" s="321">
        <v>34.016666666666666</v>
      </c>
      <c r="G489" s="321">
        <v>33.633333333333333</v>
      </c>
      <c r="H489" s="321">
        <v>35.233333333333341</v>
      </c>
      <c r="I489" s="321">
        <v>35.616666666666681</v>
      </c>
      <c r="J489" s="321">
        <v>36.033333333333346</v>
      </c>
      <c r="K489" s="320">
        <v>35.200000000000003</v>
      </c>
      <c r="L489" s="320">
        <v>34.4</v>
      </c>
      <c r="M489" s="320">
        <v>13.81521</v>
      </c>
      <c r="N489" s="1"/>
      <c r="O489" s="1"/>
    </row>
    <row r="490" spans="1:15" ht="12.75" customHeight="1">
      <c r="A490" s="30">
        <v>480</v>
      </c>
      <c r="B490" s="334" t="s">
        <v>551</v>
      </c>
      <c r="C490" s="320">
        <v>901.55</v>
      </c>
      <c r="D490" s="321">
        <v>904.93333333333339</v>
      </c>
      <c r="E490" s="321">
        <v>895.86666666666679</v>
      </c>
      <c r="F490" s="321">
        <v>890.18333333333339</v>
      </c>
      <c r="G490" s="321">
        <v>881.11666666666679</v>
      </c>
      <c r="H490" s="321">
        <v>910.61666666666679</v>
      </c>
      <c r="I490" s="321">
        <v>919.68333333333339</v>
      </c>
      <c r="J490" s="321">
        <v>925.36666666666679</v>
      </c>
      <c r="K490" s="320">
        <v>914</v>
      </c>
      <c r="L490" s="320">
        <v>899.25</v>
      </c>
      <c r="M490" s="320">
        <v>0.22428000000000001</v>
      </c>
      <c r="N490" s="1"/>
      <c r="O490" s="1"/>
    </row>
    <row r="491" spans="1:15" ht="12.75" customHeight="1">
      <c r="A491" s="30">
        <v>481</v>
      </c>
      <c r="B491" s="334" t="s">
        <v>553</v>
      </c>
      <c r="C491" s="320">
        <v>400.65</v>
      </c>
      <c r="D491" s="321">
        <v>406.34999999999997</v>
      </c>
      <c r="E491" s="321">
        <v>390.69999999999993</v>
      </c>
      <c r="F491" s="321">
        <v>380.74999999999994</v>
      </c>
      <c r="G491" s="321">
        <v>365.09999999999991</v>
      </c>
      <c r="H491" s="321">
        <v>416.29999999999995</v>
      </c>
      <c r="I491" s="321">
        <v>431.94999999999993</v>
      </c>
      <c r="J491" s="321">
        <v>441.9</v>
      </c>
      <c r="K491" s="320">
        <v>422</v>
      </c>
      <c r="L491" s="320">
        <v>396.4</v>
      </c>
      <c r="M491" s="320">
        <v>7.3995600000000001</v>
      </c>
      <c r="N491" s="1"/>
      <c r="O491" s="1"/>
    </row>
    <row r="492" spans="1:15" ht="12.75" customHeight="1">
      <c r="A492" s="30">
        <v>482</v>
      </c>
      <c r="B492" s="334" t="s">
        <v>280</v>
      </c>
      <c r="C492" s="320">
        <v>1070.7</v>
      </c>
      <c r="D492" s="321">
        <v>1093.8999999999999</v>
      </c>
      <c r="E492" s="321">
        <v>1040.7999999999997</v>
      </c>
      <c r="F492" s="321">
        <v>1010.8999999999999</v>
      </c>
      <c r="G492" s="321">
        <v>957.79999999999973</v>
      </c>
      <c r="H492" s="321">
        <v>1123.7999999999997</v>
      </c>
      <c r="I492" s="321">
        <v>1176.8999999999996</v>
      </c>
      <c r="J492" s="321">
        <v>1206.7999999999997</v>
      </c>
      <c r="K492" s="320">
        <v>1147</v>
      </c>
      <c r="L492" s="320">
        <v>1064</v>
      </c>
      <c r="M492" s="320">
        <v>10.93713</v>
      </c>
      <c r="N492" s="1"/>
      <c r="O492" s="1"/>
    </row>
    <row r="493" spans="1:15" ht="12.75" customHeight="1">
      <c r="A493" s="30">
        <v>483</v>
      </c>
      <c r="B493" s="334" t="s">
        <v>211</v>
      </c>
      <c r="C493" s="320">
        <v>411.6</v>
      </c>
      <c r="D493" s="321">
        <v>408.75</v>
      </c>
      <c r="E493" s="321">
        <v>404.95</v>
      </c>
      <c r="F493" s="321">
        <v>398.3</v>
      </c>
      <c r="G493" s="321">
        <v>394.5</v>
      </c>
      <c r="H493" s="321">
        <v>415.4</v>
      </c>
      <c r="I493" s="321">
        <v>419.19999999999993</v>
      </c>
      <c r="J493" s="321">
        <v>425.84999999999997</v>
      </c>
      <c r="K493" s="320">
        <v>412.55</v>
      </c>
      <c r="L493" s="320">
        <v>402.1</v>
      </c>
      <c r="M493" s="320">
        <v>56.907829999999997</v>
      </c>
      <c r="N493" s="1"/>
      <c r="O493" s="1"/>
    </row>
    <row r="494" spans="1:15" ht="12.75" customHeight="1">
      <c r="A494" s="30">
        <v>484</v>
      </c>
      <c r="B494" s="334" t="s">
        <v>554</v>
      </c>
      <c r="C494" s="320">
        <v>2171.1999999999998</v>
      </c>
      <c r="D494" s="321">
        <v>2190.0666666666666</v>
      </c>
      <c r="E494" s="321">
        <v>2142.1333333333332</v>
      </c>
      <c r="F494" s="321">
        <v>2113.0666666666666</v>
      </c>
      <c r="G494" s="321">
        <v>2065.1333333333332</v>
      </c>
      <c r="H494" s="321">
        <v>2219.1333333333332</v>
      </c>
      <c r="I494" s="321">
        <v>2267.0666666666666</v>
      </c>
      <c r="J494" s="321">
        <v>2296.1333333333332</v>
      </c>
      <c r="K494" s="320">
        <v>2238</v>
      </c>
      <c r="L494" s="320">
        <v>2161</v>
      </c>
      <c r="M494" s="320">
        <v>0.27433000000000002</v>
      </c>
      <c r="N494" s="1"/>
      <c r="O494" s="1"/>
    </row>
    <row r="495" spans="1:15" ht="12.75" customHeight="1">
      <c r="A495" s="30">
        <v>485</v>
      </c>
      <c r="B495" s="334" t="s">
        <v>279</v>
      </c>
      <c r="C495" s="320">
        <v>211.4</v>
      </c>
      <c r="D495" s="321">
        <v>212.58333333333334</v>
      </c>
      <c r="E495" s="321">
        <v>208.76666666666668</v>
      </c>
      <c r="F495" s="321">
        <v>206.13333333333333</v>
      </c>
      <c r="G495" s="321">
        <v>202.31666666666666</v>
      </c>
      <c r="H495" s="321">
        <v>215.2166666666667</v>
      </c>
      <c r="I495" s="321">
        <v>219.03333333333336</v>
      </c>
      <c r="J495" s="321">
        <v>221.66666666666671</v>
      </c>
      <c r="K495" s="320">
        <v>216.4</v>
      </c>
      <c r="L495" s="320">
        <v>209.95</v>
      </c>
      <c r="M495" s="320">
        <v>3.6877300000000002</v>
      </c>
      <c r="N495" s="1"/>
      <c r="O495" s="1"/>
    </row>
    <row r="496" spans="1:15" ht="12.75" customHeight="1">
      <c r="A496" s="30">
        <v>486</v>
      </c>
      <c r="B496" s="334" t="s">
        <v>555</v>
      </c>
      <c r="C496" s="320">
        <v>2184.25</v>
      </c>
      <c r="D496" s="321">
        <v>2171.6333333333332</v>
      </c>
      <c r="E496" s="321">
        <v>2147.6166666666663</v>
      </c>
      <c r="F496" s="321">
        <v>2110.9833333333331</v>
      </c>
      <c r="G496" s="321">
        <v>2086.9666666666662</v>
      </c>
      <c r="H496" s="321">
        <v>2208.2666666666664</v>
      </c>
      <c r="I496" s="321">
        <v>2232.2833333333328</v>
      </c>
      <c r="J496" s="321">
        <v>2268.9166666666665</v>
      </c>
      <c r="K496" s="320">
        <v>2195.65</v>
      </c>
      <c r="L496" s="320">
        <v>2135</v>
      </c>
      <c r="M496" s="320">
        <v>0.54542999999999997</v>
      </c>
      <c r="N496" s="1"/>
      <c r="O496" s="1"/>
    </row>
    <row r="497" spans="1:15" ht="12.75" customHeight="1">
      <c r="A497" s="30">
        <v>487</v>
      </c>
      <c r="B497" s="334" t="s">
        <v>548</v>
      </c>
      <c r="C497" s="320">
        <v>675.9</v>
      </c>
      <c r="D497" s="321">
        <v>674.05000000000007</v>
      </c>
      <c r="E497" s="321">
        <v>666.35000000000014</v>
      </c>
      <c r="F497" s="321">
        <v>656.80000000000007</v>
      </c>
      <c r="G497" s="321">
        <v>649.10000000000014</v>
      </c>
      <c r="H497" s="321">
        <v>683.60000000000014</v>
      </c>
      <c r="I497" s="321">
        <v>691.30000000000018</v>
      </c>
      <c r="J497" s="321">
        <v>700.85000000000014</v>
      </c>
      <c r="K497" s="320">
        <v>681.75</v>
      </c>
      <c r="L497" s="320">
        <v>664.5</v>
      </c>
      <c r="M497" s="320">
        <v>1.2864</v>
      </c>
      <c r="N497" s="1"/>
      <c r="O497" s="1"/>
    </row>
    <row r="498" spans="1:15" ht="12.75" customHeight="1">
      <c r="A498" s="30">
        <v>488</v>
      </c>
      <c r="B498" s="334" t="s">
        <v>547</v>
      </c>
      <c r="C498" s="320">
        <v>3278.45</v>
      </c>
      <c r="D498" s="321">
        <v>3299.5</v>
      </c>
      <c r="E498" s="321">
        <v>3229</v>
      </c>
      <c r="F498" s="321">
        <v>3179.55</v>
      </c>
      <c r="G498" s="321">
        <v>3109.05</v>
      </c>
      <c r="H498" s="321">
        <v>3348.95</v>
      </c>
      <c r="I498" s="321">
        <v>3419.45</v>
      </c>
      <c r="J498" s="321">
        <v>3468.8999999999996</v>
      </c>
      <c r="K498" s="320">
        <v>3370</v>
      </c>
      <c r="L498" s="320">
        <v>3250.05</v>
      </c>
      <c r="M498" s="320">
        <v>0.61746999999999996</v>
      </c>
      <c r="N498" s="1"/>
      <c r="O498" s="1"/>
    </row>
    <row r="499" spans="1:15" ht="12.75" customHeight="1">
      <c r="A499" s="30">
        <v>489</v>
      </c>
      <c r="B499" s="334" t="s">
        <v>212</v>
      </c>
      <c r="C499" s="320">
        <v>1262.55</v>
      </c>
      <c r="D499" s="321">
        <v>1257.6333333333332</v>
      </c>
      <c r="E499" s="321">
        <v>1249.9166666666665</v>
      </c>
      <c r="F499" s="321">
        <v>1237.2833333333333</v>
      </c>
      <c r="G499" s="321">
        <v>1229.5666666666666</v>
      </c>
      <c r="H499" s="321">
        <v>1270.2666666666664</v>
      </c>
      <c r="I499" s="321">
        <v>1277.9833333333331</v>
      </c>
      <c r="J499" s="321">
        <v>1290.6166666666663</v>
      </c>
      <c r="K499" s="320">
        <v>1265.3499999999999</v>
      </c>
      <c r="L499" s="320">
        <v>1245</v>
      </c>
      <c r="M499" s="320">
        <v>5.4810299999999996</v>
      </c>
      <c r="N499" s="1"/>
      <c r="O499" s="1"/>
    </row>
    <row r="500" spans="1:15" ht="12.75" customHeight="1">
      <c r="A500" s="30">
        <v>490</v>
      </c>
      <c r="B500" s="334" t="s">
        <v>552</v>
      </c>
      <c r="C500" s="320">
        <v>443.95</v>
      </c>
      <c r="D500" s="321">
        <v>443.7166666666667</v>
      </c>
      <c r="E500" s="321">
        <v>440.23333333333341</v>
      </c>
      <c r="F500" s="321">
        <v>436.51666666666671</v>
      </c>
      <c r="G500" s="321">
        <v>433.03333333333342</v>
      </c>
      <c r="H500" s="321">
        <v>447.43333333333339</v>
      </c>
      <c r="I500" s="321">
        <v>450.91666666666674</v>
      </c>
      <c r="J500" s="321">
        <v>454.63333333333338</v>
      </c>
      <c r="K500" s="320">
        <v>447.2</v>
      </c>
      <c r="L500" s="320">
        <v>440</v>
      </c>
      <c r="M500" s="320">
        <v>1.76834</v>
      </c>
      <c r="N500" s="1"/>
      <c r="O500" s="1"/>
    </row>
    <row r="501" spans="1:15" ht="12.75" customHeight="1">
      <c r="A501" s="30">
        <v>491</v>
      </c>
      <c r="B501" s="334" t="s">
        <v>556</v>
      </c>
      <c r="C501" s="320">
        <v>213.95</v>
      </c>
      <c r="D501" s="321">
        <v>212.28333333333333</v>
      </c>
      <c r="E501" s="321">
        <v>208.66666666666666</v>
      </c>
      <c r="F501" s="321">
        <v>203.38333333333333</v>
      </c>
      <c r="G501" s="321">
        <v>199.76666666666665</v>
      </c>
      <c r="H501" s="321">
        <v>217.56666666666666</v>
      </c>
      <c r="I501" s="321">
        <v>221.18333333333334</v>
      </c>
      <c r="J501" s="321">
        <v>226.46666666666667</v>
      </c>
      <c r="K501" s="320">
        <v>215.9</v>
      </c>
      <c r="L501" s="320">
        <v>207</v>
      </c>
      <c r="M501" s="320">
        <v>9.5219400000000007</v>
      </c>
      <c r="N501" s="1"/>
      <c r="O501" s="1"/>
    </row>
    <row r="502" spans="1:15" ht="12.75" customHeight="1">
      <c r="A502" s="30">
        <v>492</v>
      </c>
      <c r="B502" s="334" t="s">
        <v>557</v>
      </c>
      <c r="C502" s="320">
        <v>87.6</v>
      </c>
      <c r="D502" s="321">
        <v>88.283333333333346</v>
      </c>
      <c r="E502" s="321">
        <v>86.616666666666688</v>
      </c>
      <c r="F502" s="321">
        <v>85.63333333333334</v>
      </c>
      <c r="G502" s="321">
        <v>83.966666666666683</v>
      </c>
      <c r="H502" s="321">
        <v>89.266666666666694</v>
      </c>
      <c r="I502" s="321">
        <v>90.933333333333351</v>
      </c>
      <c r="J502" s="321">
        <v>91.9166666666667</v>
      </c>
      <c r="K502" s="320">
        <v>89.95</v>
      </c>
      <c r="L502" s="320">
        <v>87.3</v>
      </c>
      <c r="M502" s="320">
        <v>23.94858</v>
      </c>
      <c r="N502" s="1"/>
      <c r="O502" s="1"/>
    </row>
    <row r="503" spans="1:15" ht="12.75" customHeight="1">
      <c r="A503" s="30">
        <v>493</v>
      </c>
      <c r="B503" s="334" t="s">
        <v>558</v>
      </c>
      <c r="C503" s="320">
        <v>475.9</v>
      </c>
      <c r="D503" s="321">
        <v>477.5333333333333</v>
      </c>
      <c r="E503" s="321">
        <v>473.26666666666659</v>
      </c>
      <c r="F503" s="321">
        <v>470.63333333333327</v>
      </c>
      <c r="G503" s="321">
        <v>466.36666666666656</v>
      </c>
      <c r="H503" s="321">
        <v>480.16666666666663</v>
      </c>
      <c r="I503" s="321">
        <v>484.43333333333328</v>
      </c>
      <c r="J503" s="321">
        <v>487.06666666666666</v>
      </c>
      <c r="K503" s="320">
        <v>481.8</v>
      </c>
      <c r="L503" s="320">
        <v>474.9</v>
      </c>
      <c r="M503" s="320">
        <v>0.27273999999999998</v>
      </c>
      <c r="N503" s="1"/>
      <c r="O503" s="1"/>
    </row>
    <row r="504" spans="1:15" ht="12.75" customHeight="1">
      <c r="A504" s="30">
        <v>494</v>
      </c>
      <c r="B504" s="334" t="s">
        <v>281</v>
      </c>
      <c r="C504" s="320">
        <v>1619.5</v>
      </c>
      <c r="D504" s="321">
        <v>1625.3999999999999</v>
      </c>
      <c r="E504" s="321">
        <v>1605.6499999999996</v>
      </c>
      <c r="F504" s="321">
        <v>1591.7999999999997</v>
      </c>
      <c r="G504" s="321">
        <v>1572.0499999999995</v>
      </c>
      <c r="H504" s="321">
        <v>1639.2499999999998</v>
      </c>
      <c r="I504" s="321">
        <v>1659.0000000000002</v>
      </c>
      <c r="J504" s="321">
        <v>1672.85</v>
      </c>
      <c r="K504" s="320">
        <v>1645.15</v>
      </c>
      <c r="L504" s="320">
        <v>1611.55</v>
      </c>
      <c r="M504" s="320">
        <v>1.05162</v>
      </c>
      <c r="N504" s="1"/>
      <c r="O504" s="1"/>
    </row>
    <row r="505" spans="1:15" ht="12.75" customHeight="1">
      <c r="A505" s="30">
        <v>495</v>
      </c>
      <c r="B505" s="334" t="s">
        <v>213</v>
      </c>
      <c r="C505" s="320">
        <v>529.25</v>
      </c>
      <c r="D505" s="321">
        <v>531.36666666666667</v>
      </c>
      <c r="E505" s="321">
        <v>524.98333333333335</v>
      </c>
      <c r="F505" s="321">
        <v>520.7166666666667</v>
      </c>
      <c r="G505" s="321">
        <v>514.33333333333337</v>
      </c>
      <c r="H505" s="321">
        <v>535.63333333333333</v>
      </c>
      <c r="I505" s="321">
        <v>542.01666666666677</v>
      </c>
      <c r="J505" s="321">
        <v>546.2833333333333</v>
      </c>
      <c r="K505" s="320">
        <v>537.75</v>
      </c>
      <c r="L505" s="320">
        <v>527.1</v>
      </c>
      <c r="M505" s="320">
        <v>43.593699999999998</v>
      </c>
      <c r="N505" s="1"/>
      <c r="O505" s="1"/>
    </row>
    <row r="506" spans="1:15" ht="12.75" customHeight="1">
      <c r="A506" s="30">
        <v>496</v>
      </c>
      <c r="B506" s="334" t="s">
        <v>559</v>
      </c>
      <c r="C506" s="320">
        <v>282.5</v>
      </c>
      <c r="D506" s="321">
        <v>282.96666666666664</v>
      </c>
      <c r="E506" s="321">
        <v>280.18333333333328</v>
      </c>
      <c r="F506" s="321">
        <v>277.86666666666662</v>
      </c>
      <c r="G506" s="321">
        <v>275.08333333333326</v>
      </c>
      <c r="H506" s="321">
        <v>285.2833333333333</v>
      </c>
      <c r="I506" s="321">
        <v>288.06666666666672</v>
      </c>
      <c r="J506" s="321">
        <v>290.38333333333333</v>
      </c>
      <c r="K506" s="320">
        <v>285.75</v>
      </c>
      <c r="L506" s="320">
        <v>280.64999999999998</v>
      </c>
      <c r="M506" s="320">
        <v>2.5122100000000001</v>
      </c>
      <c r="N506" s="1"/>
      <c r="O506" s="1"/>
    </row>
    <row r="507" spans="1:15" ht="12.75" customHeight="1">
      <c r="A507" s="30">
        <v>497</v>
      </c>
      <c r="B507" s="334" t="s">
        <v>282</v>
      </c>
      <c r="C507" s="320">
        <v>13.75</v>
      </c>
      <c r="D507" s="321">
        <v>13.816666666666668</v>
      </c>
      <c r="E507" s="321">
        <v>13.583333333333336</v>
      </c>
      <c r="F507" s="321">
        <v>13.416666666666668</v>
      </c>
      <c r="G507" s="321">
        <v>13.183333333333335</v>
      </c>
      <c r="H507" s="321">
        <v>13.983333333333336</v>
      </c>
      <c r="I507" s="321">
        <v>14.216666666666667</v>
      </c>
      <c r="J507" s="321">
        <v>14.383333333333336</v>
      </c>
      <c r="K507" s="320">
        <v>14.05</v>
      </c>
      <c r="L507" s="320">
        <v>13.65</v>
      </c>
      <c r="M507" s="320">
        <v>535.80877999999996</v>
      </c>
      <c r="N507" s="1"/>
      <c r="O507" s="1"/>
    </row>
    <row r="508" spans="1:15" ht="12.75" customHeight="1">
      <c r="A508" s="30">
        <v>498</v>
      </c>
      <c r="B508" s="353" t="s">
        <v>214</v>
      </c>
      <c r="C508" s="354">
        <v>261</v>
      </c>
      <c r="D508" s="354">
        <v>261.45</v>
      </c>
      <c r="E508" s="354">
        <v>258.84999999999997</v>
      </c>
      <c r="F508" s="354">
        <v>256.7</v>
      </c>
      <c r="G508" s="354">
        <v>254.09999999999997</v>
      </c>
      <c r="H508" s="354">
        <v>263.59999999999997</v>
      </c>
      <c r="I508" s="354">
        <v>266.2</v>
      </c>
      <c r="J508" s="353">
        <v>268.34999999999997</v>
      </c>
      <c r="K508" s="353">
        <v>264.05</v>
      </c>
      <c r="L508" s="353">
        <v>259.3</v>
      </c>
      <c r="M508" s="270">
        <v>68.747169999999997</v>
      </c>
      <c r="N508" s="1"/>
      <c r="O508" s="1"/>
    </row>
    <row r="509" spans="1:15" ht="12.75" customHeight="1">
      <c r="A509" s="30">
        <v>499</v>
      </c>
      <c r="B509" s="353" t="s">
        <v>560</v>
      </c>
      <c r="C509" s="354">
        <v>333.45</v>
      </c>
      <c r="D509" s="354">
        <v>333.31666666666666</v>
      </c>
      <c r="E509" s="354">
        <v>331.23333333333335</v>
      </c>
      <c r="F509" s="354">
        <v>329.01666666666671</v>
      </c>
      <c r="G509" s="354">
        <v>326.93333333333339</v>
      </c>
      <c r="H509" s="354">
        <v>335.5333333333333</v>
      </c>
      <c r="I509" s="354">
        <v>337.61666666666667</v>
      </c>
      <c r="J509" s="353">
        <v>339.83333333333326</v>
      </c>
      <c r="K509" s="353">
        <v>335.4</v>
      </c>
      <c r="L509" s="353">
        <v>331.1</v>
      </c>
      <c r="M509" s="270">
        <v>3.3203499999999999</v>
      </c>
      <c r="N509" s="1"/>
      <c r="O509" s="1"/>
    </row>
    <row r="510" spans="1:15" ht="12.75" customHeight="1">
      <c r="A510" s="30">
        <v>500</v>
      </c>
      <c r="B510" s="353" t="s">
        <v>561</v>
      </c>
      <c r="C510" s="354">
        <v>1660</v>
      </c>
      <c r="D510" s="354">
        <v>1663.3166666666666</v>
      </c>
      <c r="E510" s="354">
        <v>1642.6333333333332</v>
      </c>
      <c r="F510" s="354">
        <v>1625.2666666666667</v>
      </c>
      <c r="G510" s="354">
        <v>1604.5833333333333</v>
      </c>
      <c r="H510" s="354">
        <v>1680.6833333333332</v>
      </c>
      <c r="I510" s="354">
        <v>1701.3666666666666</v>
      </c>
      <c r="J510" s="353">
        <v>1718.7333333333331</v>
      </c>
      <c r="K510" s="353">
        <v>1684</v>
      </c>
      <c r="L510" s="353">
        <v>1645.95</v>
      </c>
      <c r="M510" s="270">
        <v>0.26089000000000001</v>
      </c>
      <c r="N510" s="1"/>
      <c r="O510" s="1"/>
    </row>
    <row r="511" spans="1:15" ht="12.75" customHeight="1">
      <c r="A511" s="30"/>
      <c r="B511" s="353"/>
      <c r="C511" s="354"/>
      <c r="D511" s="354"/>
      <c r="E511" s="354"/>
      <c r="F511" s="354"/>
      <c r="G511" s="354"/>
      <c r="H511" s="354"/>
      <c r="I511" s="354"/>
      <c r="J511" s="353"/>
      <c r="K511" s="353"/>
      <c r="L511" s="353"/>
      <c r="M511" s="270"/>
      <c r="N511" s="1"/>
      <c r="O511" s="1"/>
    </row>
    <row r="512" spans="1:15" ht="12.75" customHeight="1">
      <c r="A512" s="295"/>
      <c r="B512" s="295"/>
      <c r="C512" s="296"/>
      <c r="D512" s="296"/>
      <c r="E512" s="296"/>
      <c r="F512" s="296"/>
      <c r="G512" s="296"/>
      <c r="H512" s="296"/>
      <c r="I512" s="296"/>
      <c r="J512" s="295"/>
      <c r="K512" s="295"/>
      <c r="L512" s="295"/>
      <c r="M512" s="297"/>
      <c r="N512" s="1"/>
      <c r="O512" s="1"/>
    </row>
    <row r="513" spans="1:15" ht="12.75" customHeight="1">
      <c r="A513" s="295"/>
      <c r="B513" s="295"/>
      <c r="C513" s="296"/>
      <c r="D513" s="296"/>
      <c r="E513" s="296"/>
      <c r="F513" s="296"/>
      <c r="G513" s="296"/>
      <c r="H513" s="296"/>
      <c r="I513" s="296"/>
      <c r="J513" s="295"/>
      <c r="K513" s="295"/>
      <c r="L513" s="295"/>
      <c r="M513" s="297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A517" s="63" t="s">
        <v>285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228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229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80"/>
      <c r="B5" s="481"/>
      <c r="C5" s="480"/>
      <c r="D5" s="481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38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563</v>
      </c>
      <c r="B7" s="482" t="s">
        <v>564</v>
      </c>
      <c r="C7" s="481"/>
      <c r="D7" s="7">
        <f>Main!B10</f>
        <v>44678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565</v>
      </c>
      <c r="B9" s="85" t="s">
        <v>566</v>
      </c>
      <c r="C9" s="85" t="s">
        <v>567</v>
      </c>
      <c r="D9" s="85" t="s">
        <v>568</v>
      </c>
      <c r="E9" s="85" t="s">
        <v>569</v>
      </c>
      <c r="F9" s="85" t="s">
        <v>570</v>
      </c>
      <c r="G9" s="85" t="s">
        <v>571</v>
      </c>
      <c r="H9" s="85" t="s">
        <v>572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44677</v>
      </c>
      <c r="B10" s="29">
        <v>540615</v>
      </c>
      <c r="C10" s="28" t="s">
        <v>1146</v>
      </c>
      <c r="D10" s="28" t="s">
        <v>1147</v>
      </c>
      <c r="E10" s="28" t="s">
        <v>573</v>
      </c>
      <c r="F10" s="87">
        <v>342850</v>
      </c>
      <c r="G10" s="29">
        <v>2.62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44677</v>
      </c>
      <c r="B11" s="29">
        <v>540615</v>
      </c>
      <c r="C11" s="28" t="s">
        <v>1146</v>
      </c>
      <c r="D11" s="28" t="s">
        <v>1147</v>
      </c>
      <c r="E11" s="28" t="s">
        <v>574</v>
      </c>
      <c r="F11" s="87">
        <v>1909850</v>
      </c>
      <c r="G11" s="29">
        <v>2.68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44677</v>
      </c>
      <c r="B12" s="29">
        <v>540615</v>
      </c>
      <c r="C12" s="28" t="s">
        <v>1146</v>
      </c>
      <c r="D12" s="28" t="s">
        <v>1148</v>
      </c>
      <c r="E12" s="28" t="s">
        <v>573</v>
      </c>
      <c r="F12" s="87">
        <v>600000</v>
      </c>
      <c r="G12" s="29">
        <v>2.68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44677</v>
      </c>
      <c r="B13" s="29">
        <v>539506</v>
      </c>
      <c r="C13" s="28" t="s">
        <v>1149</v>
      </c>
      <c r="D13" s="28" t="s">
        <v>1150</v>
      </c>
      <c r="E13" s="28" t="s">
        <v>573</v>
      </c>
      <c r="F13" s="87">
        <v>309088</v>
      </c>
      <c r="G13" s="29">
        <v>1.9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44677</v>
      </c>
      <c r="B14" s="29">
        <v>539506</v>
      </c>
      <c r="C14" s="28" t="s">
        <v>1149</v>
      </c>
      <c r="D14" s="28" t="s">
        <v>1151</v>
      </c>
      <c r="E14" s="28" t="s">
        <v>574</v>
      </c>
      <c r="F14" s="87">
        <v>432698</v>
      </c>
      <c r="G14" s="29">
        <v>1.9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44677</v>
      </c>
      <c r="B15" s="29">
        <v>540135</v>
      </c>
      <c r="C15" s="28" t="s">
        <v>1066</v>
      </c>
      <c r="D15" s="28" t="s">
        <v>1152</v>
      </c>
      <c r="E15" s="28" t="s">
        <v>573</v>
      </c>
      <c r="F15" s="87">
        <v>2561166</v>
      </c>
      <c r="G15" s="29">
        <v>2.39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44677</v>
      </c>
      <c r="B16" s="29">
        <v>540135</v>
      </c>
      <c r="C16" s="28" t="s">
        <v>1066</v>
      </c>
      <c r="D16" s="28" t="s">
        <v>867</v>
      </c>
      <c r="E16" s="28" t="s">
        <v>573</v>
      </c>
      <c r="F16" s="87">
        <v>2650743</v>
      </c>
      <c r="G16" s="29">
        <v>2.41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44677</v>
      </c>
      <c r="B17" s="29">
        <v>540135</v>
      </c>
      <c r="C17" s="28" t="s">
        <v>1066</v>
      </c>
      <c r="D17" s="28" t="s">
        <v>867</v>
      </c>
      <c r="E17" s="28" t="s">
        <v>574</v>
      </c>
      <c r="F17" s="87">
        <v>2740014</v>
      </c>
      <c r="G17" s="29">
        <v>2.41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44677</v>
      </c>
      <c r="B18" s="29">
        <v>531158</v>
      </c>
      <c r="C18" s="28" t="s">
        <v>1153</v>
      </c>
      <c r="D18" s="28" t="s">
        <v>1154</v>
      </c>
      <c r="E18" s="28" t="s">
        <v>573</v>
      </c>
      <c r="F18" s="87">
        <v>45074</v>
      </c>
      <c r="G18" s="29">
        <v>13.6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44677</v>
      </c>
      <c r="B19" s="29">
        <v>531158</v>
      </c>
      <c r="C19" s="28" t="s">
        <v>1153</v>
      </c>
      <c r="D19" s="28" t="s">
        <v>1155</v>
      </c>
      <c r="E19" s="28" t="s">
        <v>574</v>
      </c>
      <c r="F19" s="87">
        <v>27966</v>
      </c>
      <c r="G19" s="29">
        <v>13.65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44677</v>
      </c>
      <c r="B20" s="29">
        <v>538922</v>
      </c>
      <c r="C20" s="28" t="s">
        <v>1156</v>
      </c>
      <c r="D20" s="28" t="s">
        <v>1157</v>
      </c>
      <c r="E20" s="28" t="s">
        <v>574</v>
      </c>
      <c r="F20" s="87">
        <v>54800</v>
      </c>
      <c r="G20" s="29">
        <v>25.38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44677</v>
      </c>
      <c r="B21" s="29">
        <v>512379</v>
      </c>
      <c r="C21" s="28" t="s">
        <v>1158</v>
      </c>
      <c r="D21" s="28" t="s">
        <v>1159</v>
      </c>
      <c r="E21" s="28" t="s">
        <v>573</v>
      </c>
      <c r="F21" s="87">
        <v>1400000</v>
      </c>
      <c r="G21" s="29">
        <v>33.299999999999997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44677</v>
      </c>
      <c r="B22" s="29">
        <v>512379</v>
      </c>
      <c r="C22" s="28" t="s">
        <v>1158</v>
      </c>
      <c r="D22" s="28" t="s">
        <v>1159</v>
      </c>
      <c r="E22" s="28" t="s">
        <v>574</v>
      </c>
      <c r="F22" s="87">
        <v>1600000</v>
      </c>
      <c r="G22" s="29">
        <v>36.76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44677</v>
      </c>
      <c r="B23" s="29">
        <v>531909</v>
      </c>
      <c r="C23" s="28" t="s">
        <v>1160</v>
      </c>
      <c r="D23" s="28" t="s">
        <v>1161</v>
      </c>
      <c r="E23" s="28" t="s">
        <v>573</v>
      </c>
      <c r="F23" s="87">
        <v>400000</v>
      </c>
      <c r="G23" s="29">
        <v>5.6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44677</v>
      </c>
      <c r="B24" s="29">
        <v>539559</v>
      </c>
      <c r="C24" s="28" t="s">
        <v>1162</v>
      </c>
      <c r="D24" s="28" t="s">
        <v>1163</v>
      </c>
      <c r="E24" s="28" t="s">
        <v>574</v>
      </c>
      <c r="F24" s="87">
        <v>34800</v>
      </c>
      <c r="G24" s="29">
        <v>16.36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44677</v>
      </c>
      <c r="B25" s="29">
        <v>539559</v>
      </c>
      <c r="C25" s="28" t="s">
        <v>1162</v>
      </c>
      <c r="D25" s="28" t="s">
        <v>1164</v>
      </c>
      <c r="E25" s="28" t="s">
        <v>573</v>
      </c>
      <c r="F25" s="87">
        <v>31488</v>
      </c>
      <c r="G25" s="29">
        <v>15.88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44677</v>
      </c>
      <c r="B26" s="29">
        <v>539559</v>
      </c>
      <c r="C26" s="28" t="s">
        <v>1162</v>
      </c>
      <c r="D26" s="28" t="s">
        <v>1165</v>
      </c>
      <c r="E26" s="28" t="s">
        <v>573</v>
      </c>
      <c r="F26" s="87">
        <v>50000</v>
      </c>
      <c r="G26" s="29">
        <v>16.36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44677</v>
      </c>
      <c r="B27" s="29">
        <v>539559</v>
      </c>
      <c r="C27" s="28" t="s">
        <v>1162</v>
      </c>
      <c r="D27" s="28" t="s">
        <v>1166</v>
      </c>
      <c r="E27" s="28" t="s">
        <v>573</v>
      </c>
      <c r="F27" s="87">
        <v>148310</v>
      </c>
      <c r="G27" s="29">
        <v>16.36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44677</v>
      </c>
      <c r="B28" s="29">
        <v>539559</v>
      </c>
      <c r="C28" s="28" t="s">
        <v>1162</v>
      </c>
      <c r="D28" s="28" t="s">
        <v>1167</v>
      </c>
      <c r="E28" s="28" t="s">
        <v>574</v>
      </c>
      <c r="F28" s="87">
        <v>80699</v>
      </c>
      <c r="G28" s="29">
        <v>16.36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44677</v>
      </c>
      <c r="B29" s="29">
        <v>539559</v>
      </c>
      <c r="C29" s="28" t="s">
        <v>1162</v>
      </c>
      <c r="D29" s="28" t="s">
        <v>1168</v>
      </c>
      <c r="E29" s="28" t="s">
        <v>574</v>
      </c>
      <c r="F29" s="87">
        <v>72000</v>
      </c>
      <c r="G29" s="29">
        <v>16.14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44677</v>
      </c>
      <c r="B30" s="29">
        <v>539559</v>
      </c>
      <c r="C30" s="28" t="s">
        <v>1162</v>
      </c>
      <c r="D30" s="28" t="s">
        <v>1163</v>
      </c>
      <c r="E30" s="28" t="s">
        <v>574</v>
      </c>
      <c r="F30" s="87">
        <v>29894</v>
      </c>
      <c r="G30" s="29">
        <v>16.36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44677</v>
      </c>
      <c r="B31" s="29">
        <v>543516</v>
      </c>
      <c r="C31" s="28" t="s">
        <v>1083</v>
      </c>
      <c r="D31" s="28" t="s">
        <v>1169</v>
      </c>
      <c r="E31" s="28" t="s">
        <v>574</v>
      </c>
      <c r="F31" s="87">
        <v>12000</v>
      </c>
      <c r="G31" s="29">
        <v>51.06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44677</v>
      </c>
      <c r="B32" s="29">
        <v>542724</v>
      </c>
      <c r="C32" s="28" t="s">
        <v>1170</v>
      </c>
      <c r="D32" s="28" t="s">
        <v>1050</v>
      </c>
      <c r="E32" s="28" t="s">
        <v>573</v>
      </c>
      <c r="F32" s="87">
        <v>800450</v>
      </c>
      <c r="G32" s="29">
        <v>5.54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44677</v>
      </c>
      <c r="B33" s="29">
        <v>542724</v>
      </c>
      <c r="C33" s="28" t="s">
        <v>1170</v>
      </c>
      <c r="D33" s="28" t="s">
        <v>1050</v>
      </c>
      <c r="E33" s="28" t="s">
        <v>574</v>
      </c>
      <c r="F33" s="87">
        <v>800450</v>
      </c>
      <c r="G33" s="29">
        <v>5.66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44677</v>
      </c>
      <c r="B34" s="29">
        <v>542724</v>
      </c>
      <c r="C34" s="28" t="s">
        <v>1170</v>
      </c>
      <c r="D34" s="28" t="s">
        <v>1171</v>
      </c>
      <c r="E34" s="28" t="s">
        <v>574</v>
      </c>
      <c r="F34" s="87">
        <v>500000</v>
      </c>
      <c r="G34" s="29">
        <v>5.54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44677</v>
      </c>
      <c r="B35" s="29">
        <v>542724</v>
      </c>
      <c r="C35" s="28" t="s">
        <v>1170</v>
      </c>
      <c r="D35" s="28" t="s">
        <v>1172</v>
      </c>
      <c r="E35" s="28" t="s">
        <v>574</v>
      </c>
      <c r="F35" s="87">
        <v>900000</v>
      </c>
      <c r="G35" s="29">
        <v>5.52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44677</v>
      </c>
      <c r="B36" s="29">
        <v>542803</v>
      </c>
      <c r="C36" s="28" t="s">
        <v>1111</v>
      </c>
      <c r="D36" s="28" t="s">
        <v>1173</v>
      </c>
      <c r="E36" s="28" t="s">
        <v>573</v>
      </c>
      <c r="F36" s="87">
        <v>10000</v>
      </c>
      <c r="G36" s="29">
        <v>23.4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44677</v>
      </c>
      <c r="B37" s="29">
        <v>542803</v>
      </c>
      <c r="C37" s="28" t="s">
        <v>1111</v>
      </c>
      <c r="D37" s="28" t="s">
        <v>1113</v>
      </c>
      <c r="E37" s="28" t="s">
        <v>573</v>
      </c>
      <c r="F37" s="87">
        <v>10000</v>
      </c>
      <c r="G37" s="29">
        <v>23.4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44677</v>
      </c>
      <c r="B38" s="29">
        <v>542803</v>
      </c>
      <c r="C38" s="28" t="s">
        <v>1111</v>
      </c>
      <c r="D38" s="28" t="s">
        <v>1174</v>
      </c>
      <c r="E38" s="28" t="s">
        <v>573</v>
      </c>
      <c r="F38" s="87">
        <v>12800</v>
      </c>
      <c r="G38" s="29">
        <v>23.4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44677</v>
      </c>
      <c r="B39" s="29">
        <v>542803</v>
      </c>
      <c r="C39" s="28" t="s">
        <v>1111</v>
      </c>
      <c r="D39" s="28" t="s">
        <v>1175</v>
      </c>
      <c r="E39" s="28" t="s">
        <v>573</v>
      </c>
      <c r="F39" s="87">
        <v>11350</v>
      </c>
      <c r="G39" s="29">
        <v>23.4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44677</v>
      </c>
      <c r="B40" s="29">
        <v>542803</v>
      </c>
      <c r="C40" s="28" t="s">
        <v>1111</v>
      </c>
      <c r="D40" s="28" t="s">
        <v>1176</v>
      </c>
      <c r="E40" s="28" t="s">
        <v>573</v>
      </c>
      <c r="F40" s="87">
        <v>11370</v>
      </c>
      <c r="G40" s="29">
        <v>23.4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44677</v>
      </c>
      <c r="B41" s="29">
        <v>542803</v>
      </c>
      <c r="C41" s="28" t="s">
        <v>1111</v>
      </c>
      <c r="D41" s="28" t="s">
        <v>1177</v>
      </c>
      <c r="E41" s="28" t="s">
        <v>573</v>
      </c>
      <c r="F41" s="87">
        <v>11540</v>
      </c>
      <c r="G41" s="29">
        <v>23.4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44677</v>
      </c>
      <c r="B42" s="29">
        <v>542803</v>
      </c>
      <c r="C42" s="28" t="s">
        <v>1111</v>
      </c>
      <c r="D42" s="28" t="s">
        <v>1112</v>
      </c>
      <c r="E42" s="28" t="s">
        <v>574</v>
      </c>
      <c r="F42" s="87">
        <v>100000</v>
      </c>
      <c r="G42" s="29">
        <v>23.4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44677</v>
      </c>
      <c r="B43" s="29">
        <v>540153</v>
      </c>
      <c r="C43" s="28" t="s">
        <v>255</v>
      </c>
      <c r="D43" s="28" t="s">
        <v>1178</v>
      </c>
      <c r="E43" s="28" t="s">
        <v>573</v>
      </c>
      <c r="F43" s="87">
        <v>1113000</v>
      </c>
      <c r="G43" s="29">
        <v>1162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44677</v>
      </c>
      <c r="B44" s="29">
        <v>504397</v>
      </c>
      <c r="C44" s="28" t="s">
        <v>1114</v>
      </c>
      <c r="D44" s="28" t="s">
        <v>1179</v>
      </c>
      <c r="E44" s="28" t="s">
        <v>573</v>
      </c>
      <c r="F44" s="87">
        <v>8000</v>
      </c>
      <c r="G44" s="29">
        <v>34.049999999999997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44677</v>
      </c>
      <c r="B45" s="29">
        <v>504397</v>
      </c>
      <c r="C45" s="28" t="s">
        <v>1114</v>
      </c>
      <c r="D45" s="28" t="s">
        <v>1115</v>
      </c>
      <c r="E45" s="28" t="s">
        <v>574</v>
      </c>
      <c r="F45" s="87">
        <v>2264</v>
      </c>
      <c r="G45" s="29">
        <v>34.64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44677</v>
      </c>
      <c r="B46" s="29">
        <v>504397</v>
      </c>
      <c r="C46" s="28" t="s">
        <v>1114</v>
      </c>
      <c r="D46" s="28" t="s">
        <v>1180</v>
      </c>
      <c r="E46" s="28" t="s">
        <v>574</v>
      </c>
      <c r="F46" s="87">
        <v>11187</v>
      </c>
      <c r="G46" s="29">
        <v>33.72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44677</v>
      </c>
      <c r="B47" s="29">
        <v>504397</v>
      </c>
      <c r="C47" s="28" t="s">
        <v>1114</v>
      </c>
      <c r="D47" s="28" t="s">
        <v>1181</v>
      </c>
      <c r="E47" s="28" t="s">
        <v>573</v>
      </c>
      <c r="F47" s="87">
        <v>2903</v>
      </c>
      <c r="G47" s="29">
        <v>34.21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44677</v>
      </c>
      <c r="B48" s="29">
        <v>539224</v>
      </c>
      <c r="C48" s="28" t="s">
        <v>1116</v>
      </c>
      <c r="D48" s="28" t="s">
        <v>1182</v>
      </c>
      <c r="E48" s="28" t="s">
        <v>573</v>
      </c>
      <c r="F48" s="87">
        <v>22834</v>
      </c>
      <c r="G48" s="29">
        <v>37.729999999999997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44677</v>
      </c>
      <c r="B49" s="29">
        <v>539224</v>
      </c>
      <c r="C49" s="28" t="s">
        <v>1116</v>
      </c>
      <c r="D49" s="28" t="s">
        <v>1182</v>
      </c>
      <c r="E49" s="28" t="s">
        <v>574</v>
      </c>
      <c r="F49" s="87">
        <v>21747</v>
      </c>
      <c r="G49" s="29">
        <v>37.83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44677</v>
      </c>
      <c r="B50" s="29">
        <v>539224</v>
      </c>
      <c r="C50" s="28" t="s">
        <v>1116</v>
      </c>
      <c r="D50" s="28" t="s">
        <v>1117</v>
      </c>
      <c r="E50" s="28" t="s">
        <v>574</v>
      </c>
      <c r="F50" s="87">
        <v>183676</v>
      </c>
      <c r="G50" s="29">
        <v>37.75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44677</v>
      </c>
      <c r="B51" s="29">
        <v>539224</v>
      </c>
      <c r="C51" s="28" t="s">
        <v>1116</v>
      </c>
      <c r="D51" s="28" t="s">
        <v>1183</v>
      </c>
      <c r="E51" s="28" t="s">
        <v>573</v>
      </c>
      <c r="F51" s="87">
        <v>24999</v>
      </c>
      <c r="G51" s="29">
        <v>37.94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44677</v>
      </c>
      <c r="B52" s="29">
        <v>524590</v>
      </c>
      <c r="C52" s="28" t="s">
        <v>1118</v>
      </c>
      <c r="D52" s="28" t="s">
        <v>1119</v>
      </c>
      <c r="E52" s="28" t="s">
        <v>573</v>
      </c>
      <c r="F52" s="87">
        <v>7420</v>
      </c>
      <c r="G52" s="29">
        <v>60.49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44677</v>
      </c>
      <c r="B53" s="29">
        <v>524590</v>
      </c>
      <c r="C53" s="28" t="s">
        <v>1118</v>
      </c>
      <c r="D53" s="28" t="s">
        <v>1119</v>
      </c>
      <c r="E53" s="28" t="s">
        <v>574</v>
      </c>
      <c r="F53" s="87">
        <v>28989</v>
      </c>
      <c r="G53" s="29">
        <v>60.7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44677</v>
      </c>
      <c r="B54" s="29">
        <v>540377</v>
      </c>
      <c r="C54" s="28" t="s">
        <v>1184</v>
      </c>
      <c r="D54" s="28" t="s">
        <v>1185</v>
      </c>
      <c r="E54" s="28" t="s">
        <v>573</v>
      </c>
      <c r="F54" s="87">
        <v>18000</v>
      </c>
      <c r="G54" s="29">
        <v>74.3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44677</v>
      </c>
      <c r="B55" s="29">
        <v>541983</v>
      </c>
      <c r="C55" s="28" t="s">
        <v>1186</v>
      </c>
      <c r="D55" s="28" t="s">
        <v>1187</v>
      </c>
      <c r="E55" s="28" t="s">
        <v>574</v>
      </c>
      <c r="F55" s="87">
        <v>105000</v>
      </c>
      <c r="G55" s="29">
        <v>11.91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44677</v>
      </c>
      <c r="B56" s="29">
        <v>542459</v>
      </c>
      <c r="C56" s="28" t="s">
        <v>1188</v>
      </c>
      <c r="D56" s="28" t="s">
        <v>1189</v>
      </c>
      <c r="E56" s="28" t="s">
        <v>573</v>
      </c>
      <c r="F56" s="87">
        <v>6746</v>
      </c>
      <c r="G56" s="29">
        <v>57.87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44677</v>
      </c>
      <c r="B57" s="29">
        <v>542459</v>
      </c>
      <c r="C57" s="28" t="s">
        <v>1188</v>
      </c>
      <c r="D57" s="28" t="s">
        <v>1189</v>
      </c>
      <c r="E57" s="28" t="s">
        <v>574</v>
      </c>
      <c r="F57" s="87">
        <v>82406</v>
      </c>
      <c r="G57" s="29">
        <v>58.1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44677</v>
      </c>
      <c r="B58" s="29">
        <v>505850</v>
      </c>
      <c r="C58" s="28" t="s">
        <v>1190</v>
      </c>
      <c r="D58" s="28" t="s">
        <v>1191</v>
      </c>
      <c r="E58" s="28" t="s">
        <v>574</v>
      </c>
      <c r="F58" s="87">
        <v>100000</v>
      </c>
      <c r="G58" s="29">
        <v>131.30000000000001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44677</v>
      </c>
      <c r="B59" s="29">
        <v>505850</v>
      </c>
      <c r="C59" s="28" t="s">
        <v>1190</v>
      </c>
      <c r="D59" s="28" t="s">
        <v>1192</v>
      </c>
      <c r="E59" s="28" t="s">
        <v>573</v>
      </c>
      <c r="F59" s="87">
        <v>135000</v>
      </c>
      <c r="G59" s="29">
        <v>131.29</v>
      </c>
      <c r="H59" s="29" t="s">
        <v>311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44677</v>
      </c>
      <c r="B60" s="29">
        <v>504273</v>
      </c>
      <c r="C60" s="28" t="s">
        <v>1193</v>
      </c>
      <c r="D60" s="28" t="s">
        <v>1194</v>
      </c>
      <c r="E60" s="28" t="s">
        <v>573</v>
      </c>
      <c r="F60" s="87">
        <v>515000</v>
      </c>
      <c r="G60" s="29">
        <v>16.510000000000002</v>
      </c>
      <c r="H60" s="29" t="s">
        <v>311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44677</v>
      </c>
      <c r="B61" s="29">
        <v>504273</v>
      </c>
      <c r="C61" s="28" t="s">
        <v>1193</v>
      </c>
      <c r="D61" s="28" t="s">
        <v>1195</v>
      </c>
      <c r="E61" s="28" t="s">
        <v>574</v>
      </c>
      <c r="F61" s="87">
        <v>550720</v>
      </c>
      <c r="G61" s="29">
        <v>16.510000000000002</v>
      </c>
      <c r="H61" s="29" t="s">
        <v>311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44677</v>
      </c>
      <c r="B62" s="29">
        <v>543207</v>
      </c>
      <c r="C62" s="28" t="s">
        <v>1084</v>
      </c>
      <c r="D62" s="28" t="s">
        <v>1120</v>
      </c>
      <c r="E62" s="28" t="s">
        <v>573</v>
      </c>
      <c r="F62" s="87">
        <v>2381</v>
      </c>
      <c r="G62" s="29">
        <v>9.42</v>
      </c>
      <c r="H62" s="29" t="s">
        <v>311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44677</v>
      </c>
      <c r="B63" s="29">
        <v>543207</v>
      </c>
      <c r="C63" s="28" t="s">
        <v>1084</v>
      </c>
      <c r="D63" s="28" t="s">
        <v>1120</v>
      </c>
      <c r="E63" s="28" t="s">
        <v>574</v>
      </c>
      <c r="F63" s="87">
        <v>57285</v>
      </c>
      <c r="G63" s="29">
        <v>9.41</v>
      </c>
      <c r="H63" s="29" t="s">
        <v>311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44677</v>
      </c>
      <c r="B64" s="29">
        <v>531494</v>
      </c>
      <c r="C64" s="28" t="s">
        <v>1196</v>
      </c>
      <c r="D64" s="28" t="s">
        <v>1197</v>
      </c>
      <c r="E64" s="28" t="s">
        <v>574</v>
      </c>
      <c r="F64" s="87">
        <v>605000</v>
      </c>
      <c r="G64" s="29">
        <v>77.11</v>
      </c>
      <c r="H64" s="29" t="s">
        <v>311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44677</v>
      </c>
      <c r="B65" s="29">
        <v>531494</v>
      </c>
      <c r="C65" s="28" t="s">
        <v>1196</v>
      </c>
      <c r="D65" s="28" t="s">
        <v>1198</v>
      </c>
      <c r="E65" s="28" t="s">
        <v>573</v>
      </c>
      <c r="F65" s="87">
        <v>120000</v>
      </c>
      <c r="G65" s="29">
        <v>77</v>
      </c>
      <c r="H65" s="29" t="s">
        <v>311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44677</v>
      </c>
      <c r="B66" s="29">
        <v>531494</v>
      </c>
      <c r="C66" s="28" t="s">
        <v>1196</v>
      </c>
      <c r="D66" s="28" t="s">
        <v>1199</v>
      </c>
      <c r="E66" s="28" t="s">
        <v>573</v>
      </c>
      <c r="F66" s="87">
        <v>100000</v>
      </c>
      <c r="G66" s="29">
        <v>77</v>
      </c>
      <c r="H66" s="29" t="s">
        <v>311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44677</v>
      </c>
      <c r="B67" s="29">
        <v>530557</v>
      </c>
      <c r="C67" s="28" t="s">
        <v>1200</v>
      </c>
      <c r="D67" s="28" t="s">
        <v>1152</v>
      </c>
      <c r="E67" s="28" t="s">
        <v>573</v>
      </c>
      <c r="F67" s="87">
        <v>6714697</v>
      </c>
      <c r="G67" s="29">
        <v>1.52</v>
      </c>
      <c r="H67" s="29" t="s">
        <v>311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44677</v>
      </c>
      <c r="B68" s="29">
        <v>514332</v>
      </c>
      <c r="C68" s="28" t="s">
        <v>1201</v>
      </c>
      <c r="D68" s="28" t="s">
        <v>1082</v>
      </c>
      <c r="E68" s="28" t="s">
        <v>574</v>
      </c>
      <c r="F68" s="87">
        <v>27000</v>
      </c>
      <c r="G68" s="29">
        <v>17.55</v>
      </c>
      <c r="H68" s="29" t="s">
        <v>311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44677</v>
      </c>
      <c r="B69" s="29">
        <v>514332</v>
      </c>
      <c r="C69" s="28" t="s">
        <v>1201</v>
      </c>
      <c r="D69" s="28" t="s">
        <v>1202</v>
      </c>
      <c r="E69" s="28" t="s">
        <v>574</v>
      </c>
      <c r="F69" s="87">
        <v>28000</v>
      </c>
      <c r="G69" s="29">
        <v>17.55</v>
      </c>
      <c r="H69" s="29" t="s">
        <v>311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44677</v>
      </c>
      <c r="B70" s="29">
        <v>543194</v>
      </c>
      <c r="C70" s="28" t="s">
        <v>1121</v>
      </c>
      <c r="D70" s="28" t="s">
        <v>1203</v>
      </c>
      <c r="E70" s="28" t="s">
        <v>574</v>
      </c>
      <c r="F70" s="87">
        <v>12600</v>
      </c>
      <c r="G70" s="29">
        <v>148.41999999999999</v>
      </c>
      <c r="H70" s="29" t="s">
        <v>311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44677</v>
      </c>
      <c r="B71" s="29">
        <v>539121</v>
      </c>
      <c r="C71" s="28" t="s">
        <v>1204</v>
      </c>
      <c r="D71" s="28" t="s">
        <v>1205</v>
      </c>
      <c r="E71" s="28" t="s">
        <v>574</v>
      </c>
      <c r="F71" s="87">
        <v>20052</v>
      </c>
      <c r="G71" s="29">
        <v>50.45</v>
      </c>
      <c r="H71" s="29" t="s">
        <v>311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44677</v>
      </c>
      <c r="B72" s="29">
        <v>539143</v>
      </c>
      <c r="C72" s="28" t="s">
        <v>1206</v>
      </c>
      <c r="D72" s="28" t="s">
        <v>1119</v>
      </c>
      <c r="E72" s="28" t="s">
        <v>573</v>
      </c>
      <c r="F72" s="87">
        <v>100000</v>
      </c>
      <c r="G72" s="29">
        <v>15.51</v>
      </c>
      <c r="H72" s="29" t="s">
        <v>311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44677</v>
      </c>
      <c r="B73" s="29">
        <v>524572</v>
      </c>
      <c r="C73" s="28" t="s">
        <v>1122</v>
      </c>
      <c r="D73" s="28" t="s">
        <v>1012</v>
      </c>
      <c r="E73" s="28" t="s">
        <v>574</v>
      </c>
      <c r="F73" s="87">
        <v>62912</v>
      </c>
      <c r="G73" s="29">
        <v>14.31</v>
      </c>
      <c r="H73" s="29" t="s">
        <v>311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44677</v>
      </c>
      <c r="B74" s="29">
        <v>511557</v>
      </c>
      <c r="C74" s="28" t="s">
        <v>1207</v>
      </c>
      <c r="D74" s="28" t="s">
        <v>1208</v>
      </c>
      <c r="E74" s="28" t="s">
        <v>573</v>
      </c>
      <c r="F74" s="87">
        <v>42201</v>
      </c>
      <c r="G74" s="29">
        <v>205.5</v>
      </c>
      <c r="H74" s="29" t="s">
        <v>311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44677</v>
      </c>
      <c r="B75" s="29">
        <v>511557</v>
      </c>
      <c r="C75" s="28" t="s">
        <v>1207</v>
      </c>
      <c r="D75" s="28" t="s">
        <v>1208</v>
      </c>
      <c r="E75" s="28" t="s">
        <v>574</v>
      </c>
      <c r="F75" s="87">
        <v>29440</v>
      </c>
      <c r="G75" s="29">
        <v>205.9</v>
      </c>
      <c r="H75" s="29" t="s">
        <v>311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44677</v>
      </c>
      <c r="B76" s="29">
        <v>541601</v>
      </c>
      <c r="C76" s="28" t="s">
        <v>1085</v>
      </c>
      <c r="D76" s="28" t="s">
        <v>1209</v>
      </c>
      <c r="E76" s="28" t="s">
        <v>574</v>
      </c>
      <c r="F76" s="87">
        <v>56700</v>
      </c>
      <c r="G76" s="29">
        <v>149</v>
      </c>
      <c r="H76" s="29" t="s">
        <v>311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44677</v>
      </c>
      <c r="B77" s="29">
        <v>519191</v>
      </c>
      <c r="C77" s="28" t="s">
        <v>1086</v>
      </c>
      <c r="D77" s="28" t="s">
        <v>1125</v>
      </c>
      <c r="E77" s="28" t="s">
        <v>574</v>
      </c>
      <c r="F77" s="87">
        <v>40000</v>
      </c>
      <c r="G77" s="29">
        <v>12.19</v>
      </c>
      <c r="H77" s="29" t="s">
        <v>311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44677</v>
      </c>
      <c r="B78" s="29">
        <v>538540</v>
      </c>
      <c r="C78" s="28" t="s">
        <v>1123</v>
      </c>
      <c r="D78" s="28" t="s">
        <v>1124</v>
      </c>
      <c r="E78" s="28" t="s">
        <v>574</v>
      </c>
      <c r="F78" s="87">
        <v>360000</v>
      </c>
      <c r="G78" s="29">
        <v>2.4500000000000002</v>
      </c>
      <c r="H78" s="29" t="s">
        <v>311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44677</v>
      </c>
      <c r="B79" s="29">
        <v>532070</v>
      </c>
      <c r="C79" s="28" t="s">
        <v>1210</v>
      </c>
      <c r="D79" s="28" t="s">
        <v>1211</v>
      </c>
      <c r="E79" s="28" t="s">
        <v>574</v>
      </c>
      <c r="F79" s="87">
        <v>30000</v>
      </c>
      <c r="G79" s="29">
        <v>48.99</v>
      </c>
      <c r="H79" s="29" t="s">
        <v>311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44677</v>
      </c>
      <c r="B80" s="29">
        <v>543274</v>
      </c>
      <c r="C80" s="28" t="s">
        <v>1212</v>
      </c>
      <c r="D80" s="28" t="s">
        <v>1213</v>
      </c>
      <c r="E80" s="28" t="s">
        <v>574</v>
      </c>
      <c r="F80" s="87">
        <v>337500</v>
      </c>
      <c r="G80" s="29">
        <v>85</v>
      </c>
      <c r="H80" s="29" t="s">
        <v>311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44677</v>
      </c>
      <c r="B81" s="29">
        <v>543274</v>
      </c>
      <c r="C81" s="28" t="s">
        <v>1212</v>
      </c>
      <c r="D81" s="28" t="s">
        <v>1214</v>
      </c>
      <c r="E81" s="28" t="s">
        <v>573</v>
      </c>
      <c r="F81" s="87">
        <v>225450</v>
      </c>
      <c r="G81" s="29">
        <v>85</v>
      </c>
      <c r="H81" s="29" t="s">
        <v>311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44677</v>
      </c>
      <c r="B82" s="29">
        <v>538597</v>
      </c>
      <c r="C82" s="28" t="s">
        <v>1087</v>
      </c>
      <c r="D82" s="28" t="s">
        <v>1215</v>
      </c>
      <c r="E82" s="28" t="s">
        <v>573</v>
      </c>
      <c r="F82" s="87">
        <v>135000</v>
      </c>
      <c r="G82" s="29">
        <v>8.99</v>
      </c>
      <c r="H82" s="29" t="s">
        <v>311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44677</v>
      </c>
      <c r="B83" s="29">
        <v>538597</v>
      </c>
      <c r="C83" s="28" t="s">
        <v>1087</v>
      </c>
      <c r="D83" s="28" t="s">
        <v>1216</v>
      </c>
      <c r="E83" s="28" t="s">
        <v>573</v>
      </c>
      <c r="F83" s="87">
        <v>224302</v>
      </c>
      <c r="G83" s="29">
        <v>8.9499999999999993</v>
      </c>
      <c r="H83" s="29" t="s">
        <v>311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44677</v>
      </c>
      <c r="B84" s="29">
        <v>538597</v>
      </c>
      <c r="C84" s="28" t="s">
        <v>1087</v>
      </c>
      <c r="D84" s="28" t="s">
        <v>1088</v>
      </c>
      <c r="E84" s="28" t="s">
        <v>574</v>
      </c>
      <c r="F84" s="87">
        <v>300000</v>
      </c>
      <c r="G84" s="29">
        <v>8.94</v>
      </c>
      <c r="H84" s="29" t="s">
        <v>311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44677</v>
      </c>
      <c r="B85" s="29">
        <v>538597</v>
      </c>
      <c r="C85" s="28" t="s">
        <v>1087</v>
      </c>
      <c r="D85" s="28" t="s">
        <v>1217</v>
      </c>
      <c r="E85" s="28" t="s">
        <v>574</v>
      </c>
      <c r="F85" s="87">
        <v>464139</v>
      </c>
      <c r="G85" s="29">
        <v>8.9499999999999993</v>
      </c>
      <c r="H85" s="29" t="s">
        <v>311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44677</v>
      </c>
      <c r="B86" s="29">
        <v>538597</v>
      </c>
      <c r="C86" s="28" t="s">
        <v>1087</v>
      </c>
      <c r="D86" s="28" t="s">
        <v>1218</v>
      </c>
      <c r="E86" s="28" t="s">
        <v>574</v>
      </c>
      <c r="F86" s="87">
        <v>375000</v>
      </c>
      <c r="G86" s="29">
        <v>8.9700000000000006</v>
      </c>
      <c r="H86" s="29" t="s">
        <v>311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44677</v>
      </c>
      <c r="B87" s="29">
        <v>538706</v>
      </c>
      <c r="C87" s="28" t="s">
        <v>1126</v>
      </c>
      <c r="D87" s="28" t="s">
        <v>1147</v>
      </c>
      <c r="E87" s="28" t="s">
        <v>573</v>
      </c>
      <c r="F87" s="87">
        <v>700355</v>
      </c>
      <c r="G87" s="29">
        <v>27.11</v>
      </c>
      <c r="H87" s="29" t="s">
        <v>311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44677</v>
      </c>
      <c r="B88" s="29">
        <v>538706</v>
      </c>
      <c r="C88" s="28" t="s">
        <v>1126</v>
      </c>
      <c r="D88" s="28" t="s">
        <v>1147</v>
      </c>
      <c r="E88" s="28" t="s">
        <v>574</v>
      </c>
      <c r="F88" s="87">
        <v>552355</v>
      </c>
      <c r="G88" s="29">
        <v>28.43</v>
      </c>
      <c r="H88" s="29" t="s">
        <v>311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44677</v>
      </c>
      <c r="B89" s="29">
        <v>536672</v>
      </c>
      <c r="C89" s="28" t="s">
        <v>1127</v>
      </c>
      <c r="D89" s="28" t="s">
        <v>1129</v>
      </c>
      <c r="E89" s="28" t="s">
        <v>574</v>
      </c>
      <c r="F89" s="87">
        <v>108000</v>
      </c>
      <c r="G89" s="29">
        <v>16.53</v>
      </c>
      <c r="H89" s="29" t="s">
        <v>311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44677</v>
      </c>
      <c r="B90" s="29">
        <v>536672</v>
      </c>
      <c r="C90" s="28" t="s">
        <v>1127</v>
      </c>
      <c r="D90" s="28" t="s">
        <v>1128</v>
      </c>
      <c r="E90" s="28" t="s">
        <v>573</v>
      </c>
      <c r="F90" s="87">
        <v>150000</v>
      </c>
      <c r="G90" s="29">
        <v>16.53</v>
      </c>
      <c r="H90" s="29" t="s">
        <v>311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44677</v>
      </c>
      <c r="B91" s="29">
        <v>536672</v>
      </c>
      <c r="C91" s="28" t="s">
        <v>1127</v>
      </c>
      <c r="D91" s="28" t="s">
        <v>1219</v>
      </c>
      <c r="E91" s="28" t="s">
        <v>573</v>
      </c>
      <c r="F91" s="87">
        <v>150000</v>
      </c>
      <c r="G91" s="29">
        <v>16.53</v>
      </c>
      <c r="H91" s="29" t="s">
        <v>311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44677</v>
      </c>
      <c r="B92" s="29">
        <v>536672</v>
      </c>
      <c r="C92" s="28" t="s">
        <v>1127</v>
      </c>
      <c r="D92" s="28" t="s">
        <v>1220</v>
      </c>
      <c r="E92" s="28" t="s">
        <v>573</v>
      </c>
      <c r="F92" s="87">
        <v>200000</v>
      </c>
      <c r="G92" s="29">
        <v>16.53</v>
      </c>
      <c r="H92" s="29" t="s">
        <v>311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44677</v>
      </c>
      <c r="B93" s="29">
        <v>511509</v>
      </c>
      <c r="C93" s="28" t="s">
        <v>1221</v>
      </c>
      <c r="D93" s="28" t="s">
        <v>1222</v>
      </c>
      <c r="E93" s="28" t="s">
        <v>574</v>
      </c>
      <c r="F93" s="87">
        <v>82812</v>
      </c>
      <c r="G93" s="29">
        <v>40.06</v>
      </c>
      <c r="H93" s="29" t="s">
        <v>311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44677</v>
      </c>
      <c r="B94" s="29" t="s">
        <v>1223</v>
      </c>
      <c r="C94" s="28" t="s">
        <v>1224</v>
      </c>
      <c r="D94" s="28" t="s">
        <v>1225</v>
      </c>
      <c r="E94" s="28" t="s">
        <v>573</v>
      </c>
      <c r="F94" s="87">
        <v>400000</v>
      </c>
      <c r="G94" s="29">
        <v>15.85</v>
      </c>
      <c r="H94" s="29" t="s">
        <v>852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44677</v>
      </c>
      <c r="B95" s="29" t="s">
        <v>1226</v>
      </c>
      <c r="C95" s="28" t="s">
        <v>1227</v>
      </c>
      <c r="D95" s="28" t="s">
        <v>1228</v>
      </c>
      <c r="E95" s="28" t="s">
        <v>573</v>
      </c>
      <c r="F95" s="87">
        <v>5844647</v>
      </c>
      <c r="G95" s="29">
        <v>19.829999999999998</v>
      </c>
      <c r="H95" s="29" t="s">
        <v>852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44677</v>
      </c>
      <c r="B96" s="29" t="s">
        <v>1092</v>
      </c>
      <c r="C96" s="28" t="s">
        <v>1093</v>
      </c>
      <c r="D96" s="28" t="s">
        <v>1229</v>
      </c>
      <c r="E96" s="28" t="s">
        <v>573</v>
      </c>
      <c r="F96" s="87">
        <v>1528398</v>
      </c>
      <c r="G96" s="29">
        <v>16.059999999999999</v>
      </c>
      <c r="H96" s="29" t="s">
        <v>852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44677</v>
      </c>
      <c r="B97" s="29" t="s">
        <v>1089</v>
      </c>
      <c r="C97" s="28" t="s">
        <v>1090</v>
      </c>
      <c r="D97" s="28" t="s">
        <v>1091</v>
      </c>
      <c r="E97" s="28" t="s">
        <v>573</v>
      </c>
      <c r="F97" s="87">
        <v>1412248</v>
      </c>
      <c r="G97" s="29">
        <v>130.19</v>
      </c>
      <c r="H97" s="29" t="s">
        <v>852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44677</v>
      </c>
      <c r="B98" s="29" t="s">
        <v>1089</v>
      </c>
      <c r="C98" s="28" t="s">
        <v>1090</v>
      </c>
      <c r="D98" s="28" t="s">
        <v>922</v>
      </c>
      <c r="E98" s="28" t="s">
        <v>573</v>
      </c>
      <c r="F98" s="87">
        <v>1918921</v>
      </c>
      <c r="G98" s="29">
        <v>130.63999999999999</v>
      </c>
      <c r="H98" s="29" t="s">
        <v>852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44677</v>
      </c>
      <c r="B99" s="29" t="s">
        <v>1089</v>
      </c>
      <c r="C99" s="28" t="s">
        <v>1090</v>
      </c>
      <c r="D99" s="28" t="s">
        <v>921</v>
      </c>
      <c r="E99" s="28" t="s">
        <v>573</v>
      </c>
      <c r="F99" s="87">
        <v>1566226</v>
      </c>
      <c r="G99" s="29">
        <v>130.11000000000001</v>
      </c>
      <c r="H99" s="29" t="s">
        <v>852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44677</v>
      </c>
      <c r="B100" s="29" t="s">
        <v>1230</v>
      </c>
      <c r="C100" s="28" t="s">
        <v>1231</v>
      </c>
      <c r="D100" s="28" t="s">
        <v>1232</v>
      </c>
      <c r="E100" s="28" t="s">
        <v>573</v>
      </c>
      <c r="F100" s="87">
        <v>87243</v>
      </c>
      <c r="G100" s="29">
        <v>27.53</v>
      </c>
      <c r="H100" s="29" t="s">
        <v>852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44677</v>
      </c>
      <c r="B101" s="29" t="s">
        <v>255</v>
      </c>
      <c r="C101" s="28" t="s">
        <v>1233</v>
      </c>
      <c r="D101" s="28" t="s">
        <v>1178</v>
      </c>
      <c r="E101" s="28" t="s">
        <v>573</v>
      </c>
      <c r="F101" s="87">
        <v>1260749</v>
      </c>
      <c r="G101" s="29">
        <v>1162</v>
      </c>
      <c r="H101" s="29" t="s">
        <v>852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44677</v>
      </c>
      <c r="B102" s="29" t="s">
        <v>363</v>
      </c>
      <c r="C102" s="28" t="s">
        <v>1130</v>
      </c>
      <c r="D102" s="28" t="s">
        <v>1234</v>
      </c>
      <c r="E102" s="28" t="s">
        <v>573</v>
      </c>
      <c r="F102" s="87">
        <v>11586426</v>
      </c>
      <c r="G102" s="29">
        <v>3.33</v>
      </c>
      <c r="H102" s="29" t="s">
        <v>852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44677</v>
      </c>
      <c r="B103" s="29" t="s">
        <v>363</v>
      </c>
      <c r="C103" s="28" t="s">
        <v>1130</v>
      </c>
      <c r="D103" s="28" t="s">
        <v>1235</v>
      </c>
      <c r="E103" s="28" t="s">
        <v>573</v>
      </c>
      <c r="F103" s="87">
        <v>15257720</v>
      </c>
      <c r="G103" s="29">
        <v>3.45</v>
      </c>
      <c r="H103" s="29" t="s">
        <v>852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44677</v>
      </c>
      <c r="B104" s="29" t="s">
        <v>1236</v>
      </c>
      <c r="C104" s="28" t="s">
        <v>1237</v>
      </c>
      <c r="D104" s="28" t="s">
        <v>1238</v>
      </c>
      <c r="E104" s="28" t="s">
        <v>573</v>
      </c>
      <c r="F104" s="87">
        <v>1375505</v>
      </c>
      <c r="G104" s="29">
        <v>8.8800000000000008</v>
      </c>
      <c r="H104" s="29" t="s">
        <v>852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44677</v>
      </c>
      <c r="B105" s="29" t="s">
        <v>1236</v>
      </c>
      <c r="C105" s="28" t="s">
        <v>1237</v>
      </c>
      <c r="D105" s="28" t="s">
        <v>1239</v>
      </c>
      <c r="E105" s="28" t="s">
        <v>573</v>
      </c>
      <c r="F105" s="87">
        <v>1060660</v>
      </c>
      <c r="G105" s="29">
        <v>8.48</v>
      </c>
      <c r="H105" s="29" t="s">
        <v>852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44677</v>
      </c>
      <c r="B106" s="29" t="s">
        <v>1131</v>
      </c>
      <c r="C106" s="28" t="s">
        <v>1132</v>
      </c>
      <c r="D106" s="28" t="s">
        <v>921</v>
      </c>
      <c r="E106" s="28" t="s">
        <v>573</v>
      </c>
      <c r="F106" s="87">
        <v>1855829</v>
      </c>
      <c r="G106" s="29">
        <v>83.44</v>
      </c>
      <c r="H106" s="29" t="s">
        <v>852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44677</v>
      </c>
      <c r="B107" s="29" t="s">
        <v>1131</v>
      </c>
      <c r="C107" s="28" t="s">
        <v>1132</v>
      </c>
      <c r="D107" s="28" t="s">
        <v>922</v>
      </c>
      <c r="E107" s="28" t="s">
        <v>573</v>
      </c>
      <c r="F107" s="87">
        <v>1672517</v>
      </c>
      <c r="G107" s="29">
        <v>83.73</v>
      </c>
      <c r="H107" s="29" t="s">
        <v>852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44677</v>
      </c>
      <c r="B108" s="29" t="s">
        <v>1240</v>
      </c>
      <c r="C108" s="28" t="s">
        <v>1241</v>
      </c>
      <c r="D108" s="28" t="s">
        <v>1242</v>
      </c>
      <c r="E108" s="28" t="s">
        <v>573</v>
      </c>
      <c r="F108" s="87">
        <v>89000</v>
      </c>
      <c r="G108" s="29">
        <v>168.5</v>
      </c>
      <c r="H108" s="29" t="s">
        <v>852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44677</v>
      </c>
      <c r="B109" s="29" t="s">
        <v>1013</v>
      </c>
      <c r="C109" s="28" t="s">
        <v>1014</v>
      </c>
      <c r="D109" s="28" t="s">
        <v>1243</v>
      </c>
      <c r="E109" s="28" t="s">
        <v>573</v>
      </c>
      <c r="F109" s="87">
        <v>3400000</v>
      </c>
      <c r="G109" s="29">
        <v>10</v>
      </c>
      <c r="H109" s="29" t="s">
        <v>852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44677</v>
      </c>
      <c r="B110" s="29" t="s">
        <v>1013</v>
      </c>
      <c r="C110" s="28" t="s">
        <v>1014</v>
      </c>
      <c r="D110" s="28" t="s">
        <v>1239</v>
      </c>
      <c r="E110" s="28" t="s">
        <v>573</v>
      </c>
      <c r="F110" s="87">
        <v>3505806</v>
      </c>
      <c r="G110" s="29">
        <v>9.67</v>
      </c>
      <c r="H110" s="29" t="s">
        <v>852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44677</v>
      </c>
      <c r="B111" s="29" t="s">
        <v>1244</v>
      </c>
      <c r="C111" s="28" t="s">
        <v>1245</v>
      </c>
      <c r="D111" s="28" t="s">
        <v>1246</v>
      </c>
      <c r="E111" s="28" t="s">
        <v>573</v>
      </c>
      <c r="F111" s="87">
        <v>756000</v>
      </c>
      <c r="G111" s="29">
        <v>53.73</v>
      </c>
      <c r="H111" s="29" t="s">
        <v>852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44677</v>
      </c>
      <c r="B112" s="29" t="s">
        <v>1247</v>
      </c>
      <c r="C112" s="28" t="s">
        <v>1248</v>
      </c>
      <c r="D112" s="28" t="s">
        <v>1249</v>
      </c>
      <c r="E112" s="28" t="s">
        <v>573</v>
      </c>
      <c r="F112" s="87">
        <v>300025</v>
      </c>
      <c r="G112" s="29">
        <v>103.4</v>
      </c>
      <c r="H112" s="29" t="s">
        <v>852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44677</v>
      </c>
      <c r="B113" s="29" t="s">
        <v>722</v>
      </c>
      <c r="C113" s="28" t="s">
        <v>1250</v>
      </c>
      <c r="D113" s="28" t="s">
        <v>1161</v>
      </c>
      <c r="E113" s="28" t="s">
        <v>574</v>
      </c>
      <c r="F113" s="87">
        <v>304938</v>
      </c>
      <c r="G113" s="29">
        <v>75.680000000000007</v>
      </c>
      <c r="H113" s="29" t="s">
        <v>852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44677</v>
      </c>
      <c r="B114" s="29" t="s">
        <v>1226</v>
      </c>
      <c r="C114" s="28" t="s">
        <v>1227</v>
      </c>
      <c r="D114" s="28" t="s">
        <v>1228</v>
      </c>
      <c r="E114" s="28" t="s">
        <v>574</v>
      </c>
      <c r="F114" s="87">
        <v>6603259</v>
      </c>
      <c r="G114" s="29">
        <v>20.100000000000001</v>
      </c>
      <c r="H114" s="29" t="s">
        <v>852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44677</v>
      </c>
      <c r="B115" s="29" t="s">
        <v>1251</v>
      </c>
      <c r="C115" s="28" t="s">
        <v>1252</v>
      </c>
      <c r="D115" s="28" t="s">
        <v>1253</v>
      </c>
      <c r="E115" s="28" t="s">
        <v>574</v>
      </c>
      <c r="F115" s="87">
        <v>70000</v>
      </c>
      <c r="G115" s="29">
        <v>91.85</v>
      </c>
      <c r="H115" s="29" t="s">
        <v>852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44677</v>
      </c>
      <c r="B116" s="29" t="s">
        <v>1092</v>
      </c>
      <c r="C116" s="28" t="s">
        <v>1093</v>
      </c>
      <c r="D116" s="28" t="s">
        <v>1229</v>
      </c>
      <c r="E116" s="28" t="s">
        <v>574</v>
      </c>
      <c r="F116" s="87">
        <v>903398</v>
      </c>
      <c r="G116" s="29">
        <v>16.399999999999999</v>
      </c>
      <c r="H116" s="29" t="s">
        <v>852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44677</v>
      </c>
      <c r="B117" s="29" t="s">
        <v>1092</v>
      </c>
      <c r="C117" s="28" t="s">
        <v>1093</v>
      </c>
      <c r="D117" s="28" t="s">
        <v>1094</v>
      </c>
      <c r="E117" s="28" t="s">
        <v>574</v>
      </c>
      <c r="F117" s="87">
        <v>2165325</v>
      </c>
      <c r="G117" s="29">
        <v>14.79</v>
      </c>
      <c r="H117" s="29" t="s">
        <v>852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44677</v>
      </c>
      <c r="B118" s="29" t="s">
        <v>1089</v>
      </c>
      <c r="C118" s="28" t="s">
        <v>1090</v>
      </c>
      <c r="D118" s="28" t="s">
        <v>922</v>
      </c>
      <c r="E118" s="28" t="s">
        <v>574</v>
      </c>
      <c r="F118" s="87">
        <v>1953447</v>
      </c>
      <c r="G118" s="29">
        <v>130.38999999999999</v>
      </c>
      <c r="H118" s="29" t="s">
        <v>852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44677</v>
      </c>
      <c r="B119" s="29" t="s">
        <v>1089</v>
      </c>
      <c r="C119" s="28" t="s">
        <v>1090</v>
      </c>
      <c r="D119" s="28" t="s">
        <v>921</v>
      </c>
      <c r="E119" s="28" t="s">
        <v>574</v>
      </c>
      <c r="F119" s="87">
        <v>1566226</v>
      </c>
      <c r="G119" s="29">
        <v>130.16999999999999</v>
      </c>
      <c r="H119" s="29" t="s">
        <v>852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44677</v>
      </c>
      <c r="B120" s="29" t="s">
        <v>1089</v>
      </c>
      <c r="C120" s="28" t="s">
        <v>1090</v>
      </c>
      <c r="D120" s="28" t="s">
        <v>1091</v>
      </c>
      <c r="E120" s="28" t="s">
        <v>574</v>
      </c>
      <c r="F120" s="87">
        <v>1575007</v>
      </c>
      <c r="G120" s="29">
        <v>130.36000000000001</v>
      </c>
      <c r="H120" s="29" t="s">
        <v>852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44677</v>
      </c>
      <c r="B121" s="29" t="s">
        <v>363</v>
      </c>
      <c r="C121" s="28" t="s">
        <v>1130</v>
      </c>
      <c r="D121" s="28" t="s">
        <v>1235</v>
      </c>
      <c r="E121" s="28" t="s">
        <v>574</v>
      </c>
      <c r="F121" s="87">
        <v>13656976</v>
      </c>
      <c r="G121" s="29">
        <v>3.46</v>
      </c>
      <c r="H121" s="29" t="s">
        <v>852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44677</v>
      </c>
      <c r="B122" s="29" t="s">
        <v>363</v>
      </c>
      <c r="C122" s="28" t="s">
        <v>1130</v>
      </c>
      <c r="D122" s="28" t="s">
        <v>1234</v>
      </c>
      <c r="E122" s="28" t="s">
        <v>574</v>
      </c>
      <c r="F122" s="87">
        <v>11586426</v>
      </c>
      <c r="G122" s="29">
        <v>3.33</v>
      </c>
      <c r="H122" s="29" t="s">
        <v>852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44677</v>
      </c>
      <c r="B123" s="29" t="s">
        <v>1236</v>
      </c>
      <c r="C123" s="28" t="s">
        <v>1237</v>
      </c>
      <c r="D123" s="28" t="s">
        <v>1238</v>
      </c>
      <c r="E123" s="28" t="s">
        <v>574</v>
      </c>
      <c r="F123" s="87">
        <v>1323880</v>
      </c>
      <c r="G123" s="29">
        <v>8.5500000000000007</v>
      </c>
      <c r="H123" s="29" t="s">
        <v>852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44677</v>
      </c>
      <c r="B124" s="29" t="s">
        <v>1236</v>
      </c>
      <c r="C124" s="28" t="s">
        <v>1237</v>
      </c>
      <c r="D124" s="28" t="s">
        <v>1239</v>
      </c>
      <c r="E124" s="28" t="s">
        <v>574</v>
      </c>
      <c r="F124" s="87">
        <v>1060660</v>
      </c>
      <c r="G124" s="29">
        <v>8.16</v>
      </c>
      <c r="H124" s="29" t="s">
        <v>852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44677</v>
      </c>
      <c r="B125" s="29" t="s">
        <v>1133</v>
      </c>
      <c r="C125" s="28" t="s">
        <v>1134</v>
      </c>
      <c r="D125" s="28" t="s">
        <v>1095</v>
      </c>
      <c r="E125" s="28" t="s">
        <v>574</v>
      </c>
      <c r="F125" s="87">
        <v>498500</v>
      </c>
      <c r="G125" s="29">
        <v>47.21</v>
      </c>
      <c r="H125" s="29" t="s">
        <v>852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44677</v>
      </c>
      <c r="B126" s="29" t="s">
        <v>1131</v>
      </c>
      <c r="C126" s="28" t="s">
        <v>1132</v>
      </c>
      <c r="D126" s="28" t="s">
        <v>922</v>
      </c>
      <c r="E126" s="28" t="s">
        <v>574</v>
      </c>
      <c r="F126" s="87">
        <v>1651932</v>
      </c>
      <c r="G126" s="29">
        <v>83.28</v>
      </c>
      <c r="H126" s="29" t="s">
        <v>852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44677</v>
      </c>
      <c r="B127" s="29" t="s">
        <v>1131</v>
      </c>
      <c r="C127" s="28" t="s">
        <v>1132</v>
      </c>
      <c r="D127" s="28" t="s">
        <v>921</v>
      </c>
      <c r="E127" s="28" t="s">
        <v>574</v>
      </c>
      <c r="F127" s="87">
        <v>1855829</v>
      </c>
      <c r="G127" s="29">
        <v>83.3</v>
      </c>
      <c r="H127" s="29" t="s">
        <v>852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44677</v>
      </c>
      <c r="B128" s="29" t="s">
        <v>1240</v>
      </c>
      <c r="C128" s="28" t="s">
        <v>1241</v>
      </c>
      <c r="D128" s="28" t="s">
        <v>1242</v>
      </c>
      <c r="E128" s="28" t="s">
        <v>574</v>
      </c>
      <c r="F128" s="87">
        <v>5000</v>
      </c>
      <c r="G128" s="29">
        <v>175.31</v>
      </c>
      <c r="H128" s="29" t="s">
        <v>852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44677</v>
      </c>
      <c r="B129" s="29" t="s">
        <v>1013</v>
      </c>
      <c r="C129" s="28" t="s">
        <v>1014</v>
      </c>
      <c r="D129" s="28" t="s">
        <v>1239</v>
      </c>
      <c r="E129" s="28" t="s">
        <v>574</v>
      </c>
      <c r="F129" s="87">
        <v>3505806</v>
      </c>
      <c r="G129" s="29">
        <v>9.5399999999999991</v>
      </c>
      <c r="H129" s="29" t="s">
        <v>852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44677</v>
      </c>
      <c r="B130" s="29" t="s">
        <v>1244</v>
      </c>
      <c r="C130" s="28" t="s">
        <v>1245</v>
      </c>
      <c r="D130" s="28" t="s">
        <v>1159</v>
      </c>
      <c r="E130" s="28" t="s">
        <v>574</v>
      </c>
      <c r="F130" s="87">
        <v>1200000</v>
      </c>
      <c r="G130" s="29">
        <v>54.75</v>
      </c>
      <c r="H130" s="29" t="s">
        <v>852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49"/>
  <sheetViews>
    <sheetView zoomScale="85" zoomScaleNormal="85" workbookViewId="0">
      <selection activeCell="Q146" sqref="Q146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37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892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44678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575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565</v>
      </c>
      <c r="C9" s="96"/>
      <c r="D9" s="97" t="s">
        <v>576</v>
      </c>
      <c r="E9" s="96" t="s">
        <v>577</v>
      </c>
      <c r="F9" s="96" t="s">
        <v>578</v>
      </c>
      <c r="G9" s="96" t="s">
        <v>579</v>
      </c>
      <c r="H9" s="96" t="s">
        <v>580</v>
      </c>
      <c r="I9" s="96" t="s">
        <v>581</v>
      </c>
      <c r="J9" s="95" t="s">
        <v>582</v>
      </c>
      <c r="K9" s="96" t="s">
        <v>583</v>
      </c>
      <c r="L9" s="98" t="s">
        <v>584</v>
      </c>
      <c r="M9" s="98" t="s">
        <v>585</v>
      </c>
      <c r="N9" s="96" t="s">
        <v>586</v>
      </c>
      <c r="O9" s="97" t="s">
        <v>587</v>
      </c>
      <c r="P9" s="96" t="s">
        <v>819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85">
        <v>1</v>
      </c>
      <c r="B10" s="355">
        <v>44627</v>
      </c>
      <c r="C10" s="374"/>
      <c r="D10" s="375" t="s">
        <v>488</v>
      </c>
      <c r="E10" s="376" t="s">
        <v>590</v>
      </c>
      <c r="F10" s="285">
        <v>146.5</v>
      </c>
      <c r="G10" s="285">
        <v>135</v>
      </c>
      <c r="H10" s="285">
        <v>156.5</v>
      </c>
      <c r="I10" s="377" t="s">
        <v>859</v>
      </c>
      <c r="J10" s="357" t="s">
        <v>955</v>
      </c>
      <c r="K10" s="357">
        <f t="shared" ref="K10:K12" si="0">H10-F10</f>
        <v>10</v>
      </c>
      <c r="L10" s="358">
        <f t="shared" ref="L10:L12" si="1">(F10*-0.7)/100</f>
        <v>-1.0255000000000001</v>
      </c>
      <c r="M10" s="359">
        <f t="shared" ref="M10:M12" si="2">(K10+L10)/F10</f>
        <v>6.1259385665529006E-2</v>
      </c>
      <c r="N10" s="357" t="s">
        <v>588</v>
      </c>
      <c r="O10" s="360">
        <v>44658</v>
      </c>
      <c r="P10" s="357"/>
      <c r="Q10" s="246"/>
      <c r="R10" s="246" t="s">
        <v>589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285">
        <v>2</v>
      </c>
      <c r="B11" s="355">
        <v>44637</v>
      </c>
      <c r="C11" s="374"/>
      <c r="D11" s="375" t="s">
        <v>532</v>
      </c>
      <c r="E11" s="376" t="s">
        <v>590</v>
      </c>
      <c r="F11" s="285">
        <v>1165</v>
      </c>
      <c r="G11" s="285">
        <v>1090</v>
      </c>
      <c r="H11" s="285">
        <v>1240</v>
      </c>
      <c r="I11" s="377" t="s">
        <v>853</v>
      </c>
      <c r="J11" s="357" t="s">
        <v>869</v>
      </c>
      <c r="K11" s="357">
        <f t="shared" si="0"/>
        <v>75</v>
      </c>
      <c r="L11" s="358">
        <f t="shared" si="1"/>
        <v>-8.1549999999999994</v>
      </c>
      <c r="M11" s="359">
        <f t="shared" si="2"/>
        <v>5.7377682403433473E-2</v>
      </c>
      <c r="N11" s="357" t="s">
        <v>588</v>
      </c>
      <c r="O11" s="360">
        <v>44652</v>
      </c>
      <c r="P11" s="357"/>
      <c r="Q11" s="246"/>
      <c r="R11" s="246" t="s">
        <v>589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64">
        <v>3</v>
      </c>
      <c r="B12" s="365">
        <v>44641</v>
      </c>
      <c r="C12" s="366"/>
      <c r="D12" s="367" t="s">
        <v>281</v>
      </c>
      <c r="E12" s="368" t="s">
        <v>590</v>
      </c>
      <c r="F12" s="364">
        <v>1640</v>
      </c>
      <c r="G12" s="364">
        <v>1530</v>
      </c>
      <c r="H12" s="364">
        <v>1705</v>
      </c>
      <c r="I12" s="369" t="s">
        <v>871</v>
      </c>
      <c r="J12" s="370" t="s">
        <v>976</v>
      </c>
      <c r="K12" s="370">
        <f t="shared" si="0"/>
        <v>65</v>
      </c>
      <c r="L12" s="371">
        <f t="shared" si="1"/>
        <v>-11.48</v>
      </c>
      <c r="M12" s="372">
        <f t="shared" si="2"/>
        <v>3.2634146341463409E-2</v>
      </c>
      <c r="N12" s="370" t="s">
        <v>588</v>
      </c>
      <c r="O12" s="373">
        <v>44662</v>
      </c>
      <c r="P12" s="418">
        <f>VLOOKUP(D12,'MidCap Intra'!B18:C573,2,0)</f>
        <v>1619.5</v>
      </c>
      <c r="Q12" s="246"/>
      <c r="R12" s="246" t="s">
        <v>589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285">
        <v>4</v>
      </c>
      <c r="B13" s="355">
        <v>44645</v>
      </c>
      <c r="C13" s="374"/>
      <c r="D13" s="375" t="s">
        <v>497</v>
      </c>
      <c r="E13" s="376" t="s">
        <v>590</v>
      </c>
      <c r="F13" s="285">
        <v>134.5</v>
      </c>
      <c r="G13" s="285">
        <v>125</v>
      </c>
      <c r="H13" s="285">
        <v>142.5</v>
      </c>
      <c r="I13" s="377" t="s">
        <v>876</v>
      </c>
      <c r="J13" s="357" t="s">
        <v>863</v>
      </c>
      <c r="K13" s="357">
        <f t="shared" ref="K13:K14" si="3">H13-F13</f>
        <v>8</v>
      </c>
      <c r="L13" s="358">
        <f t="shared" ref="L13:L14" si="4">(F13*-0.7)/100</f>
        <v>-0.94149999999999989</v>
      </c>
      <c r="M13" s="359">
        <f t="shared" ref="M13:M14" si="5">(K13+L13)/F13</f>
        <v>5.247955390334573E-2</v>
      </c>
      <c r="N13" s="357" t="s">
        <v>588</v>
      </c>
      <c r="O13" s="360">
        <v>44652</v>
      </c>
      <c r="P13" s="357"/>
      <c r="Q13" s="246"/>
      <c r="R13" s="246" t="s">
        <v>589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408">
        <v>5</v>
      </c>
      <c r="B14" s="401">
        <v>44652</v>
      </c>
      <c r="C14" s="444"/>
      <c r="D14" s="445" t="s">
        <v>113</v>
      </c>
      <c r="E14" s="446" t="s">
        <v>590</v>
      </c>
      <c r="F14" s="408">
        <v>1155</v>
      </c>
      <c r="G14" s="408">
        <v>1090</v>
      </c>
      <c r="H14" s="408">
        <f>(1199.5+1090)/2</f>
        <v>1144.75</v>
      </c>
      <c r="I14" s="447" t="s">
        <v>853</v>
      </c>
      <c r="J14" s="424" t="s">
        <v>1016</v>
      </c>
      <c r="K14" s="424">
        <f t="shared" si="3"/>
        <v>-10.25</v>
      </c>
      <c r="L14" s="425">
        <f t="shared" si="4"/>
        <v>-8.0850000000000009</v>
      </c>
      <c r="M14" s="426">
        <f t="shared" si="5"/>
        <v>-1.5874458874458874E-2</v>
      </c>
      <c r="N14" s="424" t="s">
        <v>600</v>
      </c>
      <c r="O14" s="427">
        <v>44670</v>
      </c>
      <c r="P14" s="448"/>
      <c r="Q14" s="246"/>
      <c r="R14" s="246" t="s">
        <v>589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285">
        <v>6</v>
      </c>
      <c r="B15" s="355">
        <v>44657</v>
      </c>
      <c r="C15" s="374"/>
      <c r="D15" s="375" t="s">
        <v>53</v>
      </c>
      <c r="E15" s="376" t="s">
        <v>590</v>
      </c>
      <c r="F15" s="285">
        <v>4540</v>
      </c>
      <c r="G15" s="285">
        <v>4195</v>
      </c>
      <c r="H15" s="285">
        <v>4805</v>
      </c>
      <c r="I15" s="377" t="s">
        <v>925</v>
      </c>
      <c r="J15" s="357" t="s">
        <v>1015</v>
      </c>
      <c r="K15" s="357">
        <f t="shared" ref="K15:K16" si="6">H15-F15</f>
        <v>265</v>
      </c>
      <c r="L15" s="358">
        <f t="shared" ref="L15:L16" si="7">(F15*-0.7)/100</f>
        <v>-31.78</v>
      </c>
      <c r="M15" s="359">
        <f t="shared" ref="M15:M16" si="8">(K15+L15)/F15</f>
        <v>5.1370044052863433E-2</v>
      </c>
      <c r="N15" s="357" t="s">
        <v>588</v>
      </c>
      <c r="O15" s="360">
        <v>44670</v>
      </c>
      <c r="P15" s="357"/>
      <c r="Q15" s="246"/>
      <c r="R15" s="246" t="s">
        <v>589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408">
        <v>7</v>
      </c>
      <c r="B16" s="401">
        <v>44658</v>
      </c>
      <c r="C16" s="444"/>
      <c r="D16" s="445" t="s">
        <v>145</v>
      </c>
      <c r="E16" s="446" t="s">
        <v>590</v>
      </c>
      <c r="F16" s="408">
        <v>1820</v>
      </c>
      <c r="G16" s="408">
        <v>1715</v>
      </c>
      <c r="H16" s="408">
        <v>1715</v>
      </c>
      <c r="I16" s="447" t="s">
        <v>948</v>
      </c>
      <c r="J16" s="424" t="s">
        <v>1028</v>
      </c>
      <c r="K16" s="424">
        <f t="shared" si="6"/>
        <v>-105</v>
      </c>
      <c r="L16" s="425">
        <f t="shared" si="7"/>
        <v>-12.74</v>
      </c>
      <c r="M16" s="426">
        <f t="shared" si="8"/>
        <v>-6.4692307692307688E-2</v>
      </c>
      <c r="N16" s="424" t="s">
        <v>600</v>
      </c>
      <c r="O16" s="427">
        <v>44670</v>
      </c>
      <c r="P16" s="448"/>
      <c r="Q16" s="246"/>
      <c r="R16" s="246" t="s">
        <v>589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285">
        <v>8</v>
      </c>
      <c r="B17" s="355">
        <v>44659</v>
      </c>
      <c r="C17" s="374"/>
      <c r="D17" s="375" t="s">
        <v>488</v>
      </c>
      <c r="E17" s="376" t="s">
        <v>590</v>
      </c>
      <c r="F17" s="285">
        <v>152</v>
      </c>
      <c r="G17" s="285">
        <v>144</v>
      </c>
      <c r="H17" s="285">
        <v>161.5</v>
      </c>
      <c r="I17" s="377" t="s">
        <v>954</v>
      </c>
      <c r="J17" s="357" t="s">
        <v>956</v>
      </c>
      <c r="K17" s="357">
        <f t="shared" ref="K17:K19" si="9">H17-F17</f>
        <v>9.5</v>
      </c>
      <c r="L17" s="358">
        <f t="shared" ref="L17" si="10">(F17*-0.7)/100</f>
        <v>-1.0639999999999998</v>
      </c>
      <c r="M17" s="359">
        <f t="shared" ref="M17:M19" si="11">(K17+L17)/F17</f>
        <v>5.5500000000000001E-2</v>
      </c>
      <c r="N17" s="357" t="s">
        <v>588</v>
      </c>
      <c r="O17" s="360">
        <v>44662</v>
      </c>
      <c r="P17" s="357"/>
      <c r="Q17" s="246"/>
      <c r="R17" s="246" t="s">
        <v>589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85">
        <v>9</v>
      </c>
      <c r="B18" s="355">
        <v>44663</v>
      </c>
      <c r="C18" s="374"/>
      <c r="D18" s="375" t="s">
        <v>488</v>
      </c>
      <c r="E18" s="376" t="s">
        <v>590</v>
      </c>
      <c r="F18" s="285">
        <v>154.5</v>
      </c>
      <c r="G18" s="285">
        <v>144</v>
      </c>
      <c r="H18" s="285">
        <v>164</v>
      </c>
      <c r="I18" s="377" t="s">
        <v>981</v>
      </c>
      <c r="J18" s="357" t="s">
        <v>956</v>
      </c>
      <c r="K18" s="357">
        <f t="shared" si="9"/>
        <v>9.5</v>
      </c>
      <c r="L18" s="358">
        <f>(F18*-0.4)/100</f>
        <v>-0.61799999999999999</v>
      </c>
      <c r="M18" s="429">
        <f t="shared" si="11"/>
        <v>5.7488673139158571E-2</v>
      </c>
      <c r="N18" s="428" t="s">
        <v>588</v>
      </c>
      <c r="O18" s="430">
        <v>44664</v>
      </c>
      <c r="P18" s="428"/>
      <c r="Q18" s="246"/>
      <c r="R18" s="246" t="s">
        <v>589</v>
      </c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408">
        <v>10</v>
      </c>
      <c r="B19" s="401">
        <v>44664</v>
      </c>
      <c r="C19" s="444"/>
      <c r="D19" s="445" t="s">
        <v>532</v>
      </c>
      <c r="E19" s="446" t="s">
        <v>590</v>
      </c>
      <c r="F19" s="408">
        <v>1290</v>
      </c>
      <c r="G19" s="408">
        <v>1215</v>
      </c>
      <c r="H19" s="408">
        <v>1215</v>
      </c>
      <c r="I19" s="447" t="s">
        <v>999</v>
      </c>
      <c r="J19" s="424" t="s">
        <v>1096</v>
      </c>
      <c r="K19" s="424">
        <f t="shared" si="9"/>
        <v>-75</v>
      </c>
      <c r="L19" s="425">
        <f t="shared" ref="L19" si="12">(F19*-0.7)/100</f>
        <v>-9.0299999999999994</v>
      </c>
      <c r="M19" s="426">
        <f t="shared" si="11"/>
        <v>-6.5139534883720929E-2</v>
      </c>
      <c r="N19" s="424" t="s">
        <v>600</v>
      </c>
      <c r="O19" s="427">
        <v>44676</v>
      </c>
      <c r="P19" s="448"/>
      <c r="Q19" s="246"/>
      <c r="R19" s="246" t="s">
        <v>589</v>
      </c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s="247" customFormat="1" ht="13.9" customHeight="1">
      <c r="A20" s="251">
        <v>11</v>
      </c>
      <c r="B20" s="248">
        <v>44664</v>
      </c>
      <c r="C20" s="349"/>
      <c r="D20" s="339" t="s">
        <v>342</v>
      </c>
      <c r="E20" s="340" t="s">
        <v>590</v>
      </c>
      <c r="F20" s="251" t="s">
        <v>1000</v>
      </c>
      <c r="G20" s="251">
        <v>2395</v>
      </c>
      <c r="H20" s="251"/>
      <c r="I20" s="341" t="s">
        <v>1001</v>
      </c>
      <c r="J20" s="278" t="s">
        <v>591</v>
      </c>
      <c r="K20" s="278"/>
      <c r="L20" s="452"/>
      <c r="M20" s="453"/>
      <c r="N20" s="443"/>
      <c r="O20" s="454"/>
      <c r="P20" s="469">
        <f>VLOOKUP(D20,'MidCap Intra'!B26:C581,2,0)</f>
        <v>2577.25</v>
      </c>
      <c r="Q20" s="246"/>
      <c r="R20" s="246" t="s">
        <v>589</v>
      </c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</row>
    <row r="21" spans="1:38" s="247" customFormat="1" ht="13.9" customHeight="1">
      <c r="A21" s="251">
        <v>12</v>
      </c>
      <c r="B21" s="248">
        <v>44670</v>
      </c>
      <c r="C21" s="349"/>
      <c r="D21" s="339" t="s">
        <v>488</v>
      </c>
      <c r="E21" s="340" t="s">
        <v>590</v>
      </c>
      <c r="F21" s="251" t="s">
        <v>1025</v>
      </c>
      <c r="G21" s="251">
        <v>149</v>
      </c>
      <c r="H21" s="251"/>
      <c r="I21" s="341" t="s">
        <v>981</v>
      </c>
      <c r="J21" s="278" t="s">
        <v>591</v>
      </c>
      <c r="K21" s="451"/>
      <c r="L21" s="303"/>
      <c r="M21" s="304"/>
      <c r="N21" s="302"/>
      <c r="O21" s="331"/>
      <c r="P21" s="469">
        <f>VLOOKUP(D21,'MidCap Intra'!B27:C582,2,0)</f>
        <v>158.6</v>
      </c>
      <c r="Q21" s="246"/>
      <c r="R21" s="246" t="s">
        <v>589</v>
      </c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</row>
    <row r="22" spans="1:38" s="247" customFormat="1" ht="13.9" customHeight="1">
      <c r="A22" s="251">
        <v>13</v>
      </c>
      <c r="B22" s="248">
        <v>44671</v>
      </c>
      <c r="C22" s="349"/>
      <c r="D22" s="339" t="s">
        <v>136</v>
      </c>
      <c r="E22" s="340" t="s">
        <v>590</v>
      </c>
      <c r="F22" s="251" t="s">
        <v>904</v>
      </c>
      <c r="G22" s="251">
        <v>695</v>
      </c>
      <c r="H22" s="251"/>
      <c r="I22" s="341" t="s">
        <v>1044</v>
      </c>
      <c r="J22" s="278" t="s">
        <v>591</v>
      </c>
      <c r="K22" s="451"/>
      <c r="L22" s="303"/>
      <c r="M22" s="304"/>
      <c r="N22" s="302"/>
      <c r="O22" s="331"/>
      <c r="P22" s="302">
        <f>VLOOKUP(D22,'MidCap Intra'!B28:C583,2,0)</f>
        <v>761.05</v>
      </c>
      <c r="Q22" s="246"/>
      <c r="R22" s="246" t="s">
        <v>589</v>
      </c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</row>
    <row r="23" spans="1:38" ht="13.9" customHeight="1">
      <c r="A23" s="251"/>
      <c r="B23" s="248"/>
      <c r="C23" s="349"/>
      <c r="D23" s="339"/>
      <c r="E23" s="340"/>
      <c r="F23" s="251"/>
      <c r="G23" s="251"/>
      <c r="H23" s="251"/>
      <c r="I23" s="341"/>
      <c r="J23" s="278"/>
      <c r="K23" s="451"/>
      <c r="L23" s="303"/>
      <c r="M23" s="304"/>
      <c r="N23" s="302"/>
      <c r="O23" s="331"/>
      <c r="P23" s="43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4.25" customHeight="1">
      <c r="A24" s="107"/>
      <c r="B24" s="108"/>
      <c r="C24" s="109"/>
      <c r="D24" s="110"/>
      <c r="E24" s="111"/>
      <c r="F24" s="111"/>
      <c r="H24" s="111"/>
      <c r="I24" s="112"/>
      <c r="J24" s="113"/>
      <c r="K24" s="113"/>
      <c r="L24" s="114"/>
      <c r="M24" s="115"/>
      <c r="N24" s="116"/>
      <c r="O24" s="117"/>
      <c r="P24" s="118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4.25" customHeight="1">
      <c r="A25" s="107"/>
      <c r="B25" s="108"/>
      <c r="C25" s="109"/>
      <c r="D25" s="110"/>
      <c r="E25" s="111"/>
      <c r="F25" s="111"/>
      <c r="G25" s="107"/>
      <c r="H25" s="111"/>
      <c r="I25" s="112"/>
      <c r="J25" s="113"/>
      <c r="K25" s="113"/>
      <c r="L25" s="114"/>
      <c r="M25" s="115"/>
      <c r="N25" s="116"/>
      <c r="O25" s="117"/>
      <c r="P25" s="118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" customHeight="1">
      <c r="A26" s="119" t="s">
        <v>592</v>
      </c>
      <c r="B26" s="120"/>
      <c r="C26" s="121"/>
      <c r="D26" s="122"/>
      <c r="E26" s="123"/>
      <c r="F26" s="123"/>
      <c r="G26" s="123"/>
      <c r="H26" s="123"/>
      <c r="I26" s="123"/>
      <c r="J26" s="124"/>
      <c r="K26" s="123"/>
      <c r="L26" s="125"/>
      <c r="M26" s="56"/>
      <c r="N26" s="124"/>
      <c r="O26" s="12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" customHeight="1">
      <c r="A27" s="126" t="s">
        <v>593</v>
      </c>
      <c r="B27" s="119"/>
      <c r="C27" s="119"/>
      <c r="D27" s="119"/>
      <c r="E27" s="41"/>
      <c r="F27" s="127" t="s">
        <v>594</v>
      </c>
      <c r="G27" s="6"/>
      <c r="H27" s="6"/>
      <c r="I27" s="6"/>
      <c r="J27" s="128"/>
      <c r="K27" s="129"/>
      <c r="L27" s="129"/>
      <c r="M27" s="130"/>
      <c r="N27" s="1"/>
      <c r="O27" s="13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" customHeight="1">
      <c r="A28" s="119" t="s">
        <v>595</v>
      </c>
      <c r="B28" s="119"/>
      <c r="C28" s="119"/>
      <c r="D28" s="119" t="s">
        <v>851</v>
      </c>
      <c r="E28" s="6"/>
      <c r="F28" s="127" t="s">
        <v>596</v>
      </c>
      <c r="G28" s="6"/>
      <c r="H28" s="6"/>
      <c r="I28" s="6"/>
      <c r="J28" s="128"/>
      <c r="K28" s="129"/>
      <c r="L28" s="129"/>
      <c r="M28" s="130"/>
      <c r="N28" s="1"/>
      <c r="O28" s="13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" customHeight="1">
      <c r="A29" s="119"/>
      <c r="B29" s="119"/>
      <c r="C29" s="119"/>
      <c r="D29" s="119"/>
      <c r="E29" s="6"/>
      <c r="F29" s="6"/>
      <c r="G29" s="6"/>
      <c r="H29" s="6"/>
      <c r="I29" s="6"/>
      <c r="J29" s="132"/>
      <c r="K29" s="129"/>
      <c r="L29" s="129"/>
      <c r="M29" s="6"/>
      <c r="N29" s="133"/>
      <c r="O29" s="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.75" customHeight="1">
      <c r="A30" s="1"/>
      <c r="B30" s="134" t="s">
        <v>597</v>
      </c>
      <c r="C30" s="134"/>
      <c r="D30" s="134"/>
      <c r="E30" s="134"/>
      <c r="F30" s="135"/>
      <c r="G30" s="6"/>
      <c r="H30" s="6"/>
      <c r="I30" s="136"/>
      <c r="J30" s="137"/>
      <c r="K30" s="138"/>
      <c r="L30" s="137"/>
      <c r="M30" s="6"/>
      <c r="N30" s="1"/>
      <c r="O30" s="1"/>
      <c r="P30" s="1"/>
      <c r="R30" s="56"/>
      <c r="S30" s="1"/>
      <c r="T30" s="1"/>
      <c r="U30" s="1"/>
      <c r="V30" s="1"/>
      <c r="W30" s="1"/>
      <c r="X30" s="1"/>
      <c r="Y30" s="1"/>
      <c r="Z30" s="1"/>
    </row>
    <row r="31" spans="1:38" ht="38.25" customHeight="1">
      <c r="A31" s="95" t="s">
        <v>16</v>
      </c>
      <c r="B31" s="96" t="s">
        <v>565</v>
      </c>
      <c r="C31" s="98"/>
      <c r="D31" s="97" t="s">
        <v>576</v>
      </c>
      <c r="E31" s="96" t="s">
        <v>577</v>
      </c>
      <c r="F31" s="96" t="s">
        <v>578</v>
      </c>
      <c r="G31" s="96" t="s">
        <v>598</v>
      </c>
      <c r="H31" s="96" t="s">
        <v>580</v>
      </c>
      <c r="I31" s="96" t="s">
        <v>581</v>
      </c>
      <c r="J31" s="96" t="s">
        <v>582</v>
      </c>
      <c r="K31" s="96" t="s">
        <v>599</v>
      </c>
      <c r="L31" s="140" t="s">
        <v>584</v>
      </c>
      <c r="M31" s="98" t="s">
        <v>585</v>
      </c>
      <c r="N31" s="95" t="s">
        <v>586</v>
      </c>
      <c r="O31" s="309" t="s">
        <v>587</v>
      </c>
      <c r="P31" s="282"/>
      <c r="Q31" s="1"/>
      <c r="R31" s="306"/>
      <c r="S31" s="306"/>
      <c r="T31" s="306"/>
      <c r="U31" s="295"/>
      <c r="V31" s="295"/>
      <c r="W31" s="295"/>
      <c r="X31" s="295"/>
      <c r="Y31" s="295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s="257" customFormat="1" ht="15" customHeight="1">
      <c r="A32" s="361">
        <v>1</v>
      </c>
      <c r="B32" s="355">
        <v>44634</v>
      </c>
      <c r="C32" s="362"/>
      <c r="D32" s="363" t="s">
        <v>71</v>
      </c>
      <c r="E32" s="285" t="s">
        <v>870</v>
      </c>
      <c r="F32" s="285">
        <v>208.5</v>
      </c>
      <c r="G32" s="285">
        <v>203</v>
      </c>
      <c r="H32" s="285">
        <v>215.5</v>
      </c>
      <c r="I32" s="285" t="s">
        <v>868</v>
      </c>
      <c r="J32" s="357" t="s">
        <v>864</v>
      </c>
      <c r="K32" s="357">
        <f t="shared" ref="K32" si="13">H32-F32</f>
        <v>7</v>
      </c>
      <c r="L32" s="358">
        <f t="shared" ref="L32" si="14">(F32*-0.7)/100</f>
        <v>-1.4594999999999998</v>
      </c>
      <c r="M32" s="359">
        <f t="shared" ref="M32" si="15">(K32+L32)/F32</f>
        <v>2.6573141486810552E-2</v>
      </c>
      <c r="N32" s="357" t="s">
        <v>588</v>
      </c>
      <c r="O32" s="360">
        <v>44652</v>
      </c>
      <c r="P32" s="307"/>
      <c r="Q32" s="307"/>
      <c r="R32" s="308" t="s">
        <v>589</v>
      </c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305"/>
      <c r="AJ32" s="294"/>
      <c r="AK32" s="294"/>
      <c r="AL32" s="294"/>
    </row>
    <row r="33" spans="1:38" s="257" customFormat="1" ht="15" customHeight="1">
      <c r="A33" s="361">
        <v>2</v>
      </c>
      <c r="B33" s="355">
        <v>44645</v>
      </c>
      <c r="C33" s="362"/>
      <c r="D33" s="363" t="s">
        <v>874</v>
      </c>
      <c r="E33" s="285" t="s">
        <v>590</v>
      </c>
      <c r="F33" s="285">
        <v>491.5</v>
      </c>
      <c r="G33" s="285">
        <v>477</v>
      </c>
      <c r="H33" s="285">
        <v>509</v>
      </c>
      <c r="I33" s="285" t="s">
        <v>875</v>
      </c>
      <c r="J33" s="357" t="s">
        <v>893</v>
      </c>
      <c r="K33" s="357">
        <f t="shared" ref="K33:K34" si="16">H33-F33</f>
        <v>17.5</v>
      </c>
      <c r="L33" s="358">
        <f t="shared" ref="L33:L34" si="17">(F33*-0.7)/100</f>
        <v>-3.4404999999999997</v>
      </c>
      <c r="M33" s="359">
        <f t="shared" ref="M33:M34" si="18">(K33+L33)/F33</f>
        <v>2.8605289928789419E-2</v>
      </c>
      <c r="N33" s="357" t="s">
        <v>588</v>
      </c>
      <c r="O33" s="360">
        <v>44655</v>
      </c>
      <c r="P33" s="307"/>
      <c r="Q33" s="307"/>
      <c r="R33" s="308" t="s">
        <v>589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305"/>
      <c r="AJ33" s="294"/>
      <c r="AK33" s="294"/>
      <c r="AL33" s="294"/>
    </row>
    <row r="34" spans="1:38" s="257" customFormat="1" ht="15" customHeight="1">
      <c r="A34" s="461">
        <v>3</v>
      </c>
      <c r="B34" s="462">
        <v>44655</v>
      </c>
      <c r="C34" s="463"/>
      <c r="D34" s="464" t="s">
        <v>514</v>
      </c>
      <c r="E34" s="436" t="s">
        <v>590</v>
      </c>
      <c r="F34" s="436">
        <v>431</v>
      </c>
      <c r="G34" s="436">
        <v>418</v>
      </c>
      <c r="H34" s="436">
        <v>433.5</v>
      </c>
      <c r="I34" s="436" t="s">
        <v>902</v>
      </c>
      <c r="J34" s="465" t="s">
        <v>1067</v>
      </c>
      <c r="K34" s="465">
        <f t="shared" si="16"/>
        <v>2.5</v>
      </c>
      <c r="L34" s="466">
        <f t="shared" si="17"/>
        <v>-3.0169999999999999</v>
      </c>
      <c r="M34" s="467">
        <f t="shared" si="18"/>
        <v>-1.1995359628770299E-3</v>
      </c>
      <c r="N34" s="465" t="s">
        <v>710</v>
      </c>
      <c r="O34" s="468">
        <v>44673</v>
      </c>
      <c r="P34" s="307"/>
      <c r="Q34" s="307"/>
      <c r="R34" s="308" t="s">
        <v>589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305"/>
      <c r="AJ34" s="294"/>
      <c r="AK34" s="294"/>
      <c r="AL34" s="294"/>
    </row>
    <row r="35" spans="1:38" s="257" customFormat="1" ht="15" customHeight="1">
      <c r="A35" s="361">
        <v>4</v>
      </c>
      <c r="B35" s="355">
        <v>44656</v>
      </c>
      <c r="C35" s="362"/>
      <c r="D35" s="363" t="s">
        <v>199</v>
      </c>
      <c r="E35" s="285" t="s">
        <v>590</v>
      </c>
      <c r="F35" s="285">
        <v>272</v>
      </c>
      <c r="G35" s="285">
        <v>264</v>
      </c>
      <c r="H35" s="285">
        <v>285.5</v>
      </c>
      <c r="I35" s="285" t="s">
        <v>911</v>
      </c>
      <c r="J35" s="357" t="s">
        <v>923</v>
      </c>
      <c r="K35" s="357">
        <f t="shared" ref="K35" si="19">H35-F35</f>
        <v>13.5</v>
      </c>
      <c r="L35" s="358">
        <f t="shared" ref="L35" si="20">(F35*-0.7)/100</f>
        <v>-1.9039999999999997</v>
      </c>
      <c r="M35" s="359">
        <f t="shared" ref="M35" si="21">(K35+L35)/F35</f>
        <v>4.2632352941176468E-2</v>
      </c>
      <c r="N35" s="357" t="s">
        <v>588</v>
      </c>
      <c r="O35" s="360">
        <v>44657</v>
      </c>
      <c r="P35" s="307"/>
      <c r="Q35" s="307"/>
      <c r="R35" s="308" t="s">
        <v>589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305"/>
      <c r="AJ35" s="294"/>
      <c r="AK35" s="294"/>
      <c r="AL35" s="294"/>
    </row>
    <row r="36" spans="1:38" s="257" customFormat="1" ht="15" customHeight="1">
      <c r="A36" s="421">
        <v>5</v>
      </c>
      <c r="B36" s="401">
        <v>44657</v>
      </c>
      <c r="C36" s="422"/>
      <c r="D36" s="423" t="s">
        <v>253</v>
      </c>
      <c r="E36" s="408" t="s">
        <v>590</v>
      </c>
      <c r="F36" s="408">
        <v>4580</v>
      </c>
      <c r="G36" s="408">
        <v>4430</v>
      </c>
      <c r="H36" s="408">
        <v>4430</v>
      </c>
      <c r="I36" s="408" t="s">
        <v>930</v>
      </c>
      <c r="J36" s="424" t="s">
        <v>975</v>
      </c>
      <c r="K36" s="424">
        <f t="shared" ref="K36:K37" si="22">H36-F36</f>
        <v>-150</v>
      </c>
      <c r="L36" s="425">
        <f t="shared" ref="L36:L37" si="23">(F36*-0.7)/100</f>
        <v>-32.06</v>
      </c>
      <c r="M36" s="426">
        <f t="shared" ref="M36:M37" si="24">(K36+L36)/F36</f>
        <v>-3.9751091703056768E-2</v>
      </c>
      <c r="N36" s="424" t="s">
        <v>600</v>
      </c>
      <c r="O36" s="427">
        <v>44662</v>
      </c>
      <c r="P36" s="307"/>
      <c r="Q36" s="307"/>
      <c r="R36" s="308" t="s">
        <v>589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305"/>
      <c r="AJ36" s="294"/>
      <c r="AK36" s="294"/>
      <c r="AL36" s="294"/>
    </row>
    <row r="37" spans="1:38" s="257" customFormat="1" ht="15" customHeight="1">
      <c r="A37" s="361">
        <v>6</v>
      </c>
      <c r="B37" s="355">
        <v>44657</v>
      </c>
      <c r="C37" s="362"/>
      <c r="D37" s="363" t="s">
        <v>552</v>
      </c>
      <c r="E37" s="285" t="s">
        <v>590</v>
      </c>
      <c r="F37" s="285">
        <v>446.5</v>
      </c>
      <c r="G37" s="285">
        <v>432</v>
      </c>
      <c r="H37" s="285">
        <v>462.5</v>
      </c>
      <c r="I37" s="285" t="s">
        <v>931</v>
      </c>
      <c r="J37" s="357" t="s">
        <v>990</v>
      </c>
      <c r="K37" s="357">
        <f t="shared" si="22"/>
        <v>16</v>
      </c>
      <c r="L37" s="358">
        <f t="shared" si="23"/>
        <v>-3.1254999999999997</v>
      </c>
      <c r="M37" s="359">
        <f t="shared" si="24"/>
        <v>2.8834266517357224E-2</v>
      </c>
      <c r="N37" s="357" t="s">
        <v>588</v>
      </c>
      <c r="O37" s="360">
        <v>44664</v>
      </c>
      <c r="P37" s="307"/>
      <c r="Q37" s="307"/>
      <c r="R37" s="308" t="s">
        <v>589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305"/>
      <c r="AJ37" s="294"/>
      <c r="AK37" s="294"/>
      <c r="AL37" s="294"/>
    </row>
    <row r="38" spans="1:38" s="257" customFormat="1" ht="15" customHeight="1">
      <c r="A38" s="421">
        <v>7</v>
      </c>
      <c r="B38" s="401">
        <v>44658</v>
      </c>
      <c r="C38" s="422"/>
      <c r="D38" s="423" t="s">
        <v>187</v>
      </c>
      <c r="E38" s="408" t="s">
        <v>590</v>
      </c>
      <c r="F38" s="408">
        <v>110.25</v>
      </c>
      <c r="G38" s="408">
        <v>107.4</v>
      </c>
      <c r="H38" s="408">
        <v>107.4</v>
      </c>
      <c r="I38" s="408" t="s">
        <v>939</v>
      </c>
      <c r="J38" s="424" t="s">
        <v>991</v>
      </c>
      <c r="K38" s="424">
        <f t="shared" ref="K38:K41" si="25">H38-F38</f>
        <v>-2.8499999999999943</v>
      </c>
      <c r="L38" s="425">
        <f t="shared" ref="L38:L39" si="26">(F38*-0.7)/100</f>
        <v>-0.77174999999999994</v>
      </c>
      <c r="M38" s="426">
        <f t="shared" ref="M38:M39" si="27">(K38+L38)/F38</f>
        <v>-3.2850340136054368E-2</v>
      </c>
      <c r="N38" s="424" t="s">
        <v>600</v>
      </c>
      <c r="O38" s="427">
        <v>44664</v>
      </c>
      <c r="P38" s="307"/>
      <c r="Q38" s="307"/>
      <c r="R38" s="308" t="s">
        <v>589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305"/>
      <c r="AJ38" s="294"/>
      <c r="AK38" s="294"/>
      <c r="AL38" s="294"/>
    </row>
    <row r="39" spans="1:38" s="257" customFormat="1" ht="15" customHeight="1">
      <c r="A39" s="421">
        <v>8</v>
      </c>
      <c r="B39" s="401">
        <v>44658</v>
      </c>
      <c r="C39" s="422"/>
      <c r="D39" s="423" t="s">
        <v>116</v>
      </c>
      <c r="E39" s="408" t="s">
        <v>590</v>
      </c>
      <c r="F39" s="408">
        <v>1525</v>
      </c>
      <c r="G39" s="408">
        <v>1477</v>
      </c>
      <c r="H39" s="408">
        <v>1477</v>
      </c>
      <c r="I39" s="408" t="s">
        <v>940</v>
      </c>
      <c r="J39" s="424" t="s">
        <v>992</v>
      </c>
      <c r="K39" s="424">
        <f t="shared" si="25"/>
        <v>-48</v>
      </c>
      <c r="L39" s="425">
        <f t="shared" si="26"/>
        <v>-10.675000000000001</v>
      </c>
      <c r="M39" s="426">
        <f t="shared" si="27"/>
        <v>-3.8475409836065573E-2</v>
      </c>
      <c r="N39" s="424" t="s">
        <v>600</v>
      </c>
      <c r="O39" s="427">
        <v>44664</v>
      </c>
      <c r="P39" s="307"/>
      <c r="Q39" s="307"/>
      <c r="R39" s="308" t="s">
        <v>589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305"/>
      <c r="AJ39" s="294"/>
      <c r="AK39" s="294"/>
      <c r="AL39" s="294"/>
    </row>
    <row r="40" spans="1:38" s="257" customFormat="1" ht="15" customHeight="1">
      <c r="A40" s="421">
        <v>9</v>
      </c>
      <c r="B40" s="401">
        <v>44659</v>
      </c>
      <c r="C40" s="422"/>
      <c r="D40" s="423" t="s">
        <v>114</v>
      </c>
      <c r="E40" s="408" t="s">
        <v>590</v>
      </c>
      <c r="F40" s="408">
        <v>2444</v>
      </c>
      <c r="G40" s="408">
        <v>2370</v>
      </c>
      <c r="H40" s="408">
        <v>2370</v>
      </c>
      <c r="I40" s="408" t="s">
        <v>953</v>
      </c>
      <c r="J40" s="424" t="s">
        <v>1004</v>
      </c>
      <c r="K40" s="424">
        <f t="shared" ref="K40" si="28">H40-F40</f>
        <v>-74</v>
      </c>
      <c r="L40" s="425">
        <f t="shared" ref="L40" si="29">(F40*-0.7)/100</f>
        <v>-17.108000000000001</v>
      </c>
      <c r="M40" s="426">
        <f t="shared" ref="M40" si="30">(K40+L40)/F40</f>
        <v>-3.7278232405891981E-2</v>
      </c>
      <c r="N40" s="424" t="s">
        <v>600</v>
      </c>
      <c r="O40" s="427">
        <v>44669</v>
      </c>
      <c r="P40" s="307"/>
      <c r="Q40" s="307"/>
      <c r="R40" s="308" t="s">
        <v>589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305"/>
      <c r="AJ40" s="294"/>
      <c r="AK40" s="294"/>
      <c r="AL40" s="294"/>
    </row>
    <row r="41" spans="1:38" s="257" customFormat="1" ht="15" customHeight="1">
      <c r="A41" s="361">
        <v>10</v>
      </c>
      <c r="B41" s="355">
        <v>44663</v>
      </c>
      <c r="C41" s="362"/>
      <c r="D41" s="363" t="s">
        <v>985</v>
      </c>
      <c r="E41" s="285" t="s">
        <v>590</v>
      </c>
      <c r="F41" s="285">
        <v>1142.5</v>
      </c>
      <c r="G41" s="285">
        <v>1113</v>
      </c>
      <c r="H41" s="285">
        <v>1174</v>
      </c>
      <c r="I41" s="285" t="s">
        <v>986</v>
      </c>
      <c r="J41" s="357" t="s">
        <v>1003</v>
      </c>
      <c r="K41" s="357">
        <f t="shared" si="25"/>
        <v>31.5</v>
      </c>
      <c r="L41" s="358">
        <f t="shared" ref="L41" si="31">(F41*-0.7)/100</f>
        <v>-7.9974999999999996</v>
      </c>
      <c r="M41" s="359">
        <f t="shared" ref="M41" si="32">(K41+L41)/F41</f>
        <v>2.0571115973741796E-2</v>
      </c>
      <c r="N41" s="357" t="s">
        <v>588</v>
      </c>
      <c r="O41" s="360">
        <v>44669</v>
      </c>
      <c r="P41" s="307"/>
      <c r="Q41" s="307"/>
      <c r="R41" s="308" t="s">
        <v>589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305"/>
      <c r="AJ41" s="294"/>
      <c r="AK41" s="294"/>
      <c r="AL41" s="294"/>
    </row>
    <row r="42" spans="1:38" s="257" customFormat="1" ht="15" customHeight="1">
      <c r="A42" s="361">
        <v>11</v>
      </c>
      <c r="B42" s="355">
        <v>44670</v>
      </c>
      <c r="C42" s="362"/>
      <c r="D42" s="363" t="s">
        <v>199</v>
      </c>
      <c r="E42" s="285" t="s">
        <v>590</v>
      </c>
      <c r="F42" s="285">
        <v>248</v>
      </c>
      <c r="G42" s="285">
        <v>240</v>
      </c>
      <c r="H42" s="285">
        <v>255.75</v>
      </c>
      <c r="I42" s="285">
        <v>265</v>
      </c>
      <c r="J42" s="357" t="s">
        <v>1051</v>
      </c>
      <c r="K42" s="357">
        <f t="shared" ref="K42:K44" si="33">H42-F42</f>
        <v>7.75</v>
      </c>
      <c r="L42" s="358">
        <f t="shared" ref="L42:L44" si="34">(F42*-0.7)/100</f>
        <v>-1.736</v>
      </c>
      <c r="M42" s="359">
        <f t="shared" ref="M42:M44" si="35">(K42+L42)/F42</f>
        <v>2.4250000000000001E-2</v>
      </c>
      <c r="N42" s="357" t="s">
        <v>588</v>
      </c>
      <c r="O42" s="360">
        <v>44672</v>
      </c>
      <c r="P42" s="307"/>
      <c r="Q42" s="307"/>
      <c r="R42" s="308" t="s">
        <v>589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305"/>
      <c r="AJ42" s="294"/>
      <c r="AK42" s="294"/>
      <c r="AL42" s="294"/>
    </row>
    <row r="43" spans="1:38" s="257" customFormat="1" ht="15" customHeight="1">
      <c r="A43" s="421">
        <v>12</v>
      </c>
      <c r="B43" s="401">
        <v>44671</v>
      </c>
      <c r="C43" s="422"/>
      <c r="D43" s="423" t="s">
        <v>188</v>
      </c>
      <c r="E43" s="408" t="s">
        <v>590</v>
      </c>
      <c r="F43" s="408">
        <v>1127.5</v>
      </c>
      <c r="G43" s="408">
        <v>1100</v>
      </c>
      <c r="H43" s="408">
        <v>1100</v>
      </c>
      <c r="I43" s="408" t="s">
        <v>1045</v>
      </c>
      <c r="J43" s="424" t="s">
        <v>1099</v>
      </c>
      <c r="K43" s="424">
        <f t="shared" si="33"/>
        <v>-27.5</v>
      </c>
      <c r="L43" s="425">
        <f t="shared" si="34"/>
        <v>-7.8925000000000001</v>
      </c>
      <c r="M43" s="426">
        <f t="shared" si="35"/>
        <v>-3.1390243902439025E-2</v>
      </c>
      <c r="N43" s="424" t="s">
        <v>600</v>
      </c>
      <c r="O43" s="427">
        <v>44676</v>
      </c>
      <c r="P43" s="307"/>
      <c r="Q43" s="307"/>
      <c r="R43" s="308" t="s">
        <v>934</v>
      </c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305"/>
      <c r="AJ43" s="294"/>
      <c r="AK43" s="294"/>
      <c r="AL43" s="294"/>
    </row>
    <row r="44" spans="1:38" s="257" customFormat="1" ht="15" customHeight="1">
      <c r="A44" s="421">
        <v>13</v>
      </c>
      <c r="B44" s="401">
        <v>44671</v>
      </c>
      <c r="C44" s="422"/>
      <c r="D44" s="423" t="s">
        <v>477</v>
      </c>
      <c r="E44" s="408" t="s">
        <v>590</v>
      </c>
      <c r="F44" s="408">
        <v>121</v>
      </c>
      <c r="G44" s="408">
        <v>117</v>
      </c>
      <c r="H44" s="408">
        <v>117</v>
      </c>
      <c r="I44" s="408" t="s">
        <v>1046</v>
      </c>
      <c r="J44" s="424" t="s">
        <v>1098</v>
      </c>
      <c r="K44" s="424">
        <f t="shared" si="33"/>
        <v>-4</v>
      </c>
      <c r="L44" s="425">
        <f t="shared" si="34"/>
        <v>-0.84699999999999986</v>
      </c>
      <c r="M44" s="426">
        <f t="shared" si="35"/>
        <v>-4.0057851239669415E-2</v>
      </c>
      <c r="N44" s="424" t="s">
        <v>600</v>
      </c>
      <c r="O44" s="427">
        <v>44676</v>
      </c>
      <c r="P44" s="307"/>
      <c r="Q44" s="307"/>
      <c r="R44" s="308" t="s">
        <v>934</v>
      </c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305"/>
      <c r="AJ44" s="294"/>
      <c r="AK44" s="294"/>
      <c r="AL44" s="294"/>
    </row>
    <row r="45" spans="1:38" s="257" customFormat="1" ht="15" customHeight="1">
      <c r="A45" s="350">
        <v>14</v>
      </c>
      <c r="B45" s="248">
        <v>44671</v>
      </c>
      <c r="C45" s="351"/>
      <c r="D45" s="352" t="s">
        <v>1047</v>
      </c>
      <c r="E45" s="251" t="s">
        <v>590</v>
      </c>
      <c r="F45" s="251" t="s">
        <v>1048</v>
      </c>
      <c r="G45" s="251">
        <v>227</v>
      </c>
      <c r="H45" s="251"/>
      <c r="I45" s="251" t="s">
        <v>1049</v>
      </c>
      <c r="J45" s="302" t="s">
        <v>591</v>
      </c>
      <c r="K45" s="302"/>
      <c r="L45" s="303"/>
      <c r="M45" s="304"/>
      <c r="N45" s="302"/>
      <c r="O45" s="331"/>
      <c r="P45" s="307"/>
      <c r="Q45" s="307"/>
      <c r="R45" s="308" t="s">
        <v>589</v>
      </c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305"/>
      <c r="AJ45" s="294"/>
      <c r="AK45" s="294"/>
      <c r="AL45" s="294"/>
    </row>
    <row r="46" spans="1:38" s="257" customFormat="1" ht="15" customHeight="1">
      <c r="A46" s="421">
        <v>15</v>
      </c>
      <c r="B46" s="401">
        <v>44671</v>
      </c>
      <c r="C46" s="422"/>
      <c r="D46" s="423" t="s">
        <v>402</v>
      </c>
      <c r="E46" s="408" t="s">
        <v>590</v>
      </c>
      <c r="F46" s="408">
        <v>213</v>
      </c>
      <c r="G46" s="408">
        <v>207</v>
      </c>
      <c r="H46" s="408">
        <v>207</v>
      </c>
      <c r="I46" s="408" t="s">
        <v>659</v>
      </c>
      <c r="J46" s="424" t="s">
        <v>1097</v>
      </c>
      <c r="K46" s="424">
        <f t="shared" ref="K46" si="36">H46-F46</f>
        <v>-6</v>
      </c>
      <c r="L46" s="425">
        <f t="shared" ref="L46" si="37">(F46*-0.7)/100</f>
        <v>-1.4909999999999999</v>
      </c>
      <c r="M46" s="426">
        <f t="shared" ref="M46" si="38">(K46+L46)/F46</f>
        <v>-3.5169014084507039E-2</v>
      </c>
      <c r="N46" s="424" t="s">
        <v>600</v>
      </c>
      <c r="O46" s="427">
        <v>44676</v>
      </c>
      <c r="P46" s="307"/>
      <c r="Q46" s="307"/>
      <c r="R46" s="308" t="s">
        <v>589</v>
      </c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305"/>
      <c r="AJ46" s="294"/>
      <c r="AK46" s="294"/>
      <c r="AL46" s="294"/>
    </row>
    <row r="47" spans="1:38" s="257" customFormat="1" ht="15" customHeight="1">
      <c r="A47" s="350">
        <v>16</v>
      </c>
      <c r="B47" s="248">
        <v>44672</v>
      </c>
      <c r="C47" s="351"/>
      <c r="D47" s="352" t="s">
        <v>331</v>
      </c>
      <c r="E47" s="251" t="s">
        <v>590</v>
      </c>
      <c r="F47" s="251" t="s">
        <v>1054</v>
      </c>
      <c r="G47" s="251">
        <v>730</v>
      </c>
      <c r="H47" s="251"/>
      <c r="I47" s="251">
        <v>800</v>
      </c>
      <c r="J47" s="302" t="s">
        <v>591</v>
      </c>
      <c r="K47" s="302"/>
      <c r="L47" s="303"/>
      <c r="M47" s="304"/>
      <c r="N47" s="302"/>
      <c r="O47" s="331"/>
      <c r="P47" s="307"/>
      <c r="Q47" s="307"/>
      <c r="R47" s="308" t="s">
        <v>934</v>
      </c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246"/>
      <c r="AI47" s="305"/>
      <c r="AJ47" s="294"/>
      <c r="AK47" s="294"/>
      <c r="AL47" s="294"/>
    </row>
    <row r="48" spans="1:38" s="257" customFormat="1" ht="15" customHeight="1">
      <c r="A48" s="350">
        <v>17</v>
      </c>
      <c r="B48" s="248">
        <v>44672</v>
      </c>
      <c r="C48" s="351"/>
      <c r="D48" s="352" t="s">
        <v>520</v>
      </c>
      <c r="E48" s="251" t="s">
        <v>590</v>
      </c>
      <c r="F48" s="251" t="s">
        <v>1056</v>
      </c>
      <c r="G48" s="251">
        <v>1920</v>
      </c>
      <c r="H48" s="251"/>
      <c r="I48" s="251" t="s">
        <v>1057</v>
      </c>
      <c r="J48" s="302" t="s">
        <v>591</v>
      </c>
      <c r="K48" s="302"/>
      <c r="L48" s="303"/>
      <c r="M48" s="304"/>
      <c r="N48" s="302"/>
      <c r="O48" s="331"/>
      <c r="P48" s="307"/>
      <c r="Q48" s="307"/>
      <c r="R48" s="308" t="s">
        <v>589</v>
      </c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246"/>
      <c r="AI48" s="305"/>
      <c r="AJ48" s="294"/>
      <c r="AK48" s="294"/>
      <c r="AL48" s="294"/>
    </row>
    <row r="49" spans="1:38" s="257" customFormat="1" ht="15" customHeight="1">
      <c r="A49" s="350">
        <v>18</v>
      </c>
      <c r="B49" s="248">
        <v>44672</v>
      </c>
      <c r="C49" s="351"/>
      <c r="D49" s="352" t="s">
        <v>116</v>
      </c>
      <c r="E49" s="251" t="s">
        <v>590</v>
      </c>
      <c r="F49" s="251" t="s">
        <v>1058</v>
      </c>
      <c r="G49" s="251">
        <v>1340</v>
      </c>
      <c r="H49" s="251"/>
      <c r="I49" s="251">
        <v>1450</v>
      </c>
      <c r="J49" s="302" t="s">
        <v>591</v>
      </c>
      <c r="K49" s="302"/>
      <c r="L49" s="303"/>
      <c r="M49" s="304"/>
      <c r="N49" s="302"/>
      <c r="O49" s="331"/>
      <c r="P49" s="307"/>
      <c r="Q49" s="307"/>
      <c r="R49" s="308" t="s">
        <v>589</v>
      </c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246"/>
      <c r="AI49" s="305"/>
      <c r="AJ49" s="294"/>
      <c r="AK49" s="294"/>
      <c r="AL49" s="294"/>
    </row>
    <row r="50" spans="1:38" s="257" customFormat="1" ht="15" customHeight="1">
      <c r="A50" s="350">
        <v>19</v>
      </c>
      <c r="B50" s="248">
        <v>44673</v>
      </c>
      <c r="C50" s="351"/>
      <c r="D50" s="352" t="s">
        <v>1070</v>
      </c>
      <c r="E50" s="251" t="s">
        <v>590</v>
      </c>
      <c r="F50" s="251" t="s">
        <v>1071</v>
      </c>
      <c r="G50" s="251">
        <v>1647</v>
      </c>
      <c r="H50" s="251"/>
      <c r="I50" s="251" t="s">
        <v>1072</v>
      </c>
      <c r="J50" s="302" t="s">
        <v>591</v>
      </c>
      <c r="K50" s="302"/>
      <c r="L50" s="303"/>
      <c r="M50" s="304"/>
      <c r="N50" s="302"/>
      <c r="O50" s="331"/>
      <c r="P50" s="307"/>
      <c r="Q50" s="307"/>
      <c r="R50" s="308" t="s">
        <v>589</v>
      </c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246"/>
      <c r="AI50" s="305"/>
      <c r="AJ50" s="294"/>
      <c r="AK50" s="294"/>
      <c r="AL50" s="294"/>
    </row>
    <row r="51" spans="1:38" s="257" customFormat="1" ht="15" customHeight="1">
      <c r="A51" s="350">
        <v>20</v>
      </c>
      <c r="B51" s="248">
        <v>44676</v>
      </c>
      <c r="C51" s="351"/>
      <c r="D51" s="352" t="s">
        <v>199</v>
      </c>
      <c r="E51" s="251" t="s">
        <v>590</v>
      </c>
      <c r="F51" s="251" t="s">
        <v>1106</v>
      </c>
      <c r="G51" s="251">
        <v>240</v>
      </c>
      <c r="H51" s="251"/>
      <c r="I51" s="251">
        <v>265</v>
      </c>
      <c r="J51" s="302" t="s">
        <v>591</v>
      </c>
      <c r="K51" s="302"/>
      <c r="L51" s="303"/>
      <c r="M51" s="304"/>
      <c r="N51" s="302"/>
      <c r="O51" s="331"/>
      <c r="P51" s="307"/>
      <c r="Q51" s="307"/>
      <c r="R51" s="308" t="s">
        <v>589</v>
      </c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305"/>
      <c r="AJ51" s="294"/>
      <c r="AK51" s="294"/>
      <c r="AL51" s="294"/>
    </row>
    <row r="52" spans="1:38" s="257" customFormat="1" ht="15" customHeight="1">
      <c r="A52" s="350">
        <v>21</v>
      </c>
      <c r="B52" s="248">
        <v>44676</v>
      </c>
      <c r="C52" s="351"/>
      <c r="D52" s="352" t="s">
        <v>189</v>
      </c>
      <c r="E52" s="251" t="s">
        <v>590</v>
      </c>
      <c r="F52" s="251" t="s">
        <v>1107</v>
      </c>
      <c r="G52" s="251">
        <v>479</v>
      </c>
      <c r="H52" s="251"/>
      <c r="I52" s="251" t="s">
        <v>1108</v>
      </c>
      <c r="J52" s="302" t="s">
        <v>591</v>
      </c>
      <c r="K52" s="302"/>
      <c r="L52" s="303"/>
      <c r="M52" s="304"/>
      <c r="N52" s="302"/>
      <c r="O52" s="331"/>
      <c r="P52" s="307"/>
      <c r="Q52" s="307"/>
      <c r="R52" s="308" t="s">
        <v>589</v>
      </c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246"/>
      <c r="AI52" s="305"/>
      <c r="AJ52" s="294"/>
      <c r="AK52" s="294"/>
      <c r="AL52" s="294"/>
    </row>
    <row r="53" spans="1:38" s="257" customFormat="1" ht="15" customHeight="1">
      <c r="A53" s="350"/>
      <c r="B53" s="248"/>
      <c r="C53" s="351"/>
      <c r="D53" s="352"/>
      <c r="E53" s="251"/>
      <c r="F53" s="251"/>
      <c r="G53" s="251"/>
      <c r="H53" s="251"/>
      <c r="I53" s="251"/>
      <c r="J53" s="302"/>
      <c r="K53" s="302"/>
      <c r="L53" s="303"/>
      <c r="M53" s="304"/>
      <c r="N53" s="302"/>
      <c r="O53" s="331"/>
      <c r="P53" s="307"/>
      <c r="Q53" s="307"/>
      <c r="R53" s="308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246"/>
      <c r="AI53" s="305"/>
      <c r="AJ53" s="294"/>
      <c r="AK53" s="294"/>
      <c r="AL53" s="294"/>
    </row>
    <row r="54" spans="1:38" s="270" customFormat="1" ht="15" customHeight="1">
      <c r="K54" s="252"/>
      <c r="L54" s="283"/>
      <c r="M54" s="322"/>
      <c r="N54" s="252"/>
      <c r="O54" s="293"/>
      <c r="P54" s="1"/>
      <c r="Q54" s="1"/>
      <c r="R54" s="319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324"/>
      <c r="AJ54" s="323"/>
      <c r="AK54" s="323"/>
      <c r="AL54" s="323"/>
    </row>
    <row r="55" spans="1:38" ht="15" customHeight="1">
      <c r="A55" s="310"/>
      <c r="B55" s="311"/>
      <c r="C55" s="312"/>
      <c r="D55" s="313"/>
      <c r="E55" s="314"/>
      <c r="F55" s="314"/>
      <c r="G55" s="314"/>
      <c r="H55" s="314"/>
      <c r="I55" s="314"/>
      <c r="J55" s="315"/>
      <c r="K55" s="315"/>
      <c r="L55" s="316"/>
      <c r="M55" s="317"/>
      <c r="N55" s="315"/>
      <c r="O55" s="318"/>
      <c r="P55" s="1"/>
      <c r="Q55" s="1"/>
      <c r="R55" s="319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44.25" customHeight="1">
      <c r="A56" s="119" t="s">
        <v>592</v>
      </c>
      <c r="B56" s="142"/>
      <c r="C56" s="142"/>
      <c r="D56" s="1"/>
      <c r="E56" s="6"/>
      <c r="F56" s="6"/>
      <c r="G56" s="6"/>
      <c r="H56" s="6" t="s">
        <v>604</v>
      </c>
      <c r="I56" s="6"/>
      <c r="J56" s="6"/>
      <c r="K56" s="115"/>
      <c r="L56" s="144"/>
      <c r="M56" s="115"/>
      <c r="N56" s="116"/>
      <c r="O56" s="115"/>
      <c r="P56" s="1"/>
      <c r="Q56" s="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297"/>
      <c r="AD56" s="297"/>
      <c r="AE56" s="297"/>
      <c r="AF56" s="297"/>
      <c r="AG56" s="297"/>
      <c r="AH56" s="297"/>
    </row>
    <row r="57" spans="1:38" ht="12.75" customHeight="1">
      <c r="A57" s="126" t="s">
        <v>593</v>
      </c>
      <c r="B57" s="119"/>
      <c r="C57" s="119"/>
      <c r="D57" s="119"/>
      <c r="E57" s="41"/>
      <c r="F57" s="127" t="s">
        <v>594</v>
      </c>
      <c r="G57" s="56"/>
      <c r="H57" s="41"/>
      <c r="I57" s="56"/>
      <c r="J57" s="6"/>
      <c r="K57" s="145"/>
      <c r="L57" s="146"/>
      <c r="M57" s="6"/>
      <c r="N57" s="109"/>
      <c r="O57" s="147"/>
      <c r="P57" s="41"/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14.25" customHeight="1">
      <c r="A58" s="126"/>
      <c r="B58" s="119"/>
      <c r="C58" s="119"/>
      <c r="D58" s="119"/>
      <c r="E58" s="6"/>
      <c r="F58" s="127" t="s">
        <v>596</v>
      </c>
      <c r="G58" s="56"/>
      <c r="H58" s="41"/>
      <c r="I58" s="56"/>
      <c r="J58" s="6"/>
      <c r="K58" s="145"/>
      <c r="L58" s="146"/>
      <c r="M58" s="6"/>
      <c r="N58" s="109"/>
      <c r="O58" s="147"/>
      <c r="P58" s="41"/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14.25" customHeight="1">
      <c r="A59" s="119"/>
      <c r="B59" s="119"/>
      <c r="C59" s="119"/>
      <c r="D59" s="119"/>
      <c r="E59" s="6"/>
      <c r="F59" s="6"/>
      <c r="G59" s="6"/>
      <c r="H59" s="6"/>
      <c r="I59" s="6"/>
      <c r="J59" s="132"/>
      <c r="K59" s="129"/>
      <c r="L59" s="130"/>
      <c r="M59" s="6"/>
      <c r="N59" s="133"/>
      <c r="O59" s="1"/>
      <c r="P59" s="41"/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ht="12.75" customHeight="1">
      <c r="A60" s="148" t="s">
        <v>605</v>
      </c>
      <c r="B60" s="148"/>
      <c r="C60" s="148"/>
      <c r="D60" s="148"/>
      <c r="E60" s="6"/>
      <c r="F60" s="6"/>
      <c r="G60" s="6"/>
      <c r="H60" s="6"/>
      <c r="I60" s="6"/>
      <c r="J60" s="6"/>
      <c r="K60" s="6"/>
      <c r="L60" s="6"/>
      <c r="M60" s="6"/>
      <c r="N60" s="6"/>
      <c r="O60" s="21"/>
      <c r="Q60" s="41"/>
      <c r="R60" s="6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ht="38.25" customHeight="1">
      <c r="A61" s="96" t="s">
        <v>16</v>
      </c>
      <c r="B61" s="96" t="s">
        <v>565</v>
      </c>
      <c r="C61" s="96"/>
      <c r="D61" s="97" t="s">
        <v>576</v>
      </c>
      <c r="E61" s="96" t="s">
        <v>577</v>
      </c>
      <c r="F61" s="96" t="s">
        <v>578</v>
      </c>
      <c r="G61" s="96" t="s">
        <v>598</v>
      </c>
      <c r="H61" s="96" t="s">
        <v>580</v>
      </c>
      <c r="I61" s="96" t="s">
        <v>581</v>
      </c>
      <c r="J61" s="95" t="s">
        <v>582</v>
      </c>
      <c r="K61" s="149" t="s">
        <v>606</v>
      </c>
      <c r="L61" s="98" t="s">
        <v>584</v>
      </c>
      <c r="M61" s="149" t="s">
        <v>607</v>
      </c>
      <c r="N61" s="96" t="s">
        <v>608</v>
      </c>
      <c r="O61" s="95" t="s">
        <v>586</v>
      </c>
      <c r="P61" s="97" t="s">
        <v>587</v>
      </c>
      <c r="Q61" s="41"/>
      <c r="R61" s="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</row>
    <row r="62" spans="1:38" s="247" customFormat="1" ht="13.5" customHeight="1">
      <c r="A62" s="356">
        <v>1</v>
      </c>
      <c r="B62" s="347">
        <v>44651</v>
      </c>
      <c r="C62" s="346"/>
      <c r="D62" s="346" t="s">
        <v>880</v>
      </c>
      <c r="E62" s="285" t="s">
        <v>590</v>
      </c>
      <c r="F62" s="285">
        <v>17520</v>
      </c>
      <c r="G62" s="285">
        <v>17340</v>
      </c>
      <c r="H62" s="330">
        <v>17625</v>
      </c>
      <c r="I62" s="330" t="s">
        <v>881</v>
      </c>
      <c r="J62" s="342" t="s">
        <v>873</v>
      </c>
      <c r="K62" s="330">
        <f t="shared" ref="K62" si="39">H62-F62</f>
        <v>105</v>
      </c>
      <c r="L62" s="343">
        <f t="shared" ref="L62" si="40">(H62*N62)*0.07%</f>
        <v>616.87500000000011</v>
      </c>
      <c r="M62" s="344">
        <f t="shared" ref="M62" si="41">(K62*N62)-L62</f>
        <v>4633.125</v>
      </c>
      <c r="N62" s="330">
        <v>50</v>
      </c>
      <c r="O62" s="345" t="s">
        <v>588</v>
      </c>
      <c r="P62" s="355">
        <v>44652</v>
      </c>
      <c r="Q62" s="249"/>
      <c r="R62" s="253" t="s">
        <v>589</v>
      </c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314"/>
      <c r="AG62" s="311"/>
      <c r="AH62" s="249"/>
      <c r="AI62" s="249"/>
      <c r="AJ62" s="314"/>
      <c r="AK62" s="314"/>
      <c r="AL62" s="314"/>
    </row>
    <row r="63" spans="1:38" s="247" customFormat="1" ht="13.5" customHeight="1">
      <c r="A63" s="356">
        <v>2</v>
      </c>
      <c r="B63" s="355">
        <v>44652</v>
      </c>
      <c r="C63" s="332"/>
      <c r="D63" s="346" t="s">
        <v>885</v>
      </c>
      <c r="E63" s="285" t="s">
        <v>590</v>
      </c>
      <c r="F63" s="285">
        <v>2455</v>
      </c>
      <c r="G63" s="285">
        <v>2400</v>
      </c>
      <c r="H63" s="330">
        <v>2495</v>
      </c>
      <c r="I63" s="330" t="s">
        <v>872</v>
      </c>
      <c r="J63" s="342" t="s">
        <v>632</v>
      </c>
      <c r="K63" s="330">
        <f t="shared" ref="K63" si="42">H63-F63</f>
        <v>40</v>
      </c>
      <c r="L63" s="343">
        <f t="shared" ref="L63" si="43">(H63*N63)*0.07%</f>
        <v>436.62500000000006</v>
      </c>
      <c r="M63" s="344">
        <f t="shared" ref="M63" si="44">(K63*N63)-L63</f>
        <v>9563.375</v>
      </c>
      <c r="N63" s="330">
        <v>250</v>
      </c>
      <c r="O63" s="345" t="s">
        <v>588</v>
      </c>
      <c r="P63" s="355">
        <v>44652</v>
      </c>
      <c r="Q63" s="249"/>
      <c r="R63" s="253" t="s">
        <v>934</v>
      </c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314"/>
      <c r="AG63" s="311"/>
      <c r="AH63" s="249"/>
      <c r="AI63" s="249"/>
      <c r="AJ63" s="314"/>
      <c r="AK63" s="314"/>
      <c r="AL63" s="314"/>
    </row>
    <row r="64" spans="1:38" s="247" customFormat="1" ht="13.5" customHeight="1">
      <c r="A64" s="356">
        <v>3</v>
      </c>
      <c r="B64" s="355">
        <v>44652</v>
      </c>
      <c r="C64" s="332"/>
      <c r="D64" s="346" t="s">
        <v>879</v>
      </c>
      <c r="E64" s="285" t="s">
        <v>590</v>
      </c>
      <c r="F64" s="285">
        <v>2830</v>
      </c>
      <c r="G64" s="285">
        <v>2775</v>
      </c>
      <c r="H64" s="330">
        <v>2867.5</v>
      </c>
      <c r="I64" s="330" t="s">
        <v>883</v>
      </c>
      <c r="J64" s="342" t="s">
        <v>884</v>
      </c>
      <c r="K64" s="330">
        <f t="shared" ref="K64:K65" si="45">H64-F64</f>
        <v>37.5</v>
      </c>
      <c r="L64" s="343">
        <f t="shared" ref="L64:L65" si="46">(H64*N64)*0.07%</f>
        <v>501.81250000000006</v>
      </c>
      <c r="M64" s="344">
        <f t="shared" ref="M64:M65" si="47">(K64*N64)-L64</f>
        <v>8873.1875</v>
      </c>
      <c r="N64" s="330">
        <v>250</v>
      </c>
      <c r="O64" s="345" t="s">
        <v>588</v>
      </c>
      <c r="P64" s="355">
        <v>44652</v>
      </c>
      <c r="Q64" s="249"/>
      <c r="R64" s="253" t="s">
        <v>589</v>
      </c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314"/>
      <c r="AG64" s="311"/>
      <c r="AH64" s="249"/>
      <c r="AI64" s="249"/>
      <c r="AJ64" s="314"/>
      <c r="AK64" s="314"/>
      <c r="AL64" s="314"/>
    </row>
    <row r="65" spans="1:38" s="247" customFormat="1" ht="13.5" customHeight="1">
      <c r="A65" s="356">
        <v>4</v>
      </c>
      <c r="B65" s="355">
        <v>44652</v>
      </c>
      <c r="C65" s="346"/>
      <c r="D65" s="346" t="s">
        <v>886</v>
      </c>
      <c r="E65" s="285" t="s">
        <v>590</v>
      </c>
      <c r="F65" s="285">
        <v>2380</v>
      </c>
      <c r="G65" s="285">
        <v>2335</v>
      </c>
      <c r="H65" s="330">
        <v>2410</v>
      </c>
      <c r="I65" s="330" t="s">
        <v>887</v>
      </c>
      <c r="J65" s="342" t="s">
        <v>603</v>
      </c>
      <c r="K65" s="330">
        <f t="shared" si="45"/>
        <v>30</v>
      </c>
      <c r="L65" s="343">
        <f t="shared" si="46"/>
        <v>463.92500000000007</v>
      </c>
      <c r="M65" s="344">
        <f t="shared" si="47"/>
        <v>7786.0749999999998</v>
      </c>
      <c r="N65" s="330">
        <v>275</v>
      </c>
      <c r="O65" s="345" t="s">
        <v>588</v>
      </c>
      <c r="P65" s="355">
        <v>44655</v>
      </c>
      <c r="Q65" s="249"/>
      <c r="R65" s="253" t="s">
        <v>934</v>
      </c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314"/>
      <c r="AG65" s="311"/>
      <c r="AH65" s="249"/>
      <c r="AI65" s="249"/>
      <c r="AJ65" s="314"/>
      <c r="AK65" s="314"/>
      <c r="AL65" s="314"/>
    </row>
    <row r="66" spans="1:38" s="247" customFormat="1" ht="13.5" customHeight="1">
      <c r="A66" s="356">
        <v>5</v>
      </c>
      <c r="B66" s="355">
        <v>44652</v>
      </c>
      <c r="C66" s="346"/>
      <c r="D66" s="346" t="s">
        <v>888</v>
      </c>
      <c r="E66" s="285" t="s">
        <v>590</v>
      </c>
      <c r="F66" s="285">
        <v>2100</v>
      </c>
      <c r="G66" s="285">
        <v>2048</v>
      </c>
      <c r="H66" s="330">
        <v>2130</v>
      </c>
      <c r="I66" s="330" t="s">
        <v>866</v>
      </c>
      <c r="J66" s="342" t="s">
        <v>603</v>
      </c>
      <c r="K66" s="330">
        <f t="shared" ref="K66" si="48">H66-F66</f>
        <v>30</v>
      </c>
      <c r="L66" s="343">
        <f t="shared" ref="L66" si="49">(H66*N66)*0.07%</f>
        <v>372.75000000000006</v>
      </c>
      <c r="M66" s="344">
        <f t="shared" ref="M66" si="50">(K66*N66)-L66</f>
        <v>7127.25</v>
      </c>
      <c r="N66" s="330">
        <v>250</v>
      </c>
      <c r="O66" s="345" t="s">
        <v>588</v>
      </c>
      <c r="P66" s="355">
        <v>44655</v>
      </c>
      <c r="Q66" s="249"/>
      <c r="R66" s="253" t="s">
        <v>589</v>
      </c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314"/>
      <c r="AG66" s="311"/>
      <c r="AH66" s="249"/>
      <c r="AI66" s="249"/>
      <c r="AJ66" s="314"/>
      <c r="AK66" s="314"/>
      <c r="AL66" s="314"/>
    </row>
    <row r="67" spans="1:38" s="247" customFormat="1" ht="13.15" customHeight="1">
      <c r="A67" s="356">
        <v>6</v>
      </c>
      <c r="B67" s="355">
        <v>44652</v>
      </c>
      <c r="C67" s="346"/>
      <c r="D67" s="346" t="s">
        <v>889</v>
      </c>
      <c r="E67" s="285" t="s">
        <v>590</v>
      </c>
      <c r="F67" s="285">
        <v>1494</v>
      </c>
      <c r="G67" s="285">
        <v>1475</v>
      </c>
      <c r="H67" s="330">
        <v>1637.5</v>
      </c>
      <c r="I67" s="330" t="s">
        <v>890</v>
      </c>
      <c r="J67" s="342" t="s">
        <v>894</v>
      </c>
      <c r="K67" s="330">
        <f t="shared" ref="K67:K68" si="51">H67-F67</f>
        <v>143.5</v>
      </c>
      <c r="L67" s="343">
        <f t="shared" ref="L67:L68" si="52">(H67*N67)*0.07%</f>
        <v>630.43750000000011</v>
      </c>
      <c r="M67" s="344">
        <f t="shared" ref="M67:M68" si="53">(K67*N67)-L67</f>
        <v>78294.5625</v>
      </c>
      <c r="N67" s="330">
        <v>550</v>
      </c>
      <c r="O67" s="345" t="s">
        <v>588</v>
      </c>
      <c r="P67" s="355">
        <v>44655</v>
      </c>
      <c r="Q67" s="249"/>
      <c r="R67" s="253" t="s">
        <v>589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314"/>
      <c r="AG67" s="311"/>
      <c r="AH67" s="249"/>
      <c r="AI67" s="249"/>
      <c r="AJ67" s="314"/>
      <c r="AK67" s="314"/>
      <c r="AL67" s="314"/>
    </row>
    <row r="68" spans="1:38" s="247" customFormat="1" ht="13.15" customHeight="1">
      <c r="A68" s="356">
        <v>7</v>
      </c>
      <c r="B68" s="355">
        <v>44652</v>
      </c>
      <c r="C68" s="346"/>
      <c r="D68" s="346" t="s">
        <v>877</v>
      </c>
      <c r="E68" s="285" t="s">
        <v>590</v>
      </c>
      <c r="F68" s="285">
        <v>955</v>
      </c>
      <c r="G68" s="285">
        <v>940</v>
      </c>
      <c r="H68" s="330">
        <v>966.5</v>
      </c>
      <c r="I68" s="330" t="s">
        <v>891</v>
      </c>
      <c r="J68" s="342" t="s">
        <v>895</v>
      </c>
      <c r="K68" s="330">
        <f t="shared" si="51"/>
        <v>11.5</v>
      </c>
      <c r="L68" s="343">
        <f t="shared" si="52"/>
        <v>575.06750000000011</v>
      </c>
      <c r="M68" s="344">
        <f t="shared" si="53"/>
        <v>9199.932499999999</v>
      </c>
      <c r="N68" s="330">
        <v>850</v>
      </c>
      <c r="O68" s="345" t="s">
        <v>588</v>
      </c>
      <c r="P68" s="355">
        <v>44655</v>
      </c>
      <c r="Q68" s="249"/>
      <c r="R68" s="253" t="s">
        <v>934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314"/>
      <c r="AG68" s="311"/>
      <c r="AH68" s="249"/>
      <c r="AI68" s="249"/>
      <c r="AJ68" s="314"/>
      <c r="AK68" s="314"/>
      <c r="AL68" s="314"/>
    </row>
    <row r="69" spans="1:38" s="247" customFormat="1" ht="13.15" customHeight="1">
      <c r="A69" s="356">
        <v>8</v>
      </c>
      <c r="B69" s="355">
        <v>44655</v>
      </c>
      <c r="C69" s="346"/>
      <c r="D69" s="346" t="s">
        <v>880</v>
      </c>
      <c r="E69" s="285" t="s">
        <v>899</v>
      </c>
      <c r="F69" s="285">
        <v>18090</v>
      </c>
      <c r="G69" s="285">
        <v>18260</v>
      </c>
      <c r="H69" s="330">
        <v>17980</v>
      </c>
      <c r="I69" s="330" t="s">
        <v>900</v>
      </c>
      <c r="J69" s="342" t="s">
        <v>901</v>
      </c>
      <c r="K69" s="330">
        <f>F69-H69</f>
        <v>110</v>
      </c>
      <c r="L69" s="343">
        <f t="shared" ref="L69:L70" si="54">(H69*N69)*0.07%</f>
        <v>629.30000000000007</v>
      </c>
      <c r="M69" s="344">
        <f t="shared" ref="M69:M70" si="55">(K69*N69)-L69</f>
        <v>4870.7</v>
      </c>
      <c r="N69" s="330">
        <v>50</v>
      </c>
      <c r="O69" s="345" t="s">
        <v>588</v>
      </c>
      <c r="P69" s="355">
        <v>44655</v>
      </c>
      <c r="Q69" s="249"/>
      <c r="R69" s="253" t="s">
        <v>589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314"/>
      <c r="AG69" s="311"/>
      <c r="AH69" s="249"/>
      <c r="AI69" s="249"/>
      <c r="AJ69" s="314"/>
      <c r="AK69" s="314"/>
      <c r="AL69" s="314"/>
    </row>
    <row r="70" spans="1:38" s="247" customFormat="1" ht="13.15" customHeight="1">
      <c r="A70" s="385">
        <v>9</v>
      </c>
      <c r="B70" s="355">
        <v>44655</v>
      </c>
      <c r="C70" s="346"/>
      <c r="D70" s="346" t="s">
        <v>903</v>
      </c>
      <c r="E70" s="285" t="s">
        <v>590</v>
      </c>
      <c r="F70" s="285">
        <v>736.5</v>
      </c>
      <c r="G70" s="285">
        <v>726</v>
      </c>
      <c r="H70" s="330">
        <v>745</v>
      </c>
      <c r="I70" s="330" t="s">
        <v>904</v>
      </c>
      <c r="J70" s="342" t="s">
        <v>639</v>
      </c>
      <c r="K70" s="330">
        <f t="shared" ref="K70:K71" si="56">H70-F70</f>
        <v>8.5</v>
      </c>
      <c r="L70" s="343">
        <f t="shared" si="54"/>
        <v>704.02500000000009</v>
      </c>
      <c r="M70" s="344">
        <f t="shared" si="55"/>
        <v>10770.975</v>
      </c>
      <c r="N70" s="330">
        <v>1350</v>
      </c>
      <c r="O70" s="345" t="s">
        <v>588</v>
      </c>
      <c r="P70" s="355">
        <v>44656</v>
      </c>
      <c r="Q70" s="249"/>
      <c r="R70" s="253" t="s">
        <v>934</v>
      </c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314"/>
      <c r="AG70" s="311"/>
      <c r="AH70" s="249"/>
      <c r="AI70" s="249"/>
      <c r="AJ70" s="314"/>
      <c r="AK70" s="314"/>
      <c r="AL70" s="314"/>
    </row>
    <row r="71" spans="1:38" s="247" customFormat="1" ht="13.15" customHeight="1">
      <c r="A71" s="391">
        <v>10</v>
      </c>
      <c r="B71" s="401">
        <v>44655</v>
      </c>
      <c r="C71" s="407"/>
      <c r="D71" s="407" t="s">
        <v>907</v>
      </c>
      <c r="E71" s="408" t="s">
        <v>590</v>
      </c>
      <c r="F71" s="408">
        <v>988</v>
      </c>
      <c r="G71" s="408">
        <v>974</v>
      </c>
      <c r="H71" s="398">
        <v>974</v>
      </c>
      <c r="I71" s="398" t="s">
        <v>908</v>
      </c>
      <c r="J71" s="397" t="s">
        <v>915</v>
      </c>
      <c r="K71" s="398">
        <f t="shared" si="56"/>
        <v>-14</v>
      </c>
      <c r="L71" s="399">
        <f t="shared" ref="L71" si="57">(H71*N71)*0.07%</f>
        <v>613.62000000000012</v>
      </c>
      <c r="M71" s="400">
        <f t="shared" ref="M71" si="58">(K71*N71)-L71</f>
        <v>-13213.62</v>
      </c>
      <c r="N71" s="398">
        <v>900</v>
      </c>
      <c r="O71" s="424" t="s">
        <v>600</v>
      </c>
      <c r="P71" s="401">
        <v>44656</v>
      </c>
      <c r="Q71" s="249"/>
      <c r="R71" s="253" t="s">
        <v>589</v>
      </c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314"/>
      <c r="AG71" s="311"/>
      <c r="AH71" s="249"/>
      <c r="AI71" s="249"/>
      <c r="AJ71" s="314"/>
      <c r="AK71" s="314"/>
      <c r="AL71" s="314"/>
    </row>
    <row r="72" spans="1:38" s="247" customFormat="1" ht="13.15" customHeight="1">
      <c r="A72" s="385">
        <v>11</v>
      </c>
      <c r="B72" s="355">
        <v>44655</v>
      </c>
      <c r="C72" s="346"/>
      <c r="D72" s="346" t="s">
        <v>879</v>
      </c>
      <c r="E72" s="285" t="s">
        <v>590</v>
      </c>
      <c r="F72" s="285">
        <v>2870</v>
      </c>
      <c r="G72" s="285">
        <v>2820</v>
      </c>
      <c r="H72" s="330">
        <v>2905</v>
      </c>
      <c r="I72" s="330" t="s">
        <v>909</v>
      </c>
      <c r="J72" s="342" t="s">
        <v>913</v>
      </c>
      <c r="K72" s="330">
        <f t="shared" ref="K72" si="59">H72-F72</f>
        <v>35</v>
      </c>
      <c r="L72" s="343">
        <f t="shared" ref="L72" si="60">(H72*N72)*0.07%</f>
        <v>508.37500000000006</v>
      </c>
      <c r="M72" s="344">
        <f t="shared" ref="M72" si="61">(K72*N72)-L72</f>
        <v>8241.625</v>
      </c>
      <c r="N72" s="330">
        <v>250</v>
      </c>
      <c r="O72" s="345" t="s">
        <v>588</v>
      </c>
      <c r="P72" s="355">
        <v>44656</v>
      </c>
      <c r="Q72" s="249"/>
      <c r="R72" s="253" t="s">
        <v>934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314"/>
      <c r="AG72" s="311"/>
      <c r="AH72" s="249"/>
      <c r="AI72" s="249"/>
      <c r="AJ72" s="314"/>
      <c r="AK72" s="314"/>
      <c r="AL72" s="314"/>
    </row>
    <row r="73" spans="1:38" s="247" customFormat="1" ht="13.15" customHeight="1">
      <c r="A73" s="385">
        <v>12</v>
      </c>
      <c r="B73" s="355">
        <v>44656</v>
      </c>
      <c r="C73" s="346"/>
      <c r="D73" s="346" t="s">
        <v>912</v>
      </c>
      <c r="E73" s="285" t="s">
        <v>590</v>
      </c>
      <c r="F73" s="285">
        <v>583</v>
      </c>
      <c r="G73" s="285">
        <v>570</v>
      </c>
      <c r="H73" s="330">
        <v>586.5</v>
      </c>
      <c r="I73" s="330">
        <v>600</v>
      </c>
      <c r="J73" s="342" t="s">
        <v>936</v>
      </c>
      <c r="K73" s="330">
        <f t="shared" ref="K73" si="62">H73-F73</f>
        <v>3.5</v>
      </c>
      <c r="L73" s="343">
        <f t="shared" ref="L73:L75" si="63">(H73*N73)*0.07%</f>
        <v>441.34125000000006</v>
      </c>
      <c r="M73" s="344">
        <f t="shared" ref="M73:M75" si="64">(K73*N73)-L73</f>
        <v>3321.1587500000001</v>
      </c>
      <c r="N73" s="330">
        <v>1075</v>
      </c>
      <c r="O73" s="345" t="s">
        <v>588</v>
      </c>
      <c r="P73" s="355">
        <v>44656</v>
      </c>
      <c r="Q73" s="249"/>
      <c r="R73" s="253" t="s">
        <v>589</v>
      </c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314"/>
      <c r="AG73" s="311"/>
      <c r="AH73" s="249"/>
      <c r="AI73" s="249"/>
      <c r="AJ73" s="314"/>
      <c r="AK73" s="314"/>
      <c r="AL73" s="314"/>
    </row>
    <row r="74" spans="1:38" s="247" customFormat="1" ht="13.15" customHeight="1">
      <c r="A74" s="385">
        <v>13</v>
      </c>
      <c r="B74" s="355">
        <v>44656</v>
      </c>
      <c r="C74" s="346"/>
      <c r="D74" s="346" t="s">
        <v>880</v>
      </c>
      <c r="E74" s="285" t="s">
        <v>899</v>
      </c>
      <c r="F74" s="285">
        <v>18130</v>
      </c>
      <c r="G74" s="285">
        <v>18310</v>
      </c>
      <c r="H74" s="330">
        <v>18045</v>
      </c>
      <c r="I74" s="330" t="s">
        <v>900</v>
      </c>
      <c r="J74" s="342" t="s">
        <v>914</v>
      </c>
      <c r="K74" s="330">
        <f>F74-H74</f>
        <v>85</v>
      </c>
      <c r="L74" s="343">
        <f t="shared" si="63"/>
        <v>631.57500000000005</v>
      </c>
      <c r="M74" s="344">
        <f t="shared" si="64"/>
        <v>3618.4250000000002</v>
      </c>
      <c r="N74" s="330">
        <v>50</v>
      </c>
      <c r="O74" s="345" t="s">
        <v>588</v>
      </c>
      <c r="P74" s="355">
        <v>44656</v>
      </c>
      <c r="Q74" s="249"/>
      <c r="R74" s="253" t="s">
        <v>589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314"/>
      <c r="AG74" s="311"/>
      <c r="AH74" s="249"/>
      <c r="AI74" s="249"/>
      <c r="AJ74" s="314"/>
      <c r="AK74" s="314"/>
      <c r="AL74" s="314"/>
    </row>
    <row r="75" spans="1:38" s="247" customFormat="1" ht="13.15" customHeight="1">
      <c r="A75" s="385">
        <v>14</v>
      </c>
      <c r="B75" s="355">
        <v>44656</v>
      </c>
      <c r="C75" s="346"/>
      <c r="D75" s="346" t="s">
        <v>903</v>
      </c>
      <c r="E75" s="285" t="s">
        <v>590</v>
      </c>
      <c r="F75" s="285">
        <v>736</v>
      </c>
      <c r="G75" s="285">
        <v>725</v>
      </c>
      <c r="H75" s="330">
        <v>744</v>
      </c>
      <c r="I75" s="330" t="s">
        <v>904</v>
      </c>
      <c r="J75" s="342" t="s">
        <v>863</v>
      </c>
      <c r="K75" s="330">
        <f t="shared" ref="K75" si="65">H75-F75</f>
        <v>8</v>
      </c>
      <c r="L75" s="343">
        <f t="shared" si="63"/>
        <v>703.08000000000015</v>
      </c>
      <c r="M75" s="344">
        <f t="shared" si="64"/>
        <v>10096.92</v>
      </c>
      <c r="N75" s="330">
        <v>1350</v>
      </c>
      <c r="O75" s="345" t="s">
        <v>588</v>
      </c>
      <c r="P75" s="355">
        <v>44656</v>
      </c>
      <c r="Q75" s="249"/>
      <c r="R75" s="253" t="s">
        <v>934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314"/>
      <c r="AG75" s="311"/>
      <c r="AH75" s="249"/>
      <c r="AI75" s="249"/>
      <c r="AJ75" s="314"/>
      <c r="AK75" s="314"/>
      <c r="AL75" s="314"/>
    </row>
    <row r="76" spans="1:38" s="247" customFormat="1" ht="13.15" customHeight="1">
      <c r="A76" s="385">
        <v>15</v>
      </c>
      <c r="B76" s="355">
        <v>44657</v>
      </c>
      <c r="C76" s="346"/>
      <c r="D76" s="346" t="s">
        <v>886</v>
      </c>
      <c r="E76" s="285" t="s">
        <v>590</v>
      </c>
      <c r="F76" s="285">
        <v>2463</v>
      </c>
      <c r="G76" s="285">
        <v>2410</v>
      </c>
      <c r="H76" s="330">
        <v>2497.5</v>
      </c>
      <c r="I76" s="330" t="s">
        <v>924</v>
      </c>
      <c r="J76" s="342" t="s">
        <v>935</v>
      </c>
      <c r="K76" s="330">
        <f t="shared" ref="K76" si="66">H76-F76</f>
        <v>34.5</v>
      </c>
      <c r="L76" s="343">
        <f t="shared" ref="L76" si="67">(H76*N76)*0.07%</f>
        <v>480.76875000000007</v>
      </c>
      <c r="M76" s="344">
        <f t="shared" ref="M76" si="68">(K76*N76)-L76</f>
        <v>9006.7312500000007</v>
      </c>
      <c r="N76" s="330">
        <v>275</v>
      </c>
      <c r="O76" s="345" t="s">
        <v>588</v>
      </c>
      <c r="P76" s="355">
        <v>44657</v>
      </c>
      <c r="Q76" s="249"/>
      <c r="R76" s="253" t="s">
        <v>934</v>
      </c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314"/>
      <c r="AG76" s="311"/>
      <c r="AH76" s="249"/>
      <c r="AI76" s="249"/>
      <c r="AJ76" s="314"/>
      <c r="AK76" s="314"/>
      <c r="AL76" s="314"/>
    </row>
    <row r="77" spans="1:38" s="247" customFormat="1" ht="13.15" customHeight="1">
      <c r="A77" s="385">
        <v>16</v>
      </c>
      <c r="B77" s="355">
        <v>44657</v>
      </c>
      <c r="C77" s="346"/>
      <c r="D77" s="346" t="s">
        <v>879</v>
      </c>
      <c r="E77" s="285" t="s">
        <v>590</v>
      </c>
      <c r="F77" s="285">
        <v>2880</v>
      </c>
      <c r="G77" s="285">
        <v>2830</v>
      </c>
      <c r="H77" s="330">
        <v>2920</v>
      </c>
      <c r="I77" s="330" t="s">
        <v>909</v>
      </c>
      <c r="J77" s="342" t="s">
        <v>632</v>
      </c>
      <c r="K77" s="330">
        <f t="shared" ref="K77:K79" si="69">H77-F77</f>
        <v>40</v>
      </c>
      <c r="L77" s="343">
        <f t="shared" ref="L77:L79" si="70">(H77*N77)*0.07%</f>
        <v>511.00000000000006</v>
      </c>
      <c r="M77" s="344">
        <f t="shared" ref="M77" si="71">(K77*N77)-L77</f>
        <v>9489</v>
      </c>
      <c r="N77" s="330">
        <v>250</v>
      </c>
      <c r="O77" s="345" t="s">
        <v>588</v>
      </c>
      <c r="P77" s="355">
        <v>44658</v>
      </c>
      <c r="Q77" s="249"/>
      <c r="R77" s="253" t="s">
        <v>589</v>
      </c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314"/>
      <c r="AG77" s="311"/>
      <c r="AH77" s="249"/>
      <c r="AI77" s="249"/>
      <c r="AJ77" s="314"/>
      <c r="AK77" s="314"/>
      <c r="AL77" s="314"/>
    </row>
    <row r="78" spans="1:38" s="247" customFormat="1" ht="13.15" customHeight="1">
      <c r="A78" s="385">
        <v>17</v>
      </c>
      <c r="B78" s="355">
        <v>44657</v>
      </c>
      <c r="C78" s="346"/>
      <c r="D78" s="346" t="s">
        <v>886</v>
      </c>
      <c r="E78" s="285" t="s">
        <v>590</v>
      </c>
      <c r="F78" s="285">
        <v>2462</v>
      </c>
      <c r="G78" s="285">
        <v>2410</v>
      </c>
      <c r="H78" s="330">
        <v>2525</v>
      </c>
      <c r="I78" s="330" t="s">
        <v>924</v>
      </c>
      <c r="J78" s="342" t="s">
        <v>938</v>
      </c>
      <c r="K78" s="330">
        <f t="shared" si="69"/>
        <v>63</v>
      </c>
      <c r="L78" s="343">
        <f t="shared" si="70"/>
        <v>486.06250000000006</v>
      </c>
      <c r="M78" s="344">
        <f>(K78*N78)-L78</f>
        <v>16838.9375</v>
      </c>
      <c r="N78" s="330">
        <v>275</v>
      </c>
      <c r="O78" s="345" t="s">
        <v>588</v>
      </c>
      <c r="P78" s="355">
        <v>44658</v>
      </c>
      <c r="Q78" s="249"/>
      <c r="R78" s="253" t="s">
        <v>934</v>
      </c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314"/>
      <c r="AG78" s="311"/>
      <c r="AH78" s="249"/>
      <c r="AI78" s="249"/>
      <c r="AJ78" s="314"/>
      <c r="AK78" s="314"/>
      <c r="AL78" s="314"/>
    </row>
    <row r="79" spans="1:38" s="247" customFormat="1" ht="13.15" customHeight="1">
      <c r="A79" s="391">
        <v>18</v>
      </c>
      <c r="B79" s="401">
        <v>44657</v>
      </c>
      <c r="C79" s="407"/>
      <c r="D79" s="407" t="s">
        <v>932</v>
      </c>
      <c r="E79" s="408" t="s">
        <v>590</v>
      </c>
      <c r="F79" s="408">
        <v>1832</v>
      </c>
      <c r="G79" s="408">
        <v>1790</v>
      </c>
      <c r="H79" s="398">
        <v>1790</v>
      </c>
      <c r="I79" s="398" t="s">
        <v>933</v>
      </c>
      <c r="J79" s="397" t="s">
        <v>957</v>
      </c>
      <c r="K79" s="398">
        <f t="shared" si="69"/>
        <v>-42</v>
      </c>
      <c r="L79" s="399">
        <f t="shared" si="70"/>
        <v>375.90000000000003</v>
      </c>
      <c r="M79" s="400">
        <f t="shared" ref="M79" si="72">(K79*N79)-L79</f>
        <v>-12975.9</v>
      </c>
      <c r="N79" s="398">
        <v>300</v>
      </c>
      <c r="O79" s="424" t="s">
        <v>600</v>
      </c>
      <c r="P79" s="401">
        <v>44662</v>
      </c>
      <c r="Q79" s="249"/>
      <c r="R79" s="253" t="s">
        <v>589</v>
      </c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314"/>
      <c r="AG79" s="311"/>
      <c r="AH79" s="249"/>
      <c r="AI79" s="249"/>
      <c r="AJ79" s="314"/>
      <c r="AK79" s="314"/>
      <c r="AL79" s="314"/>
    </row>
    <row r="80" spans="1:38" s="247" customFormat="1" ht="13.15" customHeight="1">
      <c r="A80" s="391">
        <v>19</v>
      </c>
      <c r="B80" s="401">
        <v>44657</v>
      </c>
      <c r="C80" s="407"/>
      <c r="D80" s="407" t="s">
        <v>912</v>
      </c>
      <c r="E80" s="408" t="s">
        <v>590</v>
      </c>
      <c r="F80" s="408">
        <v>582</v>
      </c>
      <c r="G80" s="408">
        <v>570</v>
      </c>
      <c r="H80" s="398">
        <v>570</v>
      </c>
      <c r="I80" s="398">
        <v>600</v>
      </c>
      <c r="J80" s="397" t="s">
        <v>977</v>
      </c>
      <c r="K80" s="398">
        <f t="shared" ref="K80" si="73">H80-F80</f>
        <v>-12</v>
      </c>
      <c r="L80" s="399">
        <f t="shared" ref="L80" si="74">(H80*N80)*0.07%</f>
        <v>359.10000000000008</v>
      </c>
      <c r="M80" s="400">
        <f t="shared" ref="M80" si="75">(K80*N80)-L80</f>
        <v>-11159.1</v>
      </c>
      <c r="N80" s="398">
        <v>900</v>
      </c>
      <c r="O80" s="424" t="s">
        <v>600</v>
      </c>
      <c r="P80" s="401">
        <v>44663</v>
      </c>
      <c r="Q80" s="249"/>
      <c r="R80" s="253" t="s">
        <v>589</v>
      </c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314"/>
      <c r="AG80" s="311"/>
      <c r="AH80" s="249"/>
      <c r="AI80" s="249"/>
      <c r="AJ80" s="314"/>
      <c r="AK80" s="314"/>
      <c r="AL80" s="314"/>
    </row>
    <row r="81" spans="1:38" s="247" customFormat="1" ht="13.15" customHeight="1">
      <c r="A81" s="385">
        <v>20</v>
      </c>
      <c r="B81" s="355">
        <v>44658</v>
      </c>
      <c r="C81" s="346"/>
      <c r="D81" s="346" t="s">
        <v>903</v>
      </c>
      <c r="E81" s="285" t="s">
        <v>590</v>
      </c>
      <c r="F81" s="285">
        <v>731.5</v>
      </c>
      <c r="G81" s="285">
        <v>722</v>
      </c>
      <c r="H81" s="330">
        <v>739.5</v>
      </c>
      <c r="I81" s="330" t="s">
        <v>941</v>
      </c>
      <c r="J81" s="342" t="s">
        <v>863</v>
      </c>
      <c r="K81" s="330">
        <f t="shared" ref="K81:K82" si="76">H81-F81</f>
        <v>8</v>
      </c>
      <c r="L81" s="343">
        <f t="shared" ref="L81:L82" si="77">(H81*N81)*0.07%</f>
        <v>698.8275000000001</v>
      </c>
      <c r="M81" s="344">
        <f t="shared" ref="M81:M82" si="78">(K81*N81)-L81</f>
        <v>10101.172500000001</v>
      </c>
      <c r="N81" s="330">
        <v>1350</v>
      </c>
      <c r="O81" s="345" t="s">
        <v>588</v>
      </c>
      <c r="P81" s="355">
        <v>44659</v>
      </c>
      <c r="Q81" s="249"/>
      <c r="R81" s="253" t="s">
        <v>934</v>
      </c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314"/>
      <c r="AG81" s="311"/>
      <c r="AH81" s="249"/>
      <c r="AI81" s="249"/>
      <c r="AJ81" s="314"/>
      <c r="AK81" s="314"/>
      <c r="AL81" s="314"/>
    </row>
    <row r="82" spans="1:38" s="247" customFormat="1" ht="13.15" customHeight="1">
      <c r="A82" s="385">
        <v>21</v>
      </c>
      <c r="B82" s="355">
        <v>44658</v>
      </c>
      <c r="C82" s="346"/>
      <c r="D82" s="346" t="s">
        <v>879</v>
      </c>
      <c r="E82" s="285" t="s">
        <v>590</v>
      </c>
      <c r="F82" s="285">
        <v>2870</v>
      </c>
      <c r="G82" s="285">
        <v>2820</v>
      </c>
      <c r="H82" s="330">
        <v>2910</v>
      </c>
      <c r="I82" s="330" t="s">
        <v>909</v>
      </c>
      <c r="J82" s="342" t="s">
        <v>632</v>
      </c>
      <c r="K82" s="330">
        <f t="shared" si="76"/>
        <v>40</v>
      </c>
      <c r="L82" s="343">
        <f t="shared" si="77"/>
        <v>509.25000000000006</v>
      </c>
      <c r="M82" s="344">
        <f t="shared" si="78"/>
        <v>9490.75</v>
      </c>
      <c r="N82" s="330">
        <v>250</v>
      </c>
      <c r="O82" s="345" t="s">
        <v>588</v>
      </c>
      <c r="P82" s="355">
        <v>44659</v>
      </c>
      <c r="Q82" s="249"/>
      <c r="R82" s="253" t="s">
        <v>934</v>
      </c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314"/>
      <c r="AG82" s="311"/>
      <c r="AH82" s="249"/>
      <c r="AI82" s="249"/>
      <c r="AJ82" s="314"/>
      <c r="AK82" s="314"/>
      <c r="AL82" s="314"/>
    </row>
    <row r="83" spans="1:38" s="247" customFormat="1" ht="13.15" customHeight="1">
      <c r="A83" s="385">
        <v>22</v>
      </c>
      <c r="B83" s="355">
        <v>44659</v>
      </c>
      <c r="C83" s="346"/>
      <c r="D83" s="346" t="s">
        <v>949</v>
      </c>
      <c r="E83" s="285" t="s">
        <v>590</v>
      </c>
      <c r="F83" s="285">
        <v>1161</v>
      </c>
      <c r="G83" s="285">
        <v>1142</v>
      </c>
      <c r="H83" s="330">
        <v>1174.5</v>
      </c>
      <c r="I83" s="330" t="s">
        <v>950</v>
      </c>
      <c r="J83" s="342" t="s">
        <v>923</v>
      </c>
      <c r="K83" s="330">
        <f t="shared" ref="K83:K84" si="79">H83-F83</f>
        <v>13.5</v>
      </c>
      <c r="L83" s="343">
        <f t="shared" ref="L83:L84" si="80">(H83*N83)*0.07%</f>
        <v>575.50500000000011</v>
      </c>
      <c r="M83" s="344">
        <f t="shared" ref="M83:M84" si="81">(K83*N83)-L83</f>
        <v>8874.494999999999</v>
      </c>
      <c r="N83" s="330">
        <v>700</v>
      </c>
      <c r="O83" s="345" t="s">
        <v>588</v>
      </c>
      <c r="P83" s="355">
        <v>44659</v>
      </c>
      <c r="Q83" s="249"/>
      <c r="R83" s="253" t="s">
        <v>934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314"/>
      <c r="AG83" s="311"/>
      <c r="AH83" s="249"/>
      <c r="AI83" s="249"/>
      <c r="AJ83" s="314"/>
      <c r="AK83" s="314"/>
      <c r="AL83" s="314"/>
    </row>
    <row r="84" spans="1:38" s="247" customFormat="1" ht="13.15" customHeight="1">
      <c r="A84" s="391">
        <v>23</v>
      </c>
      <c r="B84" s="401">
        <v>44659</v>
      </c>
      <c r="C84" s="407"/>
      <c r="D84" s="407" t="s">
        <v>951</v>
      </c>
      <c r="E84" s="408" t="s">
        <v>590</v>
      </c>
      <c r="F84" s="408">
        <v>1573</v>
      </c>
      <c r="G84" s="408">
        <v>1535</v>
      </c>
      <c r="H84" s="398">
        <v>1535</v>
      </c>
      <c r="I84" s="398" t="s">
        <v>952</v>
      </c>
      <c r="J84" s="397" t="s">
        <v>946</v>
      </c>
      <c r="K84" s="398">
        <f t="shared" si="79"/>
        <v>-38</v>
      </c>
      <c r="L84" s="399">
        <f t="shared" si="80"/>
        <v>376.07500000000005</v>
      </c>
      <c r="M84" s="400">
        <f t="shared" si="81"/>
        <v>-13676.075000000001</v>
      </c>
      <c r="N84" s="398">
        <v>350</v>
      </c>
      <c r="O84" s="424" t="s">
        <v>600</v>
      </c>
      <c r="P84" s="401">
        <v>44664</v>
      </c>
      <c r="Q84" s="249"/>
      <c r="R84" s="253" t="s">
        <v>934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314"/>
      <c r="AG84" s="311"/>
      <c r="AH84" s="249"/>
      <c r="AI84" s="249"/>
      <c r="AJ84" s="314"/>
      <c r="AK84" s="314"/>
      <c r="AL84" s="314"/>
    </row>
    <row r="85" spans="1:38" s="247" customFormat="1" ht="13.15" customHeight="1">
      <c r="A85" s="391">
        <v>24</v>
      </c>
      <c r="B85" s="401">
        <v>44662</v>
      </c>
      <c r="C85" s="407"/>
      <c r="D85" s="407" t="s">
        <v>886</v>
      </c>
      <c r="E85" s="408" t="s">
        <v>590</v>
      </c>
      <c r="F85" s="408">
        <v>2515</v>
      </c>
      <c r="G85" s="408">
        <v>2465</v>
      </c>
      <c r="H85" s="398">
        <v>2465</v>
      </c>
      <c r="I85" s="398" t="s">
        <v>958</v>
      </c>
      <c r="J85" s="397" t="s">
        <v>978</v>
      </c>
      <c r="K85" s="398">
        <f t="shared" ref="K85:K87" si="82">H85-F85</f>
        <v>-50</v>
      </c>
      <c r="L85" s="399">
        <f t="shared" ref="L85:L86" si="83">(H85*N85)*0.07%</f>
        <v>474.51250000000005</v>
      </c>
      <c r="M85" s="400">
        <f t="shared" ref="M85:M86" si="84">(K85*N85)-L85</f>
        <v>-14224.512500000001</v>
      </c>
      <c r="N85" s="398">
        <v>275</v>
      </c>
      <c r="O85" s="424" t="s">
        <v>600</v>
      </c>
      <c r="P85" s="401">
        <v>44663</v>
      </c>
      <c r="Q85" s="249"/>
      <c r="R85" s="253" t="s">
        <v>934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314"/>
      <c r="AG85" s="311"/>
      <c r="AH85" s="249"/>
      <c r="AI85" s="249"/>
      <c r="AJ85" s="314"/>
      <c r="AK85" s="314"/>
      <c r="AL85" s="314"/>
    </row>
    <row r="86" spans="1:38" s="247" customFormat="1" ht="13.15" customHeight="1">
      <c r="A86" s="391">
        <v>25</v>
      </c>
      <c r="B86" s="401">
        <v>44662</v>
      </c>
      <c r="C86" s="407"/>
      <c r="D86" s="407" t="s">
        <v>964</v>
      </c>
      <c r="E86" s="408" t="s">
        <v>590</v>
      </c>
      <c r="F86" s="408">
        <v>1137</v>
      </c>
      <c r="G86" s="408">
        <v>1120</v>
      </c>
      <c r="H86" s="398">
        <v>1120</v>
      </c>
      <c r="I86" s="398" t="s">
        <v>965</v>
      </c>
      <c r="J86" s="397" t="s">
        <v>920</v>
      </c>
      <c r="K86" s="398">
        <f t="shared" si="82"/>
        <v>-17</v>
      </c>
      <c r="L86" s="399">
        <f t="shared" si="83"/>
        <v>548.80000000000007</v>
      </c>
      <c r="M86" s="400">
        <f t="shared" si="84"/>
        <v>-12448.8</v>
      </c>
      <c r="N86" s="398">
        <v>700</v>
      </c>
      <c r="O86" s="448" t="s">
        <v>600</v>
      </c>
      <c r="P86" s="401">
        <v>44663</v>
      </c>
      <c r="Q86" s="249"/>
      <c r="R86" s="253" t="s">
        <v>934</v>
      </c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314"/>
      <c r="AG86" s="311"/>
      <c r="AH86" s="249"/>
      <c r="AI86" s="249"/>
      <c r="AJ86" s="314"/>
      <c r="AK86" s="314"/>
      <c r="AL86" s="314"/>
    </row>
    <row r="87" spans="1:38" s="247" customFormat="1" ht="13.15" customHeight="1">
      <c r="A87" s="491">
        <v>26</v>
      </c>
      <c r="B87" s="485">
        <v>44662</v>
      </c>
      <c r="C87" s="407"/>
      <c r="D87" s="407" t="s">
        <v>968</v>
      </c>
      <c r="E87" s="408" t="s">
        <v>590</v>
      </c>
      <c r="F87" s="408">
        <v>269.5</v>
      </c>
      <c r="G87" s="408">
        <v>262</v>
      </c>
      <c r="H87" s="408">
        <v>262</v>
      </c>
      <c r="I87" s="408">
        <v>280</v>
      </c>
      <c r="J87" s="493" t="s">
        <v>1029</v>
      </c>
      <c r="K87" s="408">
        <f t="shared" si="82"/>
        <v>-7.5</v>
      </c>
      <c r="L87" s="455">
        <v>400</v>
      </c>
      <c r="M87" s="495">
        <f>(-3.65*3200)-500</f>
        <v>-12180</v>
      </c>
      <c r="N87" s="497">
        <v>3200</v>
      </c>
      <c r="O87" s="499" t="s">
        <v>600</v>
      </c>
      <c r="P87" s="485">
        <v>44671</v>
      </c>
      <c r="Q87" s="249"/>
      <c r="R87" s="253" t="s">
        <v>589</v>
      </c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314"/>
      <c r="AG87" s="311"/>
      <c r="AH87" s="249"/>
      <c r="AI87" s="249"/>
      <c r="AJ87" s="314"/>
      <c r="AK87" s="314"/>
      <c r="AL87" s="314"/>
    </row>
    <row r="88" spans="1:38" s="247" customFormat="1" ht="13.15" customHeight="1">
      <c r="A88" s="492"/>
      <c r="B88" s="486"/>
      <c r="C88" s="407"/>
      <c r="D88" s="407" t="s">
        <v>969</v>
      </c>
      <c r="E88" s="408" t="s">
        <v>899</v>
      </c>
      <c r="F88" s="408">
        <v>4.8499999999999996</v>
      </c>
      <c r="G88" s="408"/>
      <c r="H88" s="408">
        <v>1</v>
      </c>
      <c r="I88" s="408"/>
      <c r="J88" s="494"/>
      <c r="K88" s="408">
        <f>F88-H88</f>
        <v>3.8499999999999996</v>
      </c>
      <c r="L88" s="455">
        <v>100</v>
      </c>
      <c r="M88" s="496"/>
      <c r="N88" s="498"/>
      <c r="O88" s="499"/>
      <c r="P88" s="486"/>
      <c r="Q88" s="249"/>
      <c r="R88" s="253" t="s">
        <v>589</v>
      </c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314"/>
      <c r="AG88" s="311"/>
      <c r="AH88" s="249"/>
      <c r="AI88" s="249"/>
      <c r="AJ88" s="314"/>
      <c r="AK88" s="314"/>
      <c r="AL88" s="314"/>
    </row>
    <row r="89" spans="1:38" s="247" customFormat="1" ht="13.15" customHeight="1">
      <c r="A89" s="432">
        <v>27</v>
      </c>
      <c r="B89" s="355">
        <v>44663</v>
      </c>
      <c r="C89" s="346"/>
      <c r="D89" s="346" t="s">
        <v>979</v>
      </c>
      <c r="E89" s="285" t="s">
        <v>590</v>
      </c>
      <c r="F89" s="285">
        <v>2600</v>
      </c>
      <c r="G89" s="285">
        <v>2550</v>
      </c>
      <c r="H89" s="330">
        <v>2610</v>
      </c>
      <c r="I89" s="330" t="s">
        <v>980</v>
      </c>
      <c r="J89" s="342" t="s">
        <v>1022</v>
      </c>
      <c r="K89" s="330">
        <f t="shared" ref="K89" si="85">H89-F89</f>
        <v>10</v>
      </c>
      <c r="L89" s="343">
        <f t="shared" ref="L89" si="86">(H89*N89)*0.07%</f>
        <v>456.75000000000006</v>
      </c>
      <c r="M89" s="344">
        <f t="shared" ref="M89" si="87">(K89*N89)-L89</f>
        <v>2043.25</v>
      </c>
      <c r="N89" s="330">
        <v>250</v>
      </c>
      <c r="O89" s="345" t="s">
        <v>588</v>
      </c>
      <c r="P89" s="355">
        <v>44670</v>
      </c>
      <c r="Q89" s="249"/>
      <c r="R89" s="253" t="s">
        <v>589</v>
      </c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314"/>
      <c r="AG89" s="311"/>
      <c r="AH89" s="249"/>
      <c r="AI89" s="249"/>
      <c r="AJ89" s="314"/>
      <c r="AK89" s="314"/>
      <c r="AL89" s="314"/>
    </row>
    <row r="90" spans="1:38" s="247" customFormat="1" ht="13.15" customHeight="1">
      <c r="A90" s="432">
        <v>28</v>
      </c>
      <c r="B90" s="355">
        <v>44663</v>
      </c>
      <c r="C90" s="346"/>
      <c r="D90" s="346" t="s">
        <v>880</v>
      </c>
      <c r="E90" s="285" t="s">
        <v>590</v>
      </c>
      <c r="F90" s="285">
        <v>17575</v>
      </c>
      <c r="G90" s="285">
        <v>17420</v>
      </c>
      <c r="H90" s="330">
        <v>17645</v>
      </c>
      <c r="I90" s="330" t="s">
        <v>982</v>
      </c>
      <c r="J90" s="342" t="s">
        <v>771</v>
      </c>
      <c r="K90" s="330">
        <f t="shared" ref="K90" si="88">H90-F90</f>
        <v>70</v>
      </c>
      <c r="L90" s="343">
        <f t="shared" ref="L90" si="89">(H90*N90)*0.07%</f>
        <v>617.57500000000005</v>
      </c>
      <c r="M90" s="344">
        <f t="shared" ref="M90" si="90">(K90*N90)-L90</f>
        <v>2882.4250000000002</v>
      </c>
      <c r="N90" s="330">
        <v>50</v>
      </c>
      <c r="O90" s="345" t="s">
        <v>588</v>
      </c>
      <c r="P90" s="355">
        <v>44664</v>
      </c>
      <c r="Q90" s="249"/>
      <c r="R90" s="253" t="s">
        <v>589</v>
      </c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314"/>
      <c r="AG90" s="311"/>
      <c r="AH90" s="249"/>
      <c r="AI90" s="249"/>
      <c r="AJ90" s="314"/>
      <c r="AK90" s="314"/>
      <c r="AL90" s="314"/>
    </row>
    <row r="91" spans="1:38" s="247" customFormat="1" ht="13.15" customHeight="1">
      <c r="A91" s="433">
        <v>29</v>
      </c>
      <c r="B91" s="434">
        <v>44664</v>
      </c>
      <c r="C91" s="435"/>
      <c r="D91" s="435" t="s">
        <v>880</v>
      </c>
      <c r="E91" s="436" t="s">
        <v>590</v>
      </c>
      <c r="F91" s="436">
        <v>17530</v>
      </c>
      <c r="G91" s="436">
        <v>17400</v>
      </c>
      <c r="H91" s="437">
        <v>17535</v>
      </c>
      <c r="I91" s="437">
        <v>17800</v>
      </c>
      <c r="J91" s="438" t="s">
        <v>998</v>
      </c>
      <c r="K91" s="437">
        <f t="shared" ref="K91:K94" si="91">H91-F91</f>
        <v>5</v>
      </c>
      <c r="L91" s="439">
        <f t="shared" ref="L91:L94" si="92">(H91*N91)*0.07%</f>
        <v>613.72500000000014</v>
      </c>
      <c r="M91" s="440">
        <f t="shared" ref="M91:M94" si="93">(K91*N91)-L91</f>
        <v>-363.72500000000014</v>
      </c>
      <c r="N91" s="437">
        <v>50</v>
      </c>
      <c r="O91" s="441" t="s">
        <v>710</v>
      </c>
      <c r="P91" s="434">
        <v>44664</v>
      </c>
      <c r="Q91" s="249"/>
      <c r="R91" s="253" t="s">
        <v>589</v>
      </c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314"/>
      <c r="AG91" s="311"/>
      <c r="AH91" s="249"/>
      <c r="AI91" s="249"/>
      <c r="AJ91" s="314"/>
      <c r="AK91" s="314"/>
      <c r="AL91" s="314"/>
    </row>
    <row r="92" spans="1:38" s="247" customFormat="1" ht="13.15" customHeight="1">
      <c r="A92" s="356">
        <v>30</v>
      </c>
      <c r="B92" s="355">
        <v>44669</v>
      </c>
      <c r="C92" s="346"/>
      <c r="D92" s="346" t="s">
        <v>879</v>
      </c>
      <c r="E92" s="285" t="s">
        <v>590</v>
      </c>
      <c r="F92" s="285">
        <v>2905</v>
      </c>
      <c r="G92" s="285">
        <v>2850</v>
      </c>
      <c r="H92" s="330">
        <v>2950</v>
      </c>
      <c r="I92" s="330" t="s">
        <v>1006</v>
      </c>
      <c r="J92" s="342" t="s">
        <v>1009</v>
      </c>
      <c r="K92" s="330">
        <f t="shared" si="91"/>
        <v>45</v>
      </c>
      <c r="L92" s="343">
        <f t="shared" si="92"/>
        <v>516.25000000000011</v>
      </c>
      <c r="M92" s="344">
        <f t="shared" si="93"/>
        <v>10733.75</v>
      </c>
      <c r="N92" s="330">
        <v>250</v>
      </c>
      <c r="O92" s="345" t="s">
        <v>588</v>
      </c>
      <c r="P92" s="355">
        <v>44669</v>
      </c>
      <c r="Q92" s="249"/>
      <c r="R92" s="253" t="s">
        <v>934</v>
      </c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314"/>
      <c r="AG92" s="311"/>
      <c r="AH92" s="249"/>
      <c r="AI92" s="249"/>
      <c r="AJ92" s="314"/>
      <c r="AK92" s="314"/>
      <c r="AL92" s="314"/>
    </row>
    <row r="93" spans="1:38" s="247" customFormat="1" ht="13.15" customHeight="1">
      <c r="A93" s="356">
        <v>31</v>
      </c>
      <c r="B93" s="355">
        <v>44669</v>
      </c>
      <c r="C93" s="346"/>
      <c r="D93" s="346" t="s">
        <v>1005</v>
      </c>
      <c r="E93" s="285" t="s">
        <v>590</v>
      </c>
      <c r="F93" s="285">
        <v>114.5</v>
      </c>
      <c r="G93" s="285">
        <v>111</v>
      </c>
      <c r="H93" s="330">
        <v>116.7</v>
      </c>
      <c r="I93" s="330" t="s">
        <v>1007</v>
      </c>
      <c r="J93" s="342" t="s">
        <v>1010</v>
      </c>
      <c r="K93" s="330">
        <f t="shared" si="91"/>
        <v>2.2000000000000028</v>
      </c>
      <c r="L93" s="343">
        <f t="shared" si="92"/>
        <v>359.43600000000004</v>
      </c>
      <c r="M93" s="344">
        <f t="shared" si="93"/>
        <v>9320.564000000013</v>
      </c>
      <c r="N93" s="330">
        <v>4400</v>
      </c>
      <c r="O93" s="345" t="s">
        <v>588</v>
      </c>
      <c r="P93" s="355">
        <v>44669</v>
      </c>
      <c r="Q93" s="249"/>
      <c r="R93" s="253" t="s">
        <v>934</v>
      </c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314"/>
      <c r="AG93" s="311"/>
      <c r="AH93" s="249"/>
      <c r="AI93" s="249"/>
      <c r="AJ93" s="314"/>
      <c r="AK93" s="314"/>
      <c r="AL93" s="314"/>
    </row>
    <row r="94" spans="1:38" s="247" customFormat="1" ht="13.15" customHeight="1">
      <c r="A94" s="450">
        <v>32</v>
      </c>
      <c r="B94" s="401">
        <v>44669</v>
      </c>
      <c r="C94" s="407"/>
      <c r="D94" s="407" t="s">
        <v>888</v>
      </c>
      <c r="E94" s="408" t="s">
        <v>590</v>
      </c>
      <c r="F94" s="408">
        <v>2205</v>
      </c>
      <c r="G94" s="408">
        <v>2150</v>
      </c>
      <c r="H94" s="398">
        <v>2150</v>
      </c>
      <c r="I94" s="398" t="s">
        <v>1008</v>
      </c>
      <c r="J94" s="397" t="s">
        <v>1018</v>
      </c>
      <c r="K94" s="398">
        <f t="shared" si="91"/>
        <v>-55</v>
      </c>
      <c r="L94" s="399">
        <f t="shared" si="92"/>
        <v>376.25000000000006</v>
      </c>
      <c r="M94" s="400">
        <f t="shared" si="93"/>
        <v>-14126.25</v>
      </c>
      <c r="N94" s="398">
        <v>250</v>
      </c>
      <c r="O94" s="424" t="s">
        <v>600</v>
      </c>
      <c r="P94" s="401">
        <v>44670</v>
      </c>
      <c r="Q94" s="249"/>
      <c r="R94" s="253" t="s">
        <v>934</v>
      </c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314"/>
      <c r="AG94" s="311"/>
      <c r="AH94" s="249"/>
      <c r="AI94" s="249"/>
      <c r="AJ94" s="314"/>
      <c r="AK94" s="314"/>
      <c r="AL94" s="314"/>
    </row>
    <row r="95" spans="1:38" s="247" customFormat="1" ht="13.15" customHeight="1">
      <c r="A95" s="450">
        <v>33</v>
      </c>
      <c r="B95" s="401">
        <v>44670</v>
      </c>
      <c r="C95" s="407"/>
      <c r="D95" s="407" t="s">
        <v>1005</v>
      </c>
      <c r="E95" s="408" t="s">
        <v>590</v>
      </c>
      <c r="F95" s="408">
        <v>114</v>
      </c>
      <c r="G95" s="408">
        <v>111</v>
      </c>
      <c r="H95" s="398">
        <v>111</v>
      </c>
      <c r="I95" s="398" t="s">
        <v>1007</v>
      </c>
      <c r="J95" s="397" t="s">
        <v>1017</v>
      </c>
      <c r="K95" s="398">
        <f t="shared" ref="K95" si="94">H95-F95</f>
        <v>-3</v>
      </c>
      <c r="L95" s="399">
        <f t="shared" ref="L95" si="95">(H95*N95)*0.07%</f>
        <v>341.88000000000005</v>
      </c>
      <c r="M95" s="400">
        <f t="shared" ref="M95" si="96">(K95*N95)-L95</f>
        <v>-13541.88</v>
      </c>
      <c r="N95" s="398">
        <v>4400</v>
      </c>
      <c r="O95" s="424" t="s">
        <v>600</v>
      </c>
      <c r="P95" s="401">
        <v>44670</v>
      </c>
      <c r="Q95" s="249"/>
      <c r="R95" s="253" t="s">
        <v>934</v>
      </c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314"/>
      <c r="AG95" s="311"/>
      <c r="AH95" s="249"/>
      <c r="AI95" s="249"/>
      <c r="AJ95" s="314"/>
      <c r="AK95" s="314"/>
      <c r="AL95" s="314"/>
    </row>
    <row r="96" spans="1:38" s="247" customFormat="1" ht="13.15" customHeight="1">
      <c r="A96" s="450">
        <v>34</v>
      </c>
      <c r="B96" s="401">
        <v>44670</v>
      </c>
      <c r="C96" s="407"/>
      <c r="D96" s="407" t="s">
        <v>949</v>
      </c>
      <c r="E96" s="408" t="s">
        <v>590</v>
      </c>
      <c r="F96" s="408">
        <v>1099</v>
      </c>
      <c r="G96" s="408">
        <v>1084</v>
      </c>
      <c r="H96" s="398">
        <v>1084</v>
      </c>
      <c r="I96" s="398" t="s">
        <v>1020</v>
      </c>
      <c r="J96" s="397" t="s">
        <v>1021</v>
      </c>
      <c r="K96" s="398">
        <f t="shared" ref="K96" si="97">H96-F96</f>
        <v>-15</v>
      </c>
      <c r="L96" s="399">
        <f t="shared" ref="L96" si="98">(H96*N96)*0.07%</f>
        <v>531.16000000000008</v>
      </c>
      <c r="M96" s="400">
        <f t="shared" ref="M96" si="99">(K96*N96)-L96</f>
        <v>-11031.16</v>
      </c>
      <c r="N96" s="398">
        <v>700</v>
      </c>
      <c r="O96" s="424" t="s">
        <v>600</v>
      </c>
      <c r="P96" s="401">
        <v>44670</v>
      </c>
      <c r="Q96" s="249"/>
      <c r="R96" s="253" t="s">
        <v>589</v>
      </c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314"/>
      <c r="AG96" s="311"/>
      <c r="AH96" s="249"/>
      <c r="AI96" s="249"/>
      <c r="AJ96" s="314"/>
      <c r="AK96" s="314"/>
      <c r="AL96" s="314"/>
    </row>
    <row r="97" spans="1:38" s="247" customFormat="1" ht="13.15" customHeight="1">
      <c r="A97" s="450">
        <v>35</v>
      </c>
      <c r="B97" s="401">
        <v>44670</v>
      </c>
      <c r="C97" s="407"/>
      <c r="D97" s="407" t="s">
        <v>886</v>
      </c>
      <c r="E97" s="408" t="s">
        <v>590</v>
      </c>
      <c r="F97" s="408">
        <v>2427.5</v>
      </c>
      <c r="G97" s="408">
        <v>2380</v>
      </c>
      <c r="H97" s="398">
        <v>2380</v>
      </c>
      <c r="I97" s="398" t="s">
        <v>1023</v>
      </c>
      <c r="J97" s="397" t="s">
        <v>1035</v>
      </c>
      <c r="K97" s="398">
        <f t="shared" ref="K97" si="100">H97-F97</f>
        <v>-47.5</v>
      </c>
      <c r="L97" s="399">
        <f t="shared" ref="L97" si="101">(H97*N97)*0.07%</f>
        <v>458.15000000000009</v>
      </c>
      <c r="M97" s="400">
        <f t="shared" ref="M97" si="102">(K97*N97)-L97</f>
        <v>-13520.65</v>
      </c>
      <c r="N97" s="398">
        <v>275</v>
      </c>
      <c r="O97" s="424" t="s">
        <v>600</v>
      </c>
      <c r="P97" s="401">
        <v>44671</v>
      </c>
      <c r="Q97" s="249"/>
      <c r="R97" s="253" t="s">
        <v>934</v>
      </c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314"/>
      <c r="AG97" s="311"/>
      <c r="AH97" s="249"/>
      <c r="AI97" s="249"/>
      <c r="AJ97" s="314"/>
      <c r="AK97" s="314"/>
      <c r="AL97" s="314"/>
    </row>
    <row r="98" spans="1:38" s="247" customFormat="1" ht="13.15" customHeight="1">
      <c r="A98" s="442">
        <v>36</v>
      </c>
      <c r="B98" s="248">
        <v>44670</v>
      </c>
      <c r="C98" s="332"/>
      <c r="D98" s="332" t="s">
        <v>879</v>
      </c>
      <c r="E98" s="251" t="s">
        <v>590</v>
      </c>
      <c r="F98" s="251" t="s">
        <v>1024</v>
      </c>
      <c r="G98" s="251">
        <v>2850</v>
      </c>
      <c r="H98" s="252"/>
      <c r="I98" s="252" t="s">
        <v>1006</v>
      </c>
      <c r="J98" s="302" t="s">
        <v>591</v>
      </c>
      <c r="K98" s="252"/>
      <c r="L98" s="283"/>
      <c r="M98" s="284"/>
      <c r="N98" s="252"/>
      <c r="O98" s="348"/>
      <c r="P98" s="248"/>
      <c r="Q98" s="249"/>
      <c r="R98" s="253" t="s">
        <v>934</v>
      </c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314"/>
      <c r="AG98" s="311"/>
      <c r="AH98" s="249"/>
      <c r="AI98" s="249"/>
      <c r="AJ98" s="314"/>
      <c r="AK98" s="314"/>
      <c r="AL98" s="314"/>
    </row>
    <row r="99" spans="1:38" s="247" customFormat="1" ht="13.15" customHeight="1">
      <c r="A99" s="356">
        <v>37</v>
      </c>
      <c r="B99" s="355">
        <v>44671</v>
      </c>
      <c r="C99" s="346"/>
      <c r="D99" s="346" t="s">
        <v>1030</v>
      </c>
      <c r="E99" s="285" t="s">
        <v>590</v>
      </c>
      <c r="F99" s="285">
        <v>374</v>
      </c>
      <c r="G99" s="285">
        <v>363</v>
      </c>
      <c r="H99" s="330">
        <v>383.5</v>
      </c>
      <c r="I99" s="330" t="s">
        <v>1031</v>
      </c>
      <c r="J99" s="342" t="s">
        <v>956</v>
      </c>
      <c r="K99" s="330">
        <f t="shared" ref="K99" si="103">H99-F99</f>
        <v>9.5</v>
      </c>
      <c r="L99" s="343">
        <f t="shared" ref="L99" si="104">(H99*N99)*0.07%</f>
        <v>295.29500000000002</v>
      </c>
      <c r="M99" s="344">
        <f t="shared" ref="M99" si="105">(K99*N99)-L99</f>
        <v>10154.705</v>
      </c>
      <c r="N99" s="330">
        <v>1100</v>
      </c>
      <c r="O99" s="345" t="s">
        <v>588</v>
      </c>
      <c r="P99" s="355">
        <v>44671</v>
      </c>
      <c r="Q99" s="249"/>
      <c r="R99" s="253" t="s">
        <v>934</v>
      </c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314"/>
      <c r="AG99" s="311"/>
      <c r="AH99" s="249"/>
      <c r="AI99" s="249"/>
      <c r="AJ99" s="314"/>
      <c r="AK99" s="314"/>
      <c r="AL99" s="314"/>
    </row>
    <row r="100" spans="1:38" s="247" customFormat="1" ht="13.15" customHeight="1">
      <c r="A100" s="450">
        <v>38</v>
      </c>
      <c r="B100" s="401">
        <v>44671</v>
      </c>
      <c r="C100" s="407"/>
      <c r="D100" s="407" t="s">
        <v>877</v>
      </c>
      <c r="E100" s="408" t="s">
        <v>590</v>
      </c>
      <c r="F100" s="408">
        <v>948</v>
      </c>
      <c r="G100" s="408">
        <v>933</v>
      </c>
      <c r="H100" s="398">
        <v>933</v>
      </c>
      <c r="I100" s="398" t="s">
        <v>1032</v>
      </c>
      <c r="J100" s="397" t="s">
        <v>1021</v>
      </c>
      <c r="K100" s="398">
        <f t="shared" ref="K100" si="106">H100-F100</f>
        <v>-15</v>
      </c>
      <c r="L100" s="399">
        <f t="shared" ref="L100" si="107">(H100*N100)*0.07%</f>
        <v>555.1350000000001</v>
      </c>
      <c r="M100" s="400">
        <f t="shared" ref="M100" si="108">(K100*N100)-L100</f>
        <v>-13305.135</v>
      </c>
      <c r="N100" s="398">
        <v>850</v>
      </c>
      <c r="O100" s="424" t="s">
        <v>600</v>
      </c>
      <c r="P100" s="401">
        <v>44673</v>
      </c>
      <c r="Q100" s="249"/>
      <c r="R100" s="253" t="s">
        <v>589</v>
      </c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314"/>
      <c r="AG100" s="311"/>
      <c r="AH100" s="249"/>
      <c r="AI100" s="249"/>
      <c r="AJ100" s="314"/>
      <c r="AK100" s="314"/>
      <c r="AL100" s="314"/>
    </row>
    <row r="101" spans="1:38" s="247" customFormat="1" ht="13.15" customHeight="1">
      <c r="A101" s="356">
        <v>39</v>
      </c>
      <c r="B101" s="355">
        <v>44671</v>
      </c>
      <c r="C101" s="346"/>
      <c r="D101" s="346" t="s">
        <v>1033</v>
      </c>
      <c r="E101" s="285" t="s">
        <v>590</v>
      </c>
      <c r="F101" s="285">
        <v>508.5</v>
      </c>
      <c r="G101" s="285">
        <v>500</v>
      </c>
      <c r="H101" s="330">
        <v>514.5</v>
      </c>
      <c r="I101" s="330" t="s">
        <v>1034</v>
      </c>
      <c r="J101" s="342" t="s">
        <v>1064</v>
      </c>
      <c r="K101" s="330">
        <f t="shared" ref="K101:K104" si="109">H101-F101</f>
        <v>6</v>
      </c>
      <c r="L101" s="343">
        <f t="shared" ref="L101:L104" si="110">(H101*N101)*0.07%</f>
        <v>540.22500000000002</v>
      </c>
      <c r="M101" s="344">
        <f t="shared" ref="M101:M104" si="111">(K101*N101)-L101</f>
        <v>8459.7749999999996</v>
      </c>
      <c r="N101" s="330">
        <v>1500</v>
      </c>
      <c r="O101" s="345" t="s">
        <v>588</v>
      </c>
      <c r="P101" s="355">
        <v>44672</v>
      </c>
      <c r="Q101" s="249"/>
      <c r="R101" s="253" t="s">
        <v>589</v>
      </c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314"/>
      <c r="AG101" s="311"/>
      <c r="AH101" s="249"/>
      <c r="AI101" s="249"/>
      <c r="AJ101" s="314"/>
      <c r="AK101" s="314"/>
      <c r="AL101" s="314"/>
    </row>
    <row r="102" spans="1:38" s="247" customFormat="1" ht="13.15" customHeight="1">
      <c r="A102" s="356">
        <v>40</v>
      </c>
      <c r="B102" s="355">
        <v>44672</v>
      </c>
      <c r="C102" s="346"/>
      <c r="D102" s="346" t="s">
        <v>1052</v>
      </c>
      <c r="E102" s="285" t="s">
        <v>590</v>
      </c>
      <c r="F102" s="285">
        <v>757</v>
      </c>
      <c r="G102" s="285">
        <v>748</v>
      </c>
      <c r="H102" s="330">
        <v>764.5</v>
      </c>
      <c r="I102" s="330" t="s">
        <v>1053</v>
      </c>
      <c r="J102" s="342" t="s">
        <v>1065</v>
      </c>
      <c r="K102" s="330">
        <f t="shared" si="109"/>
        <v>7.5</v>
      </c>
      <c r="L102" s="343">
        <f t="shared" si="110"/>
        <v>735.83125000000007</v>
      </c>
      <c r="M102" s="344">
        <f t="shared" si="111"/>
        <v>9576.6687500000007</v>
      </c>
      <c r="N102" s="330">
        <v>1375</v>
      </c>
      <c r="O102" s="345" t="s">
        <v>588</v>
      </c>
      <c r="P102" s="355">
        <v>44672</v>
      </c>
      <c r="Q102" s="249"/>
      <c r="R102" s="253" t="s">
        <v>589</v>
      </c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314"/>
      <c r="AG102" s="311"/>
      <c r="AH102" s="249"/>
      <c r="AI102" s="249"/>
      <c r="AJ102" s="314"/>
      <c r="AK102" s="314"/>
      <c r="AL102" s="314"/>
    </row>
    <row r="103" spans="1:38" s="247" customFormat="1" ht="13.15" customHeight="1">
      <c r="A103" s="450">
        <v>41</v>
      </c>
      <c r="B103" s="401">
        <v>44672</v>
      </c>
      <c r="C103" s="407"/>
      <c r="D103" s="407" t="s">
        <v>886</v>
      </c>
      <c r="E103" s="408" t="s">
        <v>590</v>
      </c>
      <c r="F103" s="408">
        <v>2382</v>
      </c>
      <c r="G103" s="408">
        <v>2345</v>
      </c>
      <c r="H103" s="398">
        <v>2345</v>
      </c>
      <c r="I103" s="398" t="s">
        <v>1055</v>
      </c>
      <c r="J103" s="397" t="s">
        <v>1073</v>
      </c>
      <c r="K103" s="398">
        <f t="shared" si="109"/>
        <v>-37</v>
      </c>
      <c r="L103" s="399">
        <f t="shared" si="110"/>
        <v>451.41250000000008</v>
      </c>
      <c r="M103" s="400">
        <f t="shared" si="111"/>
        <v>-10626.4125</v>
      </c>
      <c r="N103" s="398">
        <v>275</v>
      </c>
      <c r="O103" s="424" t="s">
        <v>600</v>
      </c>
      <c r="P103" s="401">
        <v>44673</v>
      </c>
      <c r="Q103" s="249"/>
      <c r="R103" s="253" t="s">
        <v>589</v>
      </c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314"/>
      <c r="AG103" s="311"/>
      <c r="AH103" s="249"/>
      <c r="AI103" s="249"/>
      <c r="AJ103" s="314"/>
      <c r="AK103" s="314"/>
      <c r="AL103" s="314"/>
    </row>
    <row r="104" spans="1:38" s="247" customFormat="1" ht="13.15" customHeight="1">
      <c r="A104" s="450">
        <v>42</v>
      </c>
      <c r="B104" s="401">
        <v>44672</v>
      </c>
      <c r="C104" s="407"/>
      <c r="D104" s="407" t="s">
        <v>1030</v>
      </c>
      <c r="E104" s="408" t="s">
        <v>590</v>
      </c>
      <c r="F104" s="408">
        <v>382</v>
      </c>
      <c r="G104" s="408">
        <v>371</v>
      </c>
      <c r="H104" s="398">
        <v>371</v>
      </c>
      <c r="I104" s="398" t="s">
        <v>1059</v>
      </c>
      <c r="J104" s="397" t="s">
        <v>1080</v>
      </c>
      <c r="K104" s="398">
        <f t="shared" si="109"/>
        <v>-11</v>
      </c>
      <c r="L104" s="399">
        <f t="shared" si="110"/>
        <v>285.67</v>
      </c>
      <c r="M104" s="400">
        <f t="shared" si="111"/>
        <v>-12385.67</v>
      </c>
      <c r="N104" s="398">
        <v>1100</v>
      </c>
      <c r="O104" s="424" t="s">
        <v>600</v>
      </c>
      <c r="P104" s="401">
        <v>44676</v>
      </c>
      <c r="Q104" s="249"/>
      <c r="R104" s="253" t="s">
        <v>934</v>
      </c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314"/>
      <c r="AG104" s="311"/>
      <c r="AH104" s="249"/>
      <c r="AI104" s="249"/>
      <c r="AJ104" s="314"/>
      <c r="AK104" s="314"/>
      <c r="AL104" s="314"/>
    </row>
    <row r="105" spans="1:38" s="247" customFormat="1" ht="13.15" customHeight="1">
      <c r="A105" s="356">
        <v>43</v>
      </c>
      <c r="B105" s="355">
        <v>44673</v>
      </c>
      <c r="C105" s="346"/>
      <c r="D105" s="346" t="s">
        <v>1068</v>
      </c>
      <c r="E105" s="285" t="s">
        <v>590</v>
      </c>
      <c r="F105" s="285">
        <v>2895</v>
      </c>
      <c r="G105" s="285">
        <v>2820</v>
      </c>
      <c r="H105" s="330">
        <v>2945</v>
      </c>
      <c r="I105" s="330" t="s">
        <v>1069</v>
      </c>
      <c r="J105" s="342" t="s">
        <v>974</v>
      </c>
      <c r="K105" s="330">
        <f t="shared" ref="K105" si="112">H105-F105</f>
        <v>50</v>
      </c>
      <c r="L105" s="343">
        <f t="shared" ref="L105" si="113">(H105*N105)*0.07%</f>
        <v>360.76250000000005</v>
      </c>
      <c r="M105" s="344">
        <f t="shared" ref="M105" si="114">(K105*N105)-L105</f>
        <v>8389.2374999999993</v>
      </c>
      <c r="N105" s="330">
        <v>175</v>
      </c>
      <c r="O105" s="345" t="s">
        <v>588</v>
      </c>
      <c r="P105" s="355">
        <v>44673</v>
      </c>
      <c r="Q105" s="249"/>
      <c r="R105" s="253" t="s">
        <v>934</v>
      </c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46"/>
      <c r="AF105" s="314"/>
      <c r="AG105" s="311"/>
      <c r="AH105" s="249"/>
      <c r="AI105" s="249"/>
      <c r="AJ105" s="314"/>
      <c r="AK105" s="314"/>
      <c r="AL105" s="314"/>
    </row>
    <row r="106" spans="1:38" s="247" customFormat="1" ht="13.15" customHeight="1">
      <c r="A106" s="450">
        <v>44</v>
      </c>
      <c r="B106" s="401">
        <v>44673</v>
      </c>
      <c r="C106" s="407"/>
      <c r="D106" s="407" t="s">
        <v>1052</v>
      </c>
      <c r="E106" s="408" t="s">
        <v>590</v>
      </c>
      <c r="F106" s="408">
        <v>756.5</v>
      </c>
      <c r="G106" s="408">
        <v>748</v>
      </c>
      <c r="H106" s="398">
        <v>750</v>
      </c>
      <c r="I106" s="398" t="s">
        <v>1053</v>
      </c>
      <c r="J106" s="397" t="s">
        <v>1080</v>
      </c>
      <c r="K106" s="398">
        <f t="shared" ref="K106:K107" si="115">H106-F106</f>
        <v>-6.5</v>
      </c>
      <c r="L106" s="399">
        <f t="shared" ref="L106:L107" si="116">(H106*N106)*0.07%</f>
        <v>721.87500000000011</v>
      </c>
      <c r="M106" s="400">
        <f t="shared" ref="M106:M107" si="117">(K106*N106)-L106</f>
        <v>-9659.375</v>
      </c>
      <c r="N106" s="398">
        <v>1375</v>
      </c>
      <c r="O106" s="424" t="s">
        <v>600</v>
      </c>
      <c r="P106" s="401">
        <v>44673</v>
      </c>
      <c r="Q106" s="249"/>
      <c r="R106" s="253" t="s">
        <v>589</v>
      </c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314"/>
      <c r="AG106" s="311"/>
      <c r="AH106" s="249"/>
      <c r="AI106" s="249"/>
      <c r="AJ106" s="314"/>
      <c r="AK106" s="314"/>
      <c r="AL106" s="314"/>
    </row>
    <row r="107" spans="1:38" s="247" customFormat="1" ht="13.15" customHeight="1">
      <c r="A107" s="450">
        <v>45</v>
      </c>
      <c r="B107" s="401">
        <v>44673</v>
      </c>
      <c r="C107" s="407"/>
      <c r="D107" s="407" t="s">
        <v>1033</v>
      </c>
      <c r="E107" s="408" t="s">
        <v>590</v>
      </c>
      <c r="F107" s="408">
        <v>508.5</v>
      </c>
      <c r="G107" s="408">
        <v>500</v>
      </c>
      <c r="H107" s="398">
        <v>500</v>
      </c>
      <c r="I107" s="398" t="s">
        <v>1034</v>
      </c>
      <c r="J107" s="397" t="s">
        <v>1081</v>
      </c>
      <c r="K107" s="398">
        <f t="shared" si="115"/>
        <v>-8.5</v>
      </c>
      <c r="L107" s="399">
        <f t="shared" si="116"/>
        <v>525.00000000000011</v>
      </c>
      <c r="M107" s="400">
        <f t="shared" si="117"/>
        <v>-13275</v>
      </c>
      <c r="N107" s="398">
        <v>1500</v>
      </c>
      <c r="O107" s="424" t="s">
        <v>600</v>
      </c>
      <c r="P107" s="401">
        <v>44673</v>
      </c>
      <c r="Q107" s="249"/>
      <c r="R107" s="253" t="s">
        <v>589</v>
      </c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314"/>
      <c r="AG107" s="311"/>
      <c r="AH107" s="249"/>
      <c r="AI107" s="249"/>
      <c r="AJ107" s="314"/>
      <c r="AK107" s="314"/>
      <c r="AL107" s="314"/>
    </row>
    <row r="108" spans="1:38" s="247" customFormat="1" ht="13.15" customHeight="1">
      <c r="A108" s="450">
        <v>46</v>
      </c>
      <c r="B108" s="401">
        <v>44676</v>
      </c>
      <c r="C108" s="407"/>
      <c r="D108" s="407" t="s">
        <v>1109</v>
      </c>
      <c r="E108" s="408" t="s">
        <v>590</v>
      </c>
      <c r="F108" s="408">
        <v>561</v>
      </c>
      <c r="G108" s="408">
        <v>540</v>
      </c>
      <c r="H108" s="398">
        <v>540</v>
      </c>
      <c r="I108" s="398">
        <v>600</v>
      </c>
      <c r="J108" s="397" t="s">
        <v>1110</v>
      </c>
      <c r="K108" s="398">
        <f t="shared" ref="K108" si="118">H108-F108</f>
        <v>-21</v>
      </c>
      <c r="L108" s="399">
        <f t="shared" ref="L108" si="119">(H108*N108)*0.07%</f>
        <v>236.25000000000003</v>
      </c>
      <c r="M108" s="400">
        <f t="shared" ref="M108" si="120">(K108*N108)-L108</f>
        <v>-13361.25</v>
      </c>
      <c r="N108" s="398">
        <v>625</v>
      </c>
      <c r="O108" s="424" t="s">
        <v>600</v>
      </c>
      <c r="P108" s="401">
        <v>44676</v>
      </c>
      <c r="Q108" s="249"/>
      <c r="R108" s="253" t="s">
        <v>934</v>
      </c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314"/>
      <c r="AG108" s="311"/>
      <c r="AH108" s="249"/>
      <c r="AI108" s="249"/>
      <c r="AJ108" s="314"/>
      <c r="AK108" s="314"/>
      <c r="AL108" s="314"/>
    </row>
    <row r="109" spans="1:38" s="247" customFormat="1" ht="13.15" customHeight="1">
      <c r="A109" s="442">
        <v>47</v>
      </c>
      <c r="B109" s="248">
        <v>44677</v>
      </c>
      <c r="C109" s="332"/>
      <c r="D109" s="332" t="s">
        <v>1135</v>
      </c>
      <c r="E109" s="251" t="s">
        <v>590</v>
      </c>
      <c r="F109" s="251" t="s">
        <v>1136</v>
      </c>
      <c r="G109" s="251">
        <v>1550</v>
      </c>
      <c r="H109" s="252"/>
      <c r="I109" s="252" t="s">
        <v>1137</v>
      </c>
      <c r="J109" s="302" t="s">
        <v>591</v>
      </c>
      <c r="K109" s="252"/>
      <c r="L109" s="283"/>
      <c r="M109" s="284"/>
      <c r="N109" s="252"/>
      <c r="O109" s="348"/>
      <c r="P109" s="248"/>
      <c r="Q109" s="249"/>
      <c r="R109" s="253"/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314"/>
      <c r="AG109" s="311"/>
      <c r="AH109" s="249"/>
      <c r="AI109" s="249"/>
      <c r="AJ109" s="314"/>
      <c r="AK109" s="314"/>
      <c r="AL109" s="314"/>
    </row>
    <row r="110" spans="1:38" s="247" customFormat="1" ht="13.15" customHeight="1">
      <c r="A110" s="442">
        <v>47</v>
      </c>
      <c r="B110" s="248">
        <v>44677</v>
      </c>
      <c r="C110" s="332"/>
      <c r="D110" s="332" t="s">
        <v>1138</v>
      </c>
      <c r="E110" s="251" t="s">
        <v>590</v>
      </c>
      <c r="F110" s="251" t="s">
        <v>1139</v>
      </c>
      <c r="G110" s="251">
        <v>2730</v>
      </c>
      <c r="H110" s="252"/>
      <c r="I110" s="252" t="s">
        <v>1140</v>
      </c>
      <c r="J110" s="302" t="s">
        <v>591</v>
      </c>
      <c r="K110" s="252"/>
      <c r="L110" s="283"/>
      <c r="M110" s="284"/>
      <c r="N110" s="252"/>
      <c r="O110" s="348"/>
      <c r="P110" s="248"/>
      <c r="Q110" s="249"/>
      <c r="R110" s="253"/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314"/>
      <c r="AG110" s="311"/>
      <c r="AH110" s="249"/>
      <c r="AI110" s="249"/>
      <c r="AJ110" s="314"/>
      <c r="AK110" s="314"/>
      <c r="AL110" s="314"/>
    </row>
    <row r="111" spans="1:38" s="247" customFormat="1" ht="13.15" customHeight="1">
      <c r="A111" s="442">
        <v>47</v>
      </c>
      <c r="B111" s="248">
        <v>44677</v>
      </c>
      <c r="C111" s="332"/>
      <c r="D111" s="332" t="s">
        <v>1141</v>
      </c>
      <c r="E111" s="251" t="s">
        <v>590</v>
      </c>
      <c r="F111" s="251" t="s">
        <v>1142</v>
      </c>
      <c r="G111" s="251">
        <v>712</v>
      </c>
      <c r="H111" s="252"/>
      <c r="I111" s="252" t="s">
        <v>1143</v>
      </c>
      <c r="J111" s="302" t="s">
        <v>591</v>
      </c>
      <c r="K111" s="252"/>
      <c r="L111" s="283"/>
      <c r="M111" s="284"/>
      <c r="N111" s="252"/>
      <c r="O111" s="348"/>
      <c r="P111" s="248"/>
      <c r="Q111" s="249"/>
      <c r="R111" s="253"/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314"/>
      <c r="AG111" s="311"/>
      <c r="AH111" s="249"/>
      <c r="AI111" s="249"/>
      <c r="AJ111" s="314"/>
      <c r="AK111" s="314"/>
      <c r="AL111" s="314"/>
    </row>
    <row r="112" spans="1:38" s="247" customFormat="1" ht="13.15" customHeight="1">
      <c r="A112" s="442"/>
      <c r="B112" s="248"/>
      <c r="C112" s="332"/>
      <c r="D112" s="332"/>
      <c r="E112" s="251"/>
      <c r="F112" s="251"/>
      <c r="G112" s="251"/>
      <c r="H112" s="252"/>
      <c r="I112" s="252"/>
      <c r="J112" s="302"/>
      <c r="K112" s="252"/>
      <c r="L112" s="283"/>
      <c r="M112" s="284"/>
      <c r="N112" s="252"/>
      <c r="O112" s="348"/>
      <c r="P112" s="248"/>
      <c r="Q112" s="249"/>
      <c r="R112" s="253"/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6"/>
      <c r="AF112" s="314"/>
      <c r="AG112" s="311"/>
      <c r="AH112" s="249"/>
      <c r="AI112" s="249"/>
      <c r="AJ112" s="314"/>
      <c r="AK112" s="314"/>
      <c r="AL112" s="314"/>
    </row>
    <row r="113" spans="1:38" s="247" customFormat="1" ht="13.15" customHeight="1">
      <c r="A113" s="442"/>
      <c r="B113" s="248"/>
      <c r="C113" s="332"/>
      <c r="D113" s="332"/>
      <c r="E113" s="251"/>
      <c r="F113" s="251"/>
      <c r="G113" s="251"/>
      <c r="H113" s="252"/>
      <c r="I113" s="252"/>
      <c r="J113" s="302"/>
      <c r="K113" s="252"/>
      <c r="L113" s="283"/>
      <c r="M113" s="284"/>
      <c r="N113" s="252"/>
      <c r="O113" s="348"/>
      <c r="P113" s="248"/>
      <c r="Q113" s="249"/>
      <c r="R113" s="253"/>
      <c r="S113" s="246"/>
      <c r="T113" s="246"/>
      <c r="U113" s="246"/>
      <c r="V113" s="246"/>
      <c r="W113" s="246"/>
      <c r="X113" s="246"/>
      <c r="Y113" s="246"/>
      <c r="Z113" s="246"/>
      <c r="AA113" s="246"/>
      <c r="AB113" s="246"/>
      <c r="AC113" s="246"/>
      <c r="AD113" s="246"/>
      <c r="AE113" s="246"/>
      <c r="AF113" s="314"/>
      <c r="AG113" s="311"/>
      <c r="AH113" s="249"/>
      <c r="AI113" s="249"/>
      <c r="AJ113" s="314"/>
      <c r="AK113" s="314"/>
      <c r="AL113" s="314"/>
    </row>
    <row r="114" spans="1:38" s="247" customFormat="1" ht="13.15" customHeight="1">
      <c r="A114" s="442"/>
      <c r="B114" s="248"/>
      <c r="C114" s="332"/>
      <c r="D114" s="332"/>
      <c r="E114" s="251"/>
      <c r="F114" s="251"/>
      <c r="G114" s="251"/>
      <c r="H114" s="252"/>
      <c r="I114" s="252"/>
      <c r="J114" s="302"/>
      <c r="K114" s="252"/>
      <c r="L114" s="283"/>
      <c r="M114" s="284"/>
      <c r="N114" s="252"/>
      <c r="O114" s="348"/>
      <c r="P114" s="248"/>
      <c r="Q114" s="249"/>
      <c r="R114" s="253"/>
      <c r="S114" s="246"/>
      <c r="T114" s="246"/>
      <c r="U114" s="246"/>
      <c r="V114" s="246"/>
      <c r="W114" s="246"/>
      <c r="X114" s="246"/>
      <c r="Y114" s="246"/>
      <c r="Z114" s="246"/>
      <c r="AA114" s="246"/>
      <c r="AB114" s="246"/>
      <c r="AC114" s="246"/>
      <c r="AD114" s="246"/>
      <c r="AE114" s="246"/>
      <c r="AF114" s="314"/>
      <c r="AG114" s="311"/>
      <c r="AH114" s="249"/>
      <c r="AI114" s="249"/>
      <c r="AJ114" s="314"/>
      <c r="AK114" s="314"/>
      <c r="AL114" s="314"/>
    </row>
    <row r="115" spans="1:38" s="247" customFormat="1" ht="13.15" customHeight="1">
      <c r="A115" s="442"/>
      <c r="B115" s="248"/>
      <c r="C115" s="332"/>
      <c r="D115" s="332"/>
      <c r="E115" s="251"/>
      <c r="F115" s="251"/>
      <c r="G115" s="251"/>
      <c r="H115" s="252"/>
      <c r="I115" s="252"/>
      <c r="J115" s="302"/>
      <c r="K115" s="252"/>
      <c r="L115" s="283"/>
      <c r="M115" s="284"/>
      <c r="N115" s="252"/>
      <c r="O115" s="348"/>
      <c r="P115" s="248"/>
      <c r="Q115" s="249"/>
      <c r="R115" s="253"/>
      <c r="S115" s="246"/>
      <c r="T115" s="246"/>
      <c r="U115" s="246"/>
      <c r="V115" s="246"/>
      <c r="W115" s="246"/>
      <c r="X115" s="246"/>
      <c r="Y115" s="246"/>
      <c r="Z115" s="246"/>
      <c r="AA115" s="246"/>
      <c r="AB115" s="246"/>
      <c r="AC115" s="246"/>
      <c r="AD115" s="246"/>
      <c r="AE115" s="246"/>
      <c r="AF115" s="314"/>
      <c r="AG115" s="311"/>
      <c r="AH115" s="249"/>
      <c r="AI115" s="249"/>
      <c r="AJ115" s="314"/>
      <c r="AK115" s="314"/>
      <c r="AL115" s="314"/>
    </row>
    <row r="116" spans="1:38" s="247" customFormat="1" ht="13.15" customHeight="1">
      <c r="A116" s="442"/>
      <c r="B116" s="248"/>
      <c r="C116" s="332"/>
      <c r="D116" s="332"/>
      <c r="E116" s="251"/>
      <c r="F116" s="251"/>
      <c r="G116" s="251"/>
      <c r="H116" s="252"/>
      <c r="I116" s="252"/>
      <c r="J116" s="302"/>
      <c r="K116" s="252"/>
      <c r="L116" s="283"/>
      <c r="M116" s="284"/>
      <c r="N116" s="252"/>
      <c r="O116" s="348"/>
      <c r="P116" s="248"/>
      <c r="Q116" s="249"/>
      <c r="R116" s="253"/>
      <c r="S116" s="246"/>
      <c r="T116" s="246"/>
      <c r="U116" s="246"/>
      <c r="V116" s="246"/>
      <c r="W116" s="246"/>
      <c r="X116" s="246"/>
      <c r="Y116" s="246"/>
      <c r="Z116" s="246"/>
      <c r="AA116" s="246"/>
      <c r="AB116" s="246"/>
      <c r="AC116" s="246"/>
      <c r="AD116" s="246"/>
      <c r="AE116" s="246"/>
      <c r="AF116" s="314"/>
      <c r="AG116" s="311"/>
      <c r="AH116" s="249"/>
      <c r="AI116" s="249"/>
      <c r="AJ116" s="314"/>
      <c r="AK116" s="314"/>
      <c r="AL116" s="314"/>
    </row>
    <row r="117" spans="1:38" s="247" customFormat="1" ht="13.15" customHeight="1">
      <c r="A117" s="442"/>
      <c r="B117" s="248"/>
      <c r="C117" s="332"/>
      <c r="D117" s="332"/>
      <c r="E117" s="251"/>
      <c r="F117" s="251"/>
      <c r="G117" s="251"/>
      <c r="H117" s="252"/>
      <c r="I117" s="252"/>
      <c r="J117" s="302"/>
      <c r="K117" s="252"/>
      <c r="L117" s="283"/>
      <c r="M117" s="284"/>
      <c r="N117" s="252"/>
      <c r="O117" s="348"/>
      <c r="P117" s="248"/>
      <c r="Q117" s="249"/>
      <c r="R117" s="253"/>
      <c r="S117" s="246"/>
      <c r="T117" s="246"/>
      <c r="U117" s="246"/>
      <c r="V117" s="246"/>
      <c r="W117" s="246"/>
      <c r="X117" s="246"/>
      <c r="Y117" s="246"/>
      <c r="Z117" s="246"/>
      <c r="AA117" s="246"/>
      <c r="AB117" s="246"/>
      <c r="AC117" s="246"/>
      <c r="AD117" s="246"/>
      <c r="AE117" s="246"/>
      <c r="AF117" s="314"/>
      <c r="AG117" s="311"/>
      <c r="AH117" s="249"/>
      <c r="AI117" s="249"/>
      <c r="AJ117" s="314"/>
      <c r="AK117" s="314"/>
      <c r="AL117" s="314"/>
    </row>
    <row r="118" spans="1:38" s="247" customFormat="1" ht="13.15" customHeight="1">
      <c r="A118" s="251"/>
      <c r="B118" s="248"/>
      <c r="C118" s="332"/>
      <c r="D118" s="332"/>
      <c r="E118" s="251"/>
      <c r="F118" s="251"/>
      <c r="G118" s="251"/>
      <c r="H118" s="252"/>
      <c r="I118" s="252"/>
      <c r="J118" s="302"/>
      <c r="K118" s="252"/>
      <c r="L118" s="283"/>
      <c r="M118" s="284"/>
      <c r="N118" s="252"/>
      <c r="O118" s="292"/>
      <c r="P118" s="293"/>
      <c r="Q118" s="249"/>
      <c r="R118" s="253"/>
      <c r="S118" s="246"/>
      <c r="T118" s="246"/>
      <c r="U118" s="246"/>
      <c r="V118" s="246"/>
      <c r="W118" s="246"/>
      <c r="X118" s="246"/>
      <c r="Y118" s="246"/>
      <c r="Z118" s="246"/>
      <c r="AA118" s="246"/>
      <c r="AB118" s="246"/>
      <c r="AC118" s="246"/>
      <c r="AD118" s="246"/>
      <c r="AE118" s="246"/>
      <c r="AF118" s="314"/>
      <c r="AG118" s="311"/>
      <c r="AH118" s="249"/>
      <c r="AI118" s="249"/>
      <c r="AJ118" s="314"/>
      <c r="AK118" s="314"/>
      <c r="AL118" s="314"/>
    </row>
    <row r="119" spans="1:38" ht="13.5" customHeight="1">
      <c r="A119" s="107"/>
      <c r="B119" s="108"/>
      <c r="C119" s="142"/>
      <c r="D119" s="150"/>
      <c r="E119" s="151"/>
      <c r="F119" s="107"/>
      <c r="G119" s="107"/>
      <c r="H119" s="107"/>
      <c r="I119" s="143"/>
      <c r="J119" s="143"/>
      <c r="K119" s="143"/>
      <c r="L119" s="143"/>
      <c r="M119" s="143"/>
      <c r="N119" s="143"/>
      <c r="O119" s="143"/>
      <c r="P119" s="143"/>
      <c r="Q119" s="1"/>
      <c r="R119" s="6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2.75" customHeight="1">
      <c r="A120" s="152"/>
      <c r="B120" s="108"/>
      <c r="C120" s="109"/>
      <c r="D120" s="153"/>
      <c r="E120" s="112"/>
      <c r="F120" s="112"/>
      <c r="G120" s="112"/>
      <c r="H120" s="112"/>
      <c r="I120" s="112"/>
      <c r="J120" s="6"/>
      <c r="K120" s="112"/>
      <c r="L120" s="112"/>
      <c r="M120" s="6"/>
      <c r="N120" s="1"/>
      <c r="O120" s="109"/>
      <c r="P120" s="41"/>
      <c r="Q120" s="41"/>
      <c r="R120" s="6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41"/>
      <c r="AG120" s="41"/>
      <c r="AH120" s="41"/>
      <c r="AI120" s="41"/>
      <c r="AJ120" s="41"/>
      <c r="AK120" s="41"/>
      <c r="AL120" s="41"/>
    </row>
    <row r="121" spans="1:38" ht="12.75" customHeight="1">
      <c r="A121" s="154" t="s">
        <v>610</v>
      </c>
      <c r="B121" s="154"/>
      <c r="C121" s="154"/>
      <c r="D121" s="154"/>
      <c r="E121" s="155"/>
      <c r="F121" s="112"/>
      <c r="G121" s="112"/>
      <c r="H121" s="112"/>
      <c r="I121" s="112"/>
      <c r="J121" s="1"/>
      <c r="K121" s="6"/>
      <c r="L121" s="6"/>
      <c r="M121" s="6"/>
      <c r="N121" s="1"/>
      <c r="O121" s="1"/>
      <c r="P121" s="41"/>
      <c r="Q121" s="41"/>
      <c r="R121" s="6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41"/>
      <c r="AG121" s="41"/>
      <c r="AH121" s="41"/>
      <c r="AI121" s="41"/>
      <c r="AJ121" s="41"/>
      <c r="AK121" s="41"/>
      <c r="AL121" s="41"/>
    </row>
    <row r="122" spans="1:38" ht="38.25" customHeight="1">
      <c r="A122" s="96" t="s">
        <v>16</v>
      </c>
      <c r="B122" s="96" t="s">
        <v>565</v>
      </c>
      <c r="C122" s="96"/>
      <c r="D122" s="97" t="s">
        <v>576</v>
      </c>
      <c r="E122" s="96" t="s">
        <v>577</v>
      </c>
      <c r="F122" s="96" t="s">
        <v>578</v>
      </c>
      <c r="G122" s="96" t="s">
        <v>598</v>
      </c>
      <c r="H122" s="96" t="s">
        <v>580</v>
      </c>
      <c r="I122" s="96" t="s">
        <v>581</v>
      </c>
      <c r="J122" s="95" t="s">
        <v>582</v>
      </c>
      <c r="K122" s="95" t="s">
        <v>611</v>
      </c>
      <c r="L122" s="98" t="s">
        <v>584</v>
      </c>
      <c r="M122" s="149" t="s">
        <v>607</v>
      </c>
      <c r="N122" s="96" t="s">
        <v>608</v>
      </c>
      <c r="O122" s="96" t="s">
        <v>586</v>
      </c>
      <c r="P122" s="97" t="s">
        <v>587</v>
      </c>
      <c r="Q122" s="41"/>
      <c r="R122" s="6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41"/>
      <c r="AG122" s="41"/>
      <c r="AH122" s="41"/>
      <c r="AI122" s="41"/>
      <c r="AJ122" s="41"/>
      <c r="AK122" s="41"/>
      <c r="AL122" s="41"/>
    </row>
    <row r="123" spans="1:38" s="247" customFormat="1" ht="12.75" customHeight="1">
      <c r="A123" s="391">
        <v>1</v>
      </c>
      <c r="B123" s="392">
        <v>44655</v>
      </c>
      <c r="C123" s="393"/>
      <c r="D123" s="394" t="s">
        <v>896</v>
      </c>
      <c r="E123" s="391" t="s">
        <v>590</v>
      </c>
      <c r="F123" s="391">
        <v>56</v>
      </c>
      <c r="G123" s="391">
        <v>39</v>
      </c>
      <c r="H123" s="395">
        <v>39</v>
      </c>
      <c r="I123" s="396" t="s">
        <v>910</v>
      </c>
      <c r="J123" s="397" t="s">
        <v>920</v>
      </c>
      <c r="K123" s="398">
        <f t="shared" ref="K123" si="121">H123-F123</f>
        <v>-17</v>
      </c>
      <c r="L123" s="399">
        <v>100</v>
      </c>
      <c r="M123" s="400">
        <f t="shared" ref="M123" si="122">(K123*N123)-L123</f>
        <v>-5200</v>
      </c>
      <c r="N123" s="398">
        <v>300</v>
      </c>
      <c r="O123" s="424" t="s">
        <v>600</v>
      </c>
      <c r="P123" s="401">
        <v>44655</v>
      </c>
      <c r="Q123" s="249"/>
      <c r="R123" s="250" t="s">
        <v>934</v>
      </c>
      <c r="S123" s="246"/>
      <c r="T123" s="246"/>
      <c r="U123" s="246"/>
      <c r="V123" s="246"/>
      <c r="W123" s="246"/>
      <c r="X123" s="246"/>
      <c r="Y123" s="246"/>
      <c r="Z123" s="246"/>
      <c r="AA123" s="246"/>
      <c r="AB123" s="246"/>
      <c r="AC123" s="246"/>
      <c r="AD123" s="246"/>
      <c r="AE123" s="246"/>
      <c r="AF123" s="246"/>
      <c r="AG123" s="246"/>
      <c r="AH123" s="246"/>
      <c r="AI123" s="246"/>
      <c r="AJ123" s="246"/>
      <c r="AK123" s="246"/>
      <c r="AL123" s="246"/>
    </row>
    <row r="124" spans="1:38" s="247" customFormat="1" ht="12.75" customHeight="1">
      <c r="A124" s="385">
        <v>2</v>
      </c>
      <c r="B124" s="386">
        <v>44655</v>
      </c>
      <c r="C124" s="387"/>
      <c r="D124" s="388" t="s">
        <v>897</v>
      </c>
      <c r="E124" s="385" t="s">
        <v>590</v>
      </c>
      <c r="F124" s="385">
        <v>82.5</v>
      </c>
      <c r="G124" s="385">
        <v>35</v>
      </c>
      <c r="H124" s="389">
        <v>102.5</v>
      </c>
      <c r="I124" s="390" t="s">
        <v>898</v>
      </c>
      <c r="J124" s="342" t="s">
        <v>905</v>
      </c>
      <c r="K124" s="330">
        <f t="shared" ref="K124:K125" si="123">H124-F124</f>
        <v>20</v>
      </c>
      <c r="L124" s="343">
        <v>100</v>
      </c>
      <c r="M124" s="344">
        <f t="shared" ref="M124:M125" si="124">(K124*N124)-L124</f>
        <v>900</v>
      </c>
      <c r="N124" s="330">
        <v>50</v>
      </c>
      <c r="O124" s="345" t="s">
        <v>588</v>
      </c>
      <c r="P124" s="355">
        <v>44655</v>
      </c>
      <c r="Q124" s="249"/>
      <c r="R124" s="250" t="s">
        <v>589</v>
      </c>
      <c r="S124" s="246"/>
      <c r="T124" s="246"/>
      <c r="U124" s="246"/>
      <c r="V124" s="246"/>
      <c r="W124" s="246"/>
      <c r="X124" s="246"/>
      <c r="Y124" s="246"/>
      <c r="Z124" s="246"/>
      <c r="AA124" s="246"/>
      <c r="AB124" s="246"/>
      <c r="AC124" s="246"/>
      <c r="AD124" s="246"/>
      <c r="AE124" s="246"/>
      <c r="AF124" s="246"/>
      <c r="AG124" s="246"/>
      <c r="AH124" s="246"/>
      <c r="AI124" s="246"/>
      <c r="AJ124" s="246"/>
      <c r="AK124" s="246"/>
      <c r="AL124" s="246"/>
    </row>
    <row r="125" spans="1:38" s="247" customFormat="1" ht="12.75" customHeight="1">
      <c r="A125" s="391">
        <v>3</v>
      </c>
      <c r="B125" s="392">
        <v>44655</v>
      </c>
      <c r="C125" s="393"/>
      <c r="D125" s="394" t="s">
        <v>897</v>
      </c>
      <c r="E125" s="391" t="s">
        <v>590</v>
      </c>
      <c r="F125" s="391">
        <v>77</v>
      </c>
      <c r="G125" s="391">
        <v>35</v>
      </c>
      <c r="H125" s="395">
        <v>54</v>
      </c>
      <c r="I125" s="396" t="s">
        <v>898</v>
      </c>
      <c r="J125" s="397" t="s">
        <v>906</v>
      </c>
      <c r="K125" s="398">
        <f t="shared" si="123"/>
        <v>-23</v>
      </c>
      <c r="L125" s="399">
        <v>100</v>
      </c>
      <c r="M125" s="400">
        <f t="shared" si="124"/>
        <v>-1250</v>
      </c>
      <c r="N125" s="398">
        <v>50</v>
      </c>
      <c r="O125" s="424" t="s">
        <v>600</v>
      </c>
      <c r="P125" s="401">
        <v>44655</v>
      </c>
      <c r="Q125" s="249"/>
      <c r="R125" s="250" t="s">
        <v>589</v>
      </c>
      <c r="S125" s="246"/>
      <c r="T125" s="246"/>
      <c r="U125" s="246"/>
      <c r="V125" s="246"/>
      <c r="W125" s="246"/>
      <c r="X125" s="246"/>
      <c r="Y125" s="246"/>
      <c r="Z125" s="246"/>
      <c r="AA125" s="246"/>
      <c r="AB125" s="246"/>
      <c r="AC125" s="246"/>
      <c r="AD125" s="246"/>
      <c r="AE125" s="246"/>
      <c r="AF125" s="246"/>
      <c r="AG125" s="246"/>
      <c r="AH125" s="246"/>
      <c r="AI125" s="246"/>
      <c r="AJ125" s="246"/>
      <c r="AK125" s="246"/>
      <c r="AL125" s="246"/>
    </row>
    <row r="126" spans="1:38" s="247" customFormat="1" ht="12.75" customHeight="1">
      <c r="A126" s="385">
        <v>4</v>
      </c>
      <c r="B126" s="355">
        <v>44656</v>
      </c>
      <c r="C126" s="387"/>
      <c r="D126" s="388" t="s">
        <v>919</v>
      </c>
      <c r="E126" s="385" t="s">
        <v>590</v>
      </c>
      <c r="F126" s="385">
        <v>290</v>
      </c>
      <c r="G126" s="385">
        <v>170</v>
      </c>
      <c r="H126" s="389">
        <v>375</v>
      </c>
      <c r="I126" s="390" t="s">
        <v>918</v>
      </c>
      <c r="J126" s="342" t="s">
        <v>914</v>
      </c>
      <c r="K126" s="330">
        <f t="shared" ref="K126:K128" si="125">H126-F126</f>
        <v>85</v>
      </c>
      <c r="L126" s="343">
        <v>100</v>
      </c>
      <c r="M126" s="344">
        <f t="shared" ref="M126:M128" si="126">(K126*N126)-L126</f>
        <v>2025</v>
      </c>
      <c r="N126" s="330">
        <v>25</v>
      </c>
      <c r="O126" s="345" t="s">
        <v>588</v>
      </c>
      <c r="P126" s="355">
        <v>44656</v>
      </c>
      <c r="Q126" s="249"/>
      <c r="R126" s="250" t="s">
        <v>589</v>
      </c>
      <c r="S126" s="246"/>
      <c r="T126" s="246"/>
      <c r="U126" s="246"/>
      <c r="V126" s="246"/>
      <c r="W126" s="246"/>
      <c r="X126" s="246"/>
      <c r="Y126" s="246"/>
      <c r="Z126" s="246"/>
      <c r="AA126" s="246"/>
      <c r="AB126" s="246"/>
      <c r="AC126" s="246"/>
      <c r="AD126" s="246"/>
      <c r="AE126" s="246"/>
      <c r="AF126" s="246"/>
      <c r="AG126" s="246"/>
      <c r="AH126" s="246"/>
      <c r="AI126" s="246"/>
      <c r="AJ126" s="246"/>
      <c r="AK126" s="246"/>
      <c r="AL126" s="246"/>
    </row>
    <row r="127" spans="1:38" s="247" customFormat="1" ht="12.75" customHeight="1">
      <c r="A127" s="385">
        <v>5</v>
      </c>
      <c r="B127" s="355">
        <v>44656</v>
      </c>
      <c r="C127" s="387"/>
      <c r="D127" s="388" t="s">
        <v>916</v>
      </c>
      <c r="E127" s="385" t="s">
        <v>590</v>
      </c>
      <c r="F127" s="385">
        <v>245</v>
      </c>
      <c r="G127" s="385">
        <v>130</v>
      </c>
      <c r="H127" s="385">
        <v>305</v>
      </c>
      <c r="I127" s="389" t="s">
        <v>917</v>
      </c>
      <c r="J127" s="342" t="s">
        <v>797</v>
      </c>
      <c r="K127" s="330">
        <f t="shared" si="125"/>
        <v>60</v>
      </c>
      <c r="L127" s="343">
        <v>100</v>
      </c>
      <c r="M127" s="344">
        <f t="shared" si="126"/>
        <v>1400</v>
      </c>
      <c r="N127" s="330">
        <v>25</v>
      </c>
      <c r="O127" s="345" t="s">
        <v>588</v>
      </c>
      <c r="P127" s="355">
        <v>44656</v>
      </c>
      <c r="Q127" s="249"/>
      <c r="R127" s="250" t="s">
        <v>934</v>
      </c>
      <c r="S127" s="246"/>
      <c r="T127" s="246"/>
      <c r="U127" s="246"/>
      <c r="V127" s="246"/>
      <c r="W127" s="246"/>
      <c r="X127" s="246"/>
      <c r="Y127" s="246"/>
      <c r="Z127" s="246"/>
      <c r="AA127" s="246"/>
      <c r="AB127" s="246"/>
      <c r="AC127" s="246"/>
      <c r="AD127" s="246"/>
      <c r="AE127" s="246"/>
      <c r="AF127" s="246"/>
      <c r="AG127" s="246"/>
      <c r="AH127" s="246"/>
      <c r="AI127" s="246"/>
      <c r="AJ127" s="246"/>
      <c r="AK127" s="246"/>
      <c r="AL127" s="246"/>
    </row>
    <row r="128" spans="1:38" s="247" customFormat="1" ht="12.75" customHeight="1">
      <c r="A128" s="391">
        <v>6</v>
      </c>
      <c r="B128" s="392">
        <v>44656</v>
      </c>
      <c r="C128" s="393"/>
      <c r="D128" s="394" t="s">
        <v>1026</v>
      </c>
      <c r="E128" s="391" t="s">
        <v>590</v>
      </c>
      <c r="F128" s="391">
        <v>13.5</v>
      </c>
      <c r="G128" s="391">
        <v>5</v>
      </c>
      <c r="H128" s="395">
        <v>5</v>
      </c>
      <c r="I128" s="396" t="s">
        <v>1027</v>
      </c>
      <c r="J128" s="397" t="s">
        <v>906</v>
      </c>
      <c r="K128" s="398">
        <f t="shared" si="125"/>
        <v>-8.5</v>
      </c>
      <c r="L128" s="399">
        <v>100</v>
      </c>
      <c r="M128" s="400">
        <f t="shared" si="126"/>
        <v>-5412.5</v>
      </c>
      <c r="N128" s="398">
        <v>625</v>
      </c>
      <c r="O128" s="424" t="s">
        <v>600</v>
      </c>
      <c r="P128" s="401">
        <v>44655</v>
      </c>
      <c r="Q128" s="249"/>
      <c r="R128" s="250" t="s">
        <v>934</v>
      </c>
      <c r="S128" s="246"/>
      <c r="T128" s="246"/>
      <c r="U128" s="246"/>
      <c r="V128" s="246"/>
      <c r="W128" s="246"/>
      <c r="X128" s="246"/>
      <c r="Y128" s="246"/>
      <c r="Z128" s="246"/>
      <c r="AA128" s="246"/>
      <c r="AB128" s="246"/>
      <c r="AC128" s="246"/>
      <c r="AD128" s="246"/>
      <c r="AE128" s="246"/>
      <c r="AF128" s="246"/>
      <c r="AG128" s="246"/>
      <c r="AH128" s="246"/>
      <c r="AI128" s="246"/>
      <c r="AJ128" s="246"/>
      <c r="AK128" s="246"/>
      <c r="AL128" s="246"/>
    </row>
    <row r="129" spans="1:38" s="247" customFormat="1" ht="12.75" customHeight="1">
      <c r="A129" s="385">
        <v>7</v>
      </c>
      <c r="B129" s="355">
        <v>44657</v>
      </c>
      <c r="C129" s="387"/>
      <c r="D129" s="388" t="s">
        <v>926</v>
      </c>
      <c r="E129" s="385" t="s">
        <v>590</v>
      </c>
      <c r="F129" s="385">
        <v>94</v>
      </c>
      <c r="G129" s="385">
        <v>45</v>
      </c>
      <c r="H129" s="389">
        <v>114</v>
      </c>
      <c r="I129" s="390" t="s">
        <v>927</v>
      </c>
      <c r="J129" s="342" t="s">
        <v>905</v>
      </c>
      <c r="K129" s="330">
        <f t="shared" ref="K129" si="127">H129-F129</f>
        <v>20</v>
      </c>
      <c r="L129" s="343">
        <v>100</v>
      </c>
      <c r="M129" s="344">
        <f t="shared" ref="M129" si="128">(K129*N129)-L129</f>
        <v>900</v>
      </c>
      <c r="N129" s="330">
        <v>50</v>
      </c>
      <c r="O129" s="345" t="s">
        <v>588</v>
      </c>
      <c r="P129" s="355">
        <v>44657</v>
      </c>
      <c r="Q129" s="249"/>
      <c r="R129" s="250" t="s">
        <v>589</v>
      </c>
      <c r="S129" s="246"/>
      <c r="T129" s="246"/>
      <c r="U129" s="246"/>
      <c r="V129" s="246"/>
      <c r="W129" s="246"/>
      <c r="X129" s="246"/>
      <c r="Y129" s="246"/>
      <c r="Z129" s="246"/>
      <c r="AA129" s="246"/>
      <c r="AB129" s="246"/>
      <c r="AC129" s="246"/>
      <c r="AD129" s="246"/>
      <c r="AE129" s="246"/>
      <c r="AF129" s="246"/>
      <c r="AG129" s="246"/>
      <c r="AH129" s="246"/>
      <c r="AI129" s="246"/>
      <c r="AJ129" s="246"/>
      <c r="AK129" s="246"/>
      <c r="AL129" s="246"/>
    </row>
    <row r="130" spans="1:38" s="247" customFormat="1" ht="12.75" customHeight="1">
      <c r="A130" s="385">
        <v>8</v>
      </c>
      <c r="B130" s="355">
        <v>44657</v>
      </c>
      <c r="C130" s="387"/>
      <c r="D130" s="388" t="s">
        <v>928</v>
      </c>
      <c r="E130" s="385" t="s">
        <v>590</v>
      </c>
      <c r="F130" s="385">
        <v>155</v>
      </c>
      <c r="G130" s="385">
        <v>45</v>
      </c>
      <c r="H130" s="389">
        <v>225</v>
      </c>
      <c r="I130" s="390" t="s">
        <v>929</v>
      </c>
      <c r="J130" s="342" t="s">
        <v>771</v>
      </c>
      <c r="K130" s="330">
        <f t="shared" ref="K130:K132" si="129">H130-F130</f>
        <v>70</v>
      </c>
      <c r="L130" s="343">
        <v>100</v>
      </c>
      <c r="M130" s="344">
        <f t="shared" ref="M130:M132" si="130">(K130*N130)-L130</f>
        <v>1650</v>
      </c>
      <c r="N130" s="330">
        <v>25</v>
      </c>
      <c r="O130" s="345" t="s">
        <v>588</v>
      </c>
      <c r="P130" s="355">
        <v>44657</v>
      </c>
      <c r="Q130" s="249"/>
      <c r="R130" s="250" t="s">
        <v>934</v>
      </c>
      <c r="S130" s="246"/>
      <c r="T130" s="246"/>
      <c r="U130" s="246"/>
      <c r="V130" s="246"/>
      <c r="W130" s="246"/>
      <c r="X130" s="246"/>
      <c r="Y130" s="246"/>
      <c r="Z130" s="246"/>
      <c r="AA130" s="246"/>
      <c r="AB130" s="246"/>
      <c r="AC130" s="246"/>
      <c r="AD130" s="246"/>
      <c r="AE130" s="246"/>
      <c r="AF130" s="246"/>
      <c r="AG130" s="246"/>
      <c r="AH130" s="246"/>
      <c r="AI130" s="246"/>
      <c r="AJ130" s="246"/>
      <c r="AK130" s="246"/>
      <c r="AL130" s="246"/>
    </row>
    <row r="131" spans="1:38" s="247" customFormat="1" ht="12.75" customHeight="1">
      <c r="A131" s="391">
        <v>9</v>
      </c>
      <c r="B131" s="401">
        <v>44657</v>
      </c>
      <c r="C131" s="393"/>
      <c r="D131" s="394" t="s">
        <v>926</v>
      </c>
      <c r="E131" s="391" t="s">
        <v>590</v>
      </c>
      <c r="F131" s="391">
        <v>73</v>
      </c>
      <c r="G131" s="391">
        <v>35</v>
      </c>
      <c r="H131" s="395">
        <v>35</v>
      </c>
      <c r="I131" s="396" t="s">
        <v>927</v>
      </c>
      <c r="J131" s="397" t="s">
        <v>946</v>
      </c>
      <c r="K131" s="398">
        <f t="shared" si="129"/>
        <v>-38</v>
      </c>
      <c r="L131" s="399">
        <v>100</v>
      </c>
      <c r="M131" s="400">
        <f t="shared" si="130"/>
        <v>-2000</v>
      </c>
      <c r="N131" s="398">
        <v>50</v>
      </c>
      <c r="O131" s="424" t="s">
        <v>600</v>
      </c>
      <c r="P131" s="401">
        <v>44658</v>
      </c>
      <c r="Q131" s="249"/>
      <c r="R131" s="250" t="s">
        <v>589</v>
      </c>
      <c r="S131" s="246"/>
      <c r="T131" s="246"/>
      <c r="U131" s="246"/>
      <c r="V131" s="246"/>
      <c r="W131" s="246"/>
      <c r="X131" s="246"/>
      <c r="Y131" s="246"/>
      <c r="Z131" s="246"/>
      <c r="AA131" s="246"/>
      <c r="AB131" s="246"/>
      <c r="AC131" s="246"/>
      <c r="AD131" s="246"/>
      <c r="AE131" s="246"/>
      <c r="AF131" s="246"/>
      <c r="AG131" s="246"/>
      <c r="AH131" s="246"/>
      <c r="AI131" s="246"/>
      <c r="AJ131" s="246"/>
      <c r="AK131" s="246"/>
      <c r="AL131" s="246"/>
    </row>
    <row r="132" spans="1:38" s="247" customFormat="1" ht="12.75" customHeight="1">
      <c r="A132" s="391">
        <v>10</v>
      </c>
      <c r="B132" s="401">
        <v>44657</v>
      </c>
      <c r="C132" s="393"/>
      <c r="D132" s="394" t="s">
        <v>928</v>
      </c>
      <c r="E132" s="391" t="s">
        <v>590</v>
      </c>
      <c r="F132" s="391">
        <v>145</v>
      </c>
      <c r="G132" s="391">
        <v>45</v>
      </c>
      <c r="H132" s="395">
        <v>45</v>
      </c>
      <c r="I132" s="396" t="s">
        <v>929</v>
      </c>
      <c r="J132" s="397" t="s">
        <v>947</v>
      </c>
      <c r="K132" s="398">
        <f t="shared" si="129"/>
        <v>-100</v>
      </c>
      <c r="L132" s="399">
        <v>100</v>
      </c>
      <c r="M132" s="400">
        <f t="shared" si="130"/>
        <v>-2600</v>
      </c>
      <c r="N132" s="398">
        <v>25</v>
      </c>
      <c r="O132" s="424" t="s">
        <v>600</v>
      </c>
      <c r="P132" s="401">
        <v>44658</v>
      </c>
      <c r="Q132" s="249"/>
      <c r="R132" s="250" t="s">
        <v>934</v>
      </c>
      <c r="S132" s="246"/>
      <c r="T132" s="246"/>
      <c r="U132" s="246"/>
      <c r="V132" s="246"/>
      <c r="W132" s="246"/>
      <c r="X132" s="246"/>
      <c r="Y132" s="246"/>
      <c r="Z132" s="246"/>
      <c r="AA132" s="246"/>
      <c r="AB132" s="246"/>
      <c r="AC132" s="246"/>
      <c r="AD132" s="246"/>
      <c r="AE132" s="246"/>
      <c r="AF132" s="246"/>
      <c r="AG132" s="246"/>
      <c r="AH132" s="246"/>
      <c r="AI132" s="246"/>
      <c r="AJ132" s="246"/>
      <c r="AK132" s="246"/>
      <c r="AL132" s="246"/>
    </row>
    <row r="133" spans="1:38" s="247" customFormat="1" ht="12.75" customHeight="1">
      <c r="A133" s="385">
        <v>11</v>
      </c>
      <c r="B133" s="355">
        <v>44658</v>
      </c>
      <c r="C133" s="387"/>
      <c r="D133" s="388" t="s">
        <v>944</v>
      </c>
      <c r="E133" s="385" t="s">
        <v>590</v>
      </c>
      <c r="F133" s="385">
        <v>62.5</v>
      </c>
      <c r="G133" s="385">
        <v>19</v>
      </c>
      <c r="H133" s="389">
        <v>80</v>
      </c>
      <c r="I133" s="390" t="s">
        <v>945</v>
      </c>
      <c r="J133" s="342" t="s">
        <v>893</v>
      </c>
      <c r="K133" s="330">
        <f t="shared" ref="K133:K137" si="131">H133-F133</f>
        <v>17.5</v>
      </c>
      <c r="L133" s="343">
        <v>100</v>
      </c>
      <c r="M133" s="344">
        <f t="shared" ref="M133:M136" si="132">(K133*N133)-L133</f>
        <v>775</v>
      </c>
      <c r="N133" s="330">
        <v>50</v>
      </c>
      <c r="O133" s="345" t="s">
        <v>588</v>
      </c>
      <c r="P133" s="355">
        <v>44659</v>
      </c>
      <c r="Q133" s="249"/>
      <c r="R133" s="250" t="s">
        <v>589</v>
      </c>
      <c r="S133" s="246"/>
      <c r="T133" s="246"/>
      <c r="U133" s="246"/>
      <c r="V133" s="246"/>
      <c r="W133" s="246"/>
      <c r="X133" s="246"/>
      <c r="Y133" s="246"/>
      <c r="Z133" s="246"/>
      <c r="AA133" s="246"/>
      <c r="AB133" s="246"/>
      <c r="AC133" s="246"/>
      <c r="AD133" s="246"/>
      <c r="AE133" s="246"/>
      <c r="AF133" s="246"/>
      <c r="AG133" s="246"/>
      <c r="AH133" s="246"/>
      <c r="AI133" s="246"/>
      <c r="AJ133" s="246"/>
      <c r="AK133" s="246"/>
      <c r="AL133" s="246"/>
    </row>
    <row r="134" spans="1:38" s="247" customFormat="1" ht="12.75" customHeight="1">
      <c r="A134" s="391">
        <v>12</v>
      </c>
      <c r="B134" s="401">
        <v>44662</v>
      </c>
      <c r="C134" s="393"/>
      <c r="D134" s="394" t="s">
        <v>959</v>
      </c>
      <c r="E134" s="391" t="s">
        <v>590</v>
      </c>
      <c r="F134" s="391">
        <v>51.5</v>
      </c>
      <c r="G134" s="391">
        <v>32</v>
      </c>
      <c r="H134" s="395">
        <v>34</v>
      </c>
      <c r="I134" s="396" t="s">
        <v>960</v>
      </c>
      <c r="J134" s="397" t="s">
        <v>973</v>
      </c>
      <c r="K134" s="398">
        <f t="shared" si="131"/>
        <v>-17.5</v>
      </c>
      <c r="L134" s="399">
        <v>100</v>
      </c>
      <c r="M134" s="400">
        <f t="shared" si="132"/>
        <v>-4475</v>
      </c>
      <c r="N134" s="398">
        <v>250</v>
      </c>
      <c r="O134" s="424" t="s">
        <v>600</v>
      </c>
      <c r="P134" s="401">
        <v>44662</v>
      </c>
      <c r="Q134" s="249"/>
      <c r="R134" s="250" t="s">
        <v>589</v>
      </c>
      <c r="S134" s="246"/>
      <c r="T134" s="246"/>
      <c r="U134" s="246"/>
      <c r="V134" s="246"/>
      <c r="W134" s="246"/>
      <c r="X134" s="246"/>
      <c r="Y134" s="246"/>
      <c r="Z134" s="246"/>
      <c r="AA134" s="246"/>
      <c r="AB134" s="246"/>
      <c r="AC134" s="246"/>
      <c r="AD134" s="246"/>
      <c r="AE134" s="246"/>
      <c r="AF134" s="246"/>
      <c r="AG134" s="246"/>
      <c r="AH134" s="246"/>
      <c r="AI134" s="246"/>
      <c r="AJ134" s="246"/>
      <c r="AK134" s="246"/>
      <c r="AL134" s="246"/>
    </row>
    <row r="135" spans="1:38" s="247" customFormat="1" ht="12.75" customHeight="1">
      <c r="A135" s="385">
        <v>13</v>
      </c>
      <c r="B135" s="355">
        <v>44662</v>
      </c>
      <c r="C135" s="387"/>
      <c r="D135" s="388" t="s">
        <v>961</v>
      </c>
      <c r="E135" s="385" t="s">
        <v>590</v>
      </c>
      <c r="F135" s="385">
        <v>71</v>
      </c>
      <c r="G135" s="385">
        <v>35</v>
      </c>
      <c r="H135" s="389">
        <v>91</v>
      </c>
      <c r="I135" s="390" t="s">
        <v>962</v>
      </c>
      <c r="J135" s="342" t="s">
        <v>905</v>
      </c>
      <c r="K135" s="330">
        <f t="shared" si="131"/>
        <v>20</v>
      </c>
      <c r="L135" s="343">
        <v>100</v>
      </c>
      <c r="M135" s="344">
        <f t="shared" si="132"/>
        <v>900</v>
      </c>
      <c r="N135" s="330">
        <v>50</v>
      </c>
      <c r="O135" s="345" t="s">
        <v>588</v>
      </c>
      <c r="P135" s="355">
        <v>44662</v>
      </c>
      <c r="Q135" s="249"/>
      <c r="R135" s="250" t="s">
        <v>589</v>
      </c>
      <c r="S135" s="246"/>
      <c r="T135" s="246"/>
      <c r="U135" s="246"/>
      <c r="V135" s="246"/>
      <c r="W135" s="246"/>
      <c r="X135" s="246"/>
      <c r="Y135" s="246"/>
      <c r="Z135" s="246"/>
      <c r="AA135" s="246"/>
      <c r="AB135" s="246"/>
      <c r="AC135" s="246"/>
      <c r="AD135" s="246"/>
      <c r="AE135" s="246"/>
      <c r="AF135" s="246"/>
      <c r="AG135" s="246"/>
      <c r="AH135" s="246"/>
      <c r="AI135" s="246"/>
      <c r="AJ135" s="246"/>
      <c r="AK135" s="246"/>
      <c r="AL135" s="246"/>
    </row>
    <row r="136" spans="1:38" s="247" customFormat="1" ht="12.75" customHeight="1">
      <c r="A136" s="385">
        <v>14</v>
      </c>
      <c r="B136" s="355">
        <v>44662</v>
      </c>
      <c r="C136" s="387"/>
      <c r="D136" s="388" t="s">
        <v>963</v>
      </c>
      <c r="E136" s="385" t="s">
        <v>590</v>
      </c>
      <c r="F136" s="385">
        <v>255</v>
      </c>
      <c r="G136" s="385">
        <v>175</v>
      </c>
      <c r="H136" s="389">
        <v>305</v>
      </c>
      <c r="I136" s="390" t="s">
        <v>917</v>
      </c>
      <c r="J136" s="342" t="s">
        <v>974</v>
      </c>
      <c r="K136" s="330">
        <f t="shared" si="131"/>
        <v>50</v>
      </c>
      <c r="L136" s="343">
        <v>100</v>
      </c>
      <c r="M136" s="344">
        <f t="shared" si="132"/>
        <v>1150</v>
      </c>
      <c r="N136" s="330">
        <v>25</v>
      </c>
      <c r="O136" s="345" t="s">
        <v>588</v>
      </c>
      <c r="P136" s="355">
        <v>44662</v>
      </c>
      <c r="Q136" s="249"/>
      <c r="R136" s="250" t="s">
        <v>589</v>
      </c>
      <c r="S136" s="246"/>
      <c r="T136" s="246"/>
      <c r="U136" s="246"/>
      <c r="V136" s="246"/>
      <c r="W136" s="246"/>
      <c r="X136" s="246"/>
      <c r="Y136" s="246"/>
      <c r="Z136" s="246"/>
      <c r="AA136" s="246"/>
      <c r="AB136" s="246"/>
      <c r="AC136" s="246"/>
      <c r="AD136" s="246"/>
      <c r="AE136" s="246"/>
      <c r="AF136" s="246"/>
      <c r="AG136" s="246"/>
      <c r="AH136" s="246"/>
      <c r="AI136" s="246"/>
      <c r="AJ136" s="246"/>
      <c r="AK136" s="246"/>
      <c r="AL136" s="246"/>
    </row>
    <row r="137" spans="1:38" s="247" customFormat="1" ht="12.75" customHeight="1">
      <c r="A137" s="391">
        <v>15</v>
      </c>
      <c r="B137" s="401">
        <v>44662</v>
      </c>
      <c r="C137" s="419"/>
      <c r="D137" s="394" t="s">
        <v>966</v>
      </c>
      <c r="E137" s="391" t="s">
        <v>590</v>
      </c>
      <c r="F137" s="391">
        <v>34.5</v>
      </c>
      <c r="G137" s="391">
        <v>25</v>
      </c>
      <c r="H137" s="391">
        <v>25.5</v>
      </c>
      <c r="I137" s="420" t="s">
        <v>967</v>
      </c>
      <c r="J137" s="397" t="s">
        <v>972</v>
      </c>
      <c r="K137" s="398">
        <f t="shared" si="131"/>
        <v>-9</v>
      </c>
      <c r="L137" s="399">
        <v>100</v>
      </c>
      <c r="M137" s="400">
        <f t="shared" ref="M137" si="133">(K137*N137)-L137</f>
        <v>-5275</v>
      </c>
      <c r="N137" s="398">
        <v>575</v>
      </c>
      <c r="O137" s="424" t="s">
        <v>600</v>
      </c>
      <c r="P137" s="401">
        <v>44662</v>
      </c>
      <c r="Q137" s="249"/>
      <c r="R137" s="250" t="s">
        <v>589</v>
      </c>
      <c r="S137" s="246"/>
      <c r="T137" s="246"/>
      <c r="U137" s="246"/>
      <c r="V137" s="246"/>
      <c r="W137" s="246"/>
      <c r="X137" s="246"/>
      <c r="Y137" s="246"/>
      <c r="Z137" s="246"/>
      <c r="AA137" s="246"/>
      <c r="AB137" s="246"/>
      <c r="AC137" s="246"/>
      <c r="AD137" s="246"/>
      <c r="AE137" s="246"/>
      <c r="AF137" s="246"/>
      <c r="AG137" s="246"/>
      <c r="AH137" s="246"/>
      <c r="AI137" s="246"/>
      <c r="AJ137" s="246"/>
      <c r="AK137" s="246"/>
      <c r="AL137" s="246"/>
    </row>
    <row r="138" spans="1:38" s="247" customFormat="1" ht="12.75" customHeight="1">
      <c r="A138" s="391">
        <v>16</v>
      </c>
      <c r="B138" s="401">
        <v>44662</v>
      </c>
      <c r="C138" s="419"/>
      <c r="D138" s="394" t="s">
        <v>963</v>
      </c>
      <c r="E138" s="391" t="s">
        <v>590</v>
      </c>
      <c r="F138" s="391">
        <v>235</v>
      </c>
      <c r="G138" s="391">
        <v>140</v>
      </c>
      <c r="H138" s="391">
        <v>155</v>
      </c>
      <c r="I138" s="420" t="s">
        <v>917</v>
      </c>
      <c r="J138" s="397" t="s">
        <v>971</v>
      </c>
      <c r="K138" s="398">
        <f t="shared" ref="K138" si="134">H138-F138</f>
        <v>-80</v>
      </c>
      <c r="L138" s="399">
        <v>100</v>
      </c>
      <c r="M138" s="400">
        <f t="shared" ref="M138" si="135">(K138*N138)-L138</f>
        <v>-2100</v>
      </c>
      <c r="N138" s="398">
        <v>25</v>
      </c>
      <c r="O138" s="424" t="s">
        <v>600</v>
      </c>
      <c r="P138" s="401">
        <v>44662</v>
      </c>
      <c r="Q138" s="249"/>
      <c r="R138" s="250" t="s">
        <v>934</v>
      </c>
      <c r="S138" s="246"/>
      <c r="T138" s="246"/>
      <c r="U138" s="246"/>
      <c r="V138" s="246"/>
      <c r="W138" s="246"/>
      <c r="X138" s="246"/>
      <c r="Y138" s="246"/>
      <c r="Z138" s="246"/>
      <c r="AA138" s="246"/>
      <c r="AB138" s="246"/>
      <c r="AC138" s="246"/>
      <c r="AD138" s="246"/>
      <c r="AE138" s="246"/>
      <c r="AF138" s="246"/>
      <c r="AG138" s="246"/>
      <c r="AH138" s="246"/>
      <c r="AI138" s="246"/>
      <c r="AJ138" s="246"/>
      <c r="AK138" s="246"/>
      <c r="AL138" s="246"/>
    </row>
    <row r="139" spans="1:38" s="247" customFormat="1" ht="12.75" customHeight="1">
      <c r="A139" s="391">
        <v>17</v>
      </c>
      <c r="B139" s="401">
        <v>44662</v>
      </c>
      <c r="C139" s="393"/>
      <c r="D139" s="394" t="s">
        <v>970</v>
      </c>
      <c r="E139" s="391" t="s">
        <v>590</v>
      </c>
      <c r="F139" s="391">
        <v>71</v>
      </c>
      <c r="G139" s="391">
        <v>35</v>
      </c>
      <c r="H139" s="395">
        <v>35</v>
      </c>
      <c r="I139" s="396" t="s">
        <v>962</v>
      </c>
      <c r="J139" s="397" t="s">
        <v>989</v>
      </c>
      <c r="K139" s="398">
        <f t="shared" ref="K139:K141" si="136">H139-F139</f>
        <v>-36</v>
      </c>
      <c r="L139" s="399">
        <v>100</v>
      </c>
      <c r="M139" s="400">
        <f t="shared" ref="M139:M141" si="137">(K139*N139)-L139</f>
        <v>-1900</v>
      </c>
      <c r="N139" s="398">
        <v>50</v>
      </c>
      <c r="O139" s="424" t="s">
        <v>600</v>
      </c>
      <c r="P139" s="401">
        <v>44663</v>
      </c>
      <c r="Q139" s="249"/>
      <c r="R139" s="250" t="s">
        <v>589</v>
      </c>
      <c r="S139" s="246"/>
      <c r="T139" s="246"/>
      <c r="U139" s="246"/>
      <c r="V139" s="246"/>
      <c r="W139" s="246"/>
      <c r="X139" s="246"/>
      <c r="Y139" s="246"/>
      <c r="Z139" s="246"/>
      <c r="AA139" s="246"/>
      <c r="AB139" s="246"/>
      <c r="AC139" s="246"/>
      <c r="AD139" s="246"/>
      <c r="AE139" s="246"/>
      <c r="AF139" s="246"/>
      <c r="AG139" s="246"/>
      <c r="AH139" s="246"/>
      <c r="AI139" s="246"/>
      <c r="AJ139" s="246"/>
      <c r="AK139" s="246"/>
      <c r="AL139" s="246"/>
    </row>
    <row r="140" spans="1:38" s="247" customFormat="1" ht="12.75" customHeight="1">
      <c r="A140" s="385">
        <v>18</v>
      </c>
      <c r="B140" s="355">
        <v>44663</v>
      </c>
      <c r="C140" s="387"/>
      <c r="D140" s="388" t="s">
        <v>983</v>
      </c>
      <c r="E140" s="385" t="s">
        <v>590</v>
      </c>
      <c r="F140" s="385">
        <v>145</v>
      </c>
      <c r="G140" s="385">
        <v>45</v>
      </c>
      <c r="H140" s="389">
        <v>195</v>
      </c>
      <c r="I140" s="390" t="s">
        <v>984</v>
      </c>
      <c r="J140" s="342" t="s">
        <v>974</v>
      </c>
      <c r="K140" s="330">
        <f t="shared" si="136"/>
        <v>50</v>
      </c>
      <c r="L140" s="343">
        <v>100</v>
      </c>
      <c r="M140" s="344">
        <f t="shared" si="137"/>
        <v>1150</v>
      </c>
      <c r="N140" s="330">
        <v>25</v>
      </c>
      <c r="O140" s="345" t="s">
        <v>588</v>
      </c>
      <c r="P140" s="355">
        <v>44663</v>
      </c>
      <c r="Q140" s="249"/>
      <c r="R140" s="250" t="s">
        <v>934</v>
      </c>
      <c r="S140" s="246"/>
      <c r="T140" s="246"/>
      <c r="U140" s="246"/>
      <c r="V140" s="246"/>
      <c r="W140" s="246"/>
      <c r="X140" s="246"/>
      <c r="Y140" s="246"/>
      <c r="Z140" s="246"/>
      <c r="AA140" s="246"/>
      <c r="AB140" s="246"/>
      <c r="AC140" s="246"/>
      <c r="AD140" s="246"/>
      <c r="AE140" s="246"/>
      <c r="AF140" s="246"/>
      <c r="AG140" s="246"/>
      <c r="AH140" s="246"/>
      <c r="AI140" s="246"/>
      <c r="AJ140" s="246"/>
      <c r="AK140" s="246"/>
      <c r="AL140" s="246"/>
    </row>
    <row r="141" spans="1:38" s="247" customFormat="1" ht="12.75" customHeight="1">
      <c r="A141" s="385">
        <v>19</v>
      </c>
      <c r="B141" s="355">
        <v>44663</v>
      </c>
      <c r="C141" s="387"/>
      <c r="D141" s="388" t="s">
        <v>987</v>
      </c>
      <c r="E141" s="385" t="s">
        <v>590</v>
      </c>
      <c r="F141" s="385">
        <v>48.5</v>
      </c>
      <c r="G141" s="385">
        <v>18</v>
      </c>
      <c r="H141" s="389">
        <v>68.5</v>
      </c>
      <c r="I141" s="390" t="s">
        <v>988</v>
      </c>
      <c r="J141" s="342" t="s">
        <v>905</v>
      </c>
      <c r="K141" s="330">
        <f t="shared" si="136"/>
        <v>20</v>
      </c>
      <c r="L141" s="343">
        <v>100</v>
      </c>
      <c r="M141" s="344">
        <f t="shared" si="137"/>
        <v>900</v>
      </c>
      <c r="N141" s="330">
        <v>50</v>
      </c>
      <c r="O141" s="345" t="s">
        <v>588</v>
      </c>
      <c r="P141" s="355">
        <v>44663</v>
      </c>
      <c r="Q141" s="249"/>
      <c r="R141" s="250" t="s">
        <v>589</v>
      </c>
      <c r="S141" s="246"/>
      <c r="T141" s="246"/>
      <c r="U141" s="246"/>
      <c r="V141" s="246"/>
      <c r="W141" s="246"/>
      <c r="X141" s="246"/>
      <c r="Y141" s="246"/>
      <c r="Z141" s="246"/>
      <c r="AA141" s="246"/>
      <c r="AB141" s="246"/>
      <c r="AC141" s="246"/>
      <c r="AD141" s="246"/>
      <c r="AE141" s="246"/>
      <c r="AF141" s="246"/>
      <c r="AG141" s="246"/>
      <c r="AH141" s="246"/>
      <c r="AI141" s="246"/>
      <c r="AJ141" s="246"/>
      <c r="AK141" s="246"/>
      <c r="AL141" s="246"/>
    </row>
    <row r="142" spans="1:38" s="247" customFormat="1" ht="12.75" customHeight="1">
      <c r="A142" s="385">
        <v>20</v>
      </c>
      <c r="B142" s="355">
        <v>44664</v>
      </c>
      <c r="C142" s="387"/>
      <c r="D142" s="388" t="s">
        <v>993</v>
      </c>
      <c r="E142" s="385" t="s">
        <v>590</v>
      </c>
      <c r="F142" s="385">
        <v>26</v>
      </c>
      <c r="G142" s="385"/>
      <c r="H142" s="389">
        <v>46</v>
      </c>
      <c r="I142" s="390" t="s">
        <v>994</v>
      </c>
      <c r="J142" s="342" t="s">
        <v>905</v>
      </c>
      <c r="K142" s="330">
        <f t="shared" ref="K142:K144" si="138">H142-F142</f>
        <v>20</v>
      </c>
      <c r="L142" s="343">
        <v>100</v>
      </c>
      <c r="M142" s="344">
        <f t="shared" ref="M142:M143" si="139">(K142*N142)-L142</f>
        <v>900</v>
      </c>
      <c r="N142" s="330">
        <v>50</v>
      </c>
      <c r="O142" s="345" t="s">
        <v>588</v>
      </c>
      <c r="P142" s="355">
        <v>44664</v>
      </c>
      <c r="Q142" s="249"/>
      <c r="R142" s="250" t="s">
        <v>934</v>
      </c>
      <c r="S142" s="246"/>
      <c r="T142" s="246"/>
      <c r="U142" s="246"/>
      <c r="V142" s="246"/>
      <c r="W142" s="246"/>
      <c r="X142" s="246"/>
      <c r="Y142" s="246"/>
      <c r="Z142" s="246"/>
      <c r="AA142" s="246"/>
      <c r="AB142" s="246"/>
      <c r="AC142" s="246"/>
      <c r="AD142" s="246"/>
      <c r="AE142" s="246"/>
      <c r="AF142" s="246"/>
      <c r="AG142" s="246"/>
      <c r="AH142" s="246"/>
      <c r="AI142" s="246"/>
      <c r="AJ142" s="246"/>
      <c r="AK142" s="246"/>
      <c r="AL142" s="246"/>
    </row>
    <row r="143" spans="1:38" s="247" customFormat="1" ht="12.75" customHeight="1">
      <c r="A143" s="391">
        <v>21</v>
      </c>
      <c r="B143" s="401">
        <v>44664</v>
      </c>
      <c r="C143" s="419"/>
      <c r="D143" s="394" t="s">
        <v>995</v>
      </c>
      <c r="E143" s="391" t="s">
        <v>590</v>
      </c>
      <c r="F143" s="391">
        <v>29</v>
      </c>
      <c r="G143" s="391">
        <v>0</v>
      </c>
      <c r="H143" s="391">
        <v>0</v>
      </c>
      <c r="I143" s="420" t="s">
        <v>994</v>
      </c>
      <c r="J143" s="397" t="s">
        <v>906</v>
      </c>
      <c r="K143" s="398">
        <f t="shared" si="138"/>
        <v>-29</v>
      </c>
      <c r="L143" s="399">
        <v>100</v>
      </c>
      <c r="M143" s="400">
        <f t="shared" si="139"/>
        <v>-1550</v>
      </c>
      <c r="N143" s="398">
        <v>50</v>
      </c>
      <c r="O143" s="424" t="s">
        <v>600</v>
      </c>
      <c r="P143" s="401">
        <v>44664</v>
      </c>
      <c r="Q143" s="249"/>
      <c r="R143" s="250" t="s">
        <v>934</v>
      </c>
      <c r="S143" s="246"/>
      <c r="T143" s="246"/>
      <c r="U143" s="246"/>
      <c r="V143" s="246"/>
      <c r="W143" s="246"/>
      <c r="X143" s="246"/>
      <c r="Y143" s="246"/>
      <c r="Z143" s="246"/>
      <c r="AA143" s="246"/>
      <c r="AB143" s="246"/>
      <c r="AC143" s="246"/>
      <c r="AD143" s="246"/>
      <c r="AE143" s="246"/>
      <c r="AF143" s="246"/>
      <c r="AG143" s="246"/>
      <c r="AH143" s="246"/>
      <c r="AI143" s="246"/>
      <c r="AJ143" s="246"/>
      <c r="AK143" s="246"/>
      <c r="AL143" s="246"/>
    </row>
    <row r="144" spans="1:38" s="247" customFormat="1" ht="12.75" customHeight="1">
      <c r="A144" s="491">
        <v>22</v>
      </c>
      <c r="B144" s="485">
        <v>44664</v>
      </c>
      <c r="C144" s="393"/>
      <c r="D144" s="394" t="s">
        <v>996</v>
      </c>
      <c r="E144" s="391" t="s">
        <v>590</v>
      </c>
      <c r="F144" s="391">
        <v>360</v>
      </c>
      <c r="G144" s="391">
        <v>170</v>
      </c>
      <c r="H144" s="395">
        <v>170</v>
      </c>
      <c r="I144" s="396" t="s">
        <v>997</v>
      </c>
      <c r="J144" s="397" t="s">
        <v>1011</v>
      </c>
      <c r="K144" s="398">
        <f t="shared" si="138"/>
        <v>-190</v>
      </c>
      <c r="L144" s="399">
        <v>100</v>
      </c>
      <c r="M144" s="489">
        <f>(130*25-200)</f>
        <v>3050</v>
      </c>
      <c r="N144" s="487">
        <v>25</v>
      </c>
      <c r="O144" s="483" t="s">
        <v>600</v>
      </c>
      <c r="P144" s="485">
        <v>44669</v>
      </c>
      <c r="Q144" s="249"/>
      <c r="R144" s="250" t="s">
        <v>589</v>
      </c>
      <c r="S144" s="246"/>
      <c r="T144" s="246"/>
      <c r="U144" s="246"/>
      <c r="V144" s="246"/>
      <c r="W144" s="246"/>
      <c r="X144" s="246"/>
      <c r="Y144" s="246"/>
      <c r="Z144" s="246"/>
      <c r="AA144" s="246"/>
      <c r="AB144" s="246"/>
      <c r="AC144" s="246"/>
      <c r="AD144" s="246"/>
      <c r="AE144" s="246"/>
      <c r="AF144" s="246"/>
      <c r="AG144" s="246"/>
      <c r="AH144" s="246"/>
      <c r="AI144" s="246"/>
      <c r="AJ144" s="246"/>
      <c r="AK144" s="246"/>
      <c r="AL144" s="246"/>
    </row>
    <row r="145" spans="1:38" s="247" customFormat="1" ht="12.75" customHeight="1">
      <c r="A145" s="492"/>
      <c r="B145" s="486"/>
      <c r="C145" s="393"/>
      <c r="D145" s="394" t="s">
        <v>1002</v>
      </c>
      <c r="E145" s="391" t="s">
        <v>899</v>
      </c>
      <c r="F145" s="391">
        <v>60</v>
      </c>
      <c r="G145" s="391"/>
      <c r="H145" s="395">
        <v>0</v>
      </c>
      <c r="I145" s="396"/>
      <c r="J145" s="397" t="s">
        <v>797</v>
      </c>
      <c r="K145" s="398">
        <v>60</v>
      </c>
      <c r="L145" s="399">
        <v>100</v>
      </c>
      <c r="M145" s="490"/>
      <c r="N145" s="488"/>
      <c r="O145" s="484"/>
      <c r="P145" s="486"/>
      <c r="Q145" s="249"/>
      <c r="R145" s="250" t="s">
        <v>589</v>
      </c>
      <c r="S145" s="246"/>
      <c r="T145" s="246"/>
      <c r="U145" s="246"/>
      <c r="V145" s="246"/>
      <c r="W145" s="246"/>
      <c r="X145" s="246"/>
      <c r="Y145" s="246"/>
      <c r="Z145" s="246"/>
      <c r="AA145" s="246"/>
      <c r="AB145" s="246"/>
      <c r="AC145" s="246"/>
      <c r="AD145" s="246"/>
      <c r="AE145" s="246"/>
      <c r="AF145" s="246"/>
      <c r="AG145" s="246"/>
      <c r="AH145" s="246"/>
      <c r="AI145" s="246"/>
      <c r="AJ145" s="246"/>
      <c r="AK145" s="246"/>
      <c r="AL145" s="246"/>
    </row>
    <row r="146" spans="1:38" s="247" customFormat="1" ht="12.75" customHeight="1">
      <c r="A146" s="385">
        <v>23</v>
      </c>
      <c r="B146" s="355">
        <v>44671</v>
      </c>
      <c r="C146" s="387"/>
      <c r="D146" s="388" t="s">
        <v>1036</v>
      </c>
      <c r="E146" s="385" t="s">
        <v>590</v>
      </c>
      <c r="F146" s="385">
        <v>72</v>
      </c>
      <c r="G146" s="385">
        <v>30</v>
      </c>
      <c r="H146" s="389">
        <v>92</v>
      </c>
      <c r="I146" s="390" t="s">
        <v>962</v>
      </c>
      <c r="J146" s="342" t="s">
        <v>905</v>
      </c>
      <c r="K146" s="330">
        <f t="shared" ref="K146:K151" si="140">H146-F146</f>
        <v>20</v>
      </c>
      <c r="L146" s="343">
        <v>100</v>
      </c>
      <c r="M146" s="344">
        <f t="shared" ref="M146:M151" si="141">(K146*N146)-L146</f>
        <v>900</v>
      </c>
      <c r="N146" s="330">
        <v>50</v>
      </c>
      <c r="O146" s="345" t="s">
        <v>588</v>
      </c>
      <c r="P146" s="355">
        <v>44671</v>
      </c>
      <c r="Q146" s="249"/>
      <c r="R146" s="250" t="s">
        <v>934</v>
      </c>
      <c r="S146" s="246"/>
      <c r="T146" s="246"/>
      <c r="U146" s="246"/>
      <c r="V146" s="246"/>
      <c r="W146" s="246"/>
      <c r="X146" s="246"/>
      <c r="Y146" s="246"/>
      <c r="Z146" s="246"/>
      <c r="AA146" s="246"/>
      <c r="AB146" s="246"/>
      <c r="AC146" s="246"/>
      <c r="AD146" s="246"/>
      <c r="AE146" s="246"/>
      <c r="AF146" s="246"/>
      <c r="AG146" s="246"/>
      <c r="AH146" s="246"/>
      <c r="AI146" s="246"/>
      <c r="AJ146" s="246"/>
      <c r="AK146" s="246"/>
      <c r="AL146" s="246"/>
    </row>
    <row r="147" spans="1:38" s="247" customFormat="1" ht="12.75" customHeight="1">
      <c r="A147" s="385">
        <v>24</v>
      </c>
      <c r="B147" s="355">
        <v>44671</v>
      </c>
      <c r="C147" s="387"/>
      <c r="D147" s="388" t="s">
        <v>1036</v>
      </c>
      <c r="E147" s="385" t="s">
        <v>590</v>
      </c>
      <c r="F147" s="385">
        <v>62</v>
      </c>
      <c r="G147" s="385">
        <v>20</v>
      </c>
      <c r="H147" s="389">
        <v>86.5</v>
      </c>
      <c r="I147" s="390" t="s">
        <v>962</v>
      </c>
      <c r="J147" s="342" t="s">
        <v>1040</v>
      </c>
      <c r="K147" s="330">
        <f t="shared" si="140"/>
        <v>24.5</v>
      </c>
      <c r="L147" s="343">
        <v>100</v>
      </c>
      <c r="M147" s="344">
        <f t="shared" si="141"/>
        <v>1125</v>
      </c>
      <c r="N147" s="330">
        <v>50</v>
      </c>
      <c r="O147" s="345" t="s">
        <v>588</v>
      </c>
      <c r="P147" s="355">
        <v>44671</v>
      </c>
      <c r="Q147" s="249"/>
      <c r="R147" s="250" t="s">
        <v>934</v>
      </c>
      <c r="S147" s="246"/>
      <c r="T147" s="246"/>
      <c r="U147" s="246"/>
      <c r="V147" s="246"/>
      <c r="W147" s="246"/>
      <c r="X147" s="246"/>
      <c r="Y147" s="246"/>
      <c r="Z147" s="246"/>
      <c r="AA147" s="246"/>
      <c r="AB147" s="246"/>
      <c r="AC147" s="246"/>
      <c r="AD147" s="246"/>
      <c r="AE147" s="246"/>
      <c r="AF147" s="246"/>
      <c r="AG147" s="246"/>
      <c r="AH147" s="246"/>
      <c r="AI147" s="246"/>
      <c r="AJ147" s="246"/>
      <c r="AK147" s="246"/>
      <c r="AL147" s="246"/>
    </row>
    <row r="148" spans="1:38" s="247" customFormat="1" ht="12.75" customHeight="1">
      <c r="A148" s="385">
        <v>25</v>
      </c>
      <c r="B148" s="355">
        <v>44671</v>
      </c>
      <c r="C148" s="387"/>
      <c r="D148" s="388" t="s">
        <v>1036</v>
      </c>
      <c r="E148" s="385" t="s">
        <v>590</v>
      </c>
      <c r="F148" s="385">
        <v>52</v>
      </c>
      <c r="G148" s="385">
        <v>15</v>
      </c>
      <c r="H148" s="389">
        <v>78.5</v>
      </c>
      <c r="I148" s="390" t="s">
        <v>1037</v>
      </c>
      <c r="J148" s="342" t="s">
        <v>1041</v>
      </c>
      <c r="K148" s="330">
        <f t="shared" si="140"/>
        <v>26.5</v>
      </c>
      <c r="L148" s="343">
        <v>100</v>
      </c>
      <c r="M148" s="344">
        <f t="shared" si="141"/>
        <v>1225</v>
      </c>
      <c r="N148" s="330">
        <v>50</v>
      </c>
      <c r="O148" s="345" t="s">
        <v>588</v>
      </c>
      <c r="P148" s="355">
        <v>44671</v>
      </c>
      <c r="Q148" s="249"/>
      <c r="R148" s="250" t="s">
        <v>934</v>
      </c>
      <c r="S148" s="246"/>
      <c r="T148" s="246"/>
      <c r="U148" s="246"/>
      <c r="V148" s="246"/>
      <c r="W148" s="246"/>
      <c r="X148" s="246"/>
      <c r="Y148" s="246"/>
      <c r="Z148" s="246"/>
      <c r="AA148" s="246"/>
      <c r="AB148" s="246"/>
      <c r="AC148" s="246"/>
      <c r="AD148" s="246"/>
      <c r="AE148" s="246"/>
      <c r="AF148" s="246"/>
      <c r="AG148" s="246"/>
      <c r="AH148" s="246"/>
      <c r="AI148" s="246"/>
      <c r="AJ148" s="246"/>
      <c r="AK148" s="246"/>
      <c r="AL148" s="246"/>
    </row>
    <row r="149" spans="1:38" s="247" customFormat="1" ht="12.75" customHeight="1">
      <c r="A149" s="385">
        <v>26</v>
      </c>
      <c r="B149" s="355">
        <v>44671</v>
      </c>
      <c r="C149" s="387"/>
      <c r="D149" s="388" t="s">
        <v>1038</v>
      </c>
      <c r="E149" s="385" t="s">
        <v>590</v>
      </c>
      <c r="F149" s="385">
        <v>210</v>
      </c>
      <c r="G149" s="385">
        <v>110</v>
      </c>
      <c r="H149" s="389">
        <v>265</v>
      </c>
      <c r="I149" s="390" t="s">
        <v>1039</v>
      </c>
      <c r="J149" s="342" t="s">
        <v>727</v>
      </c>
      <c r="K149" s="330">
        <f t="shared" si="140"/>
        <v>55</v>
      </c>
      <c r="L149" s="343">
        <v>100</v>
      </c>
      <c r="M149" s="344">
        <f t="shared" si="141"/>
        <v>1275</v>
      </c>
      <c r="N149" s="330">
        <v>25</v>
      </c>
      <c r="O149" s="345" t="s">
        <v>588</v>
      </c>
      <c r="P149" s="355">
        <v>44671</v>
      </c>
      <c r="Q149" s="249"/>
      <c r="R149" s="250" t="s">
        <v>934</v>
      </c>
      <c r="S149" s="246"/>
      <c r="T149" s="246"/>
      <c r="U149" s="246"/>
      <c r="V149" s="246"/>
      <c r="W149" s="246"/>
      <c r="X149" s="246"/>
      <c r="Y149" s="246"/>
      <c r="Z149" s="246"/>
      <c r="AA149" s="246"/>
      <c r="AB149" s="246"/>
      <c r="AC149" s="246"/>
      <c r="AD149" s="246"/>
      <c r="AE149" s="246"/>
      <c r="AF149" s="246"/>
      <c r="AG149" s="246"/>
      <c r="AH149" s="246"/>
      <c r="AI149" s="246"/>
      <c r="AJ149" s="246"/>
      <c r="AK149" s="246"/>
      <c r="AL149" s="246"/>
    </row>
    <row r="150" spans="1:38" s="247" customFormat="1" ht="12.75" customHeight="1">
      <c r="A150" s="385">
        <v>27</v>
      </c>
      <c r="B150" s="355">
        <v>44671</v>
      </c>
      <c r="C150" s="387"/>
      <c r="D150" s="388" t="s">
        <v>1038</v>
      </c>
      <c r="E150" s="385" t="s">
        <v>590</v>
      </c>
      <c r="F150" s="385">
        <v>210</v>
      </c>
      <c r="G150" s="385">
        <v>110</v>
      </c>
      <c r="H150" s="389">
        <v>285</v>
      </c>
      <c r="I150" s="390" t="s">
        <v>1039</v>
      </c>
      <c r="J150" s="342" t="s">
        <v>869</v>
      </c>
      <c r="K150" s="330">
        <f t="shared" si="140"/>
        <v>75</v>
      </c>
      <c r="L150" s="343">
        <v>100</v>
      </c>
      <c r="M150" s="344">
        <f t="shared" si="141"/>
        <v>1775</v>
      </c>
      <c r="N150" s="330">
        <v>25</v>
      </c>
      <c r="O150" s="345" t="s">
        <v>588</v>
      </c>
      <c r="P150" s="355">
        <v>44671</v>
      </c>
      <c r="Q150" s="249"/>
      <c r="R150" s="250" t="s">
        <v>589</v>
      </c>
      <c r="S150" s="246"/>
      <c r="T150" s="246"/>
      <c r="U150" s="246"/>
      <c r="V150" s="246"/>
      <c r="W150" s="246"/>
      <c r="X150" s="246"/>
      <c r="Y150" s="246"/>
      <c r="Z150" s="246"/>
      <c r="AA150" s="246"/>
      <c r="AB150" s="246"/>
      <c r="AC150" s="246"/>
      <c r="AD150" s="246"/>
      <c r="AE150" s="246"/>
      <c r="AF150" s="246"/>
      <c r="AG150" s="246"/>
      <c r="AH150" s="246"/>
      <c r="AI150" s="246"/>
      <c r="AJ150" s="246"/>
      <c r="AK150" s="246"/>
      <c r="AL150" s="246"/>
    </row>
    <row r="151" spans="1:38" s="247" customFormat="1" ht="12.75" customHeight="1">
      <c r="A151" s="385">
        <v>28</v>
      </c>
      <c r="B151" s="355">
        <v>44671</v>
      </c>
      <c r="C151" s="387"/>
      <c r="D151" s="388" t="s">
        <v>1036</v>
      </c>
      <c r="E151" s="385" t="s">
        <v>590</v>
      </c>
      <c r="F151" s="385">
        <v>46</v>
      </c>
      <c r="G151" s="385">
        <v>10</v>
      </c>
      <c r="H151" s="389">
        <v>62</v>
      </c>
      <c r="I151" s="390" t="s">
        <v>1037</v>
      </c>
      <c r="J151" s="342" t="s">
        <v>990</v>
      </c>
      <c r="K151" s="330">
        <f t="shared" si="140"/>
        <v>16</v>
      </c>
      <c r="L151" s="343">
        <v>100</v>
      </c>
      <c r="M151" s="344">
        <f t="shared" si="141"/>
        <v>700</v>
      </c>
      <c r="N151" s="330">
        <v>50</v>
      </c>
      <c r="O151" s="345" t="s">
        <v>588</v>
      </c>
      <c r="P151" s="355">
        <v>44671</v>
      </c>
      <c r="Q151" s="249"/>
      <c r="R151" s="250" t="s">
        <v>934</v>
      </c>
      <c r="S151" s="246"/>
      <c r="T151" s="246"/>
      <c r="U151" s="246"/>
      <c r="V151" s="246"/>
      <c r="W151" s="246"/>
      <c r="X151" s="246"/>
      <c r="Y151" s="246"/>
      <c r="Z151" s="246"/>
      <c r="AA151" s="246"/>
      <c r="AB151" s="246"/>
      <c r="AC151" s="246"/>
      <c r="AD151" s="246"/>
      <c r="AE151" s="246"/>
      <c r="AF151" s="246"/>
      <c r="AG151" s="246"/>
      <c r="AH151" s="246"/>
      <c r="AI151" s="246"/>
      <c r="AJ151" s="246"/>
      <c r="AK151" s="246"/>
      <c r="AL151" s="246"/>
    </row>
    <row r="152" spans="1:38" s="247" customFormat="1" ht="12.75" customHeight="1">
      <c r="A152" s="385">
        <v>29</v>
      </c>
      <c r="B152" s="355">
        <v>44671</v>
      </c>
      <c r="C152" s="387"/>
      <c r="D152" s="388" t="s">
        <v>1042</v>
      </c>
      <c r="E152" s="385" t="s">
        <v>590</v>
      </c>
      <c r="F152" s="385">
        <v>30</v>
      </c>
      <c r="G152" s="385">
        <v>12</v>
      </c>
      <c r="H152" s="389">
        <v>39</v>
      </c>
      <c r="I152" s="390" t="s">
        <v>1043</v>
      </c>
      <c r="J152" s="342" t="s">
        <v>796</v>
      </c>
      <c r="K152" s="330">
        <f t="shared" ref="K152:K154" si="142">H152-F152</f>
        <v>9</v>
      </c>
      <c r="L152" s="343">
        <v>100</v>
      </c>
      <c r="M152" s="344">
        <f t="shared" ref="M152:M154" si="143">(K152*N152)-L152</f>
        <v>2150</v>
      </c>
      <c r="N152" s="330">
        <v>250</v>
      </c>
      <c r="O152" s="345" t="s">
        <v>588</v>
      </c>
      <c r="P152" s="355">
        <v>44672</v>
      </c>
      <c r="Q152" s="249"/>
      <c r="R152" s="250" t="s">
        <v>589</v>
      </c>
      <c r="S152" s="246"/>
      <c r="T152" s="246"/>
      <c r="U152" s="246"/>
      <c r="V152" s="246"/>
      <c r="W152" s="246"/>
      <c r="X152" s="246"/>
      <c r="Y152" s="246"/>
      <c r="Z152" s="246"/>
      <c r="AA152" s="246"/>
      <c r="AB152" s="246"/>
      <c r="AC152" s="246"/>
      <c r="AD152" s="246"/>
      <c r="AE152" s="246"/>
      <c r="AF152" s="246"/>
      <c r="AG152" s="246"/>
      <c r="AH152" s="246"/>
      <c r="AI152" s="246"/>
      <c r="AJ152" s="246"/>
      <c r="AK152" s="246"/>
      <c r="AL152" s="246"/>
    </row>
    <row r="153" spans="1:38" s="247" customFormat="1" ht="12.75" customHeight="1">
      <c r="A153" s="391">
        <v>30</v>
      </c>
      <c r="B153" s="401">
        <v>44672</v>
      </c>
      <c r="C153" s="393"/>
      <c r="D153" s="394" t="s">
        <v>1060</v>
      </c>
      <c r="E153" s="391" t="s">
        <v>590</v>
      </c>
      <c r="F153" s="391">
        <v>46.5</v>
      </c>
      <c r="G153" s="391">
        <v>10</v>
      </c>
      <c r="H153" s="395">
        <v>10</v>
      </c>
      <c r="I153" s="396" t="s">
        <v>1037</v>
      </c>
      <c r="J153" s="397" t="s">
        <v>1062</v>
      </c>
      <c r="K153" s="398">
        <f t="shared" si="142"/>
        <v>-36.5</v>
      </c>
      <c r="L153" s="399">
        <v>100</v>
      </c>
      <c r="M153" s="400">
        <f t="shared" si="143"/>
        <v>-1925</v>
      </c>
      <c r="N153" s="398">
        <v>50</v>
      </c>
      <c r="O153" s="424" t="s">
        <v>600</v>
      </c>
      <c r="P153" s="401">
        <v>44672</v>
      </c>
      <c r="Q153" s="249"/>
      <c r="R153" s="250" t="s">
        <v>589</v>
      </c>
      <c r="S153" s="246"/>
      <c r="T153" s="246"/>
      <c r="U153" s="246"/>
      <c r="V153" s="246"/>
      <c r="W153" s="246"/>
      <c r="X153" s="246"/>
      <c r="Y153" s="246"/>
      <c r="Z153" s="246"/>
      <c r="AA153" s="246"/>
      <c r="AB153" s="246"/>
      <c r="AC153" s="246"/>
      <c r="AD153" s="246"/>
      <c r="AE153" s="246"/>
      <c r="AF153" s="246"/>
      <c r="AG153" s="246"/>
      <c r="AH153" s="246"/>
      <c r="AI153" s="246"/>
      <c r="AJ153" s="246"/>
      <c r="AK153" s="246"/>
      <c r="AL153" s="246"/>
    </row>
    <row r="154" spans="1:38" s="247" customFormat="1" ht="12.75" customHeight="1">
      <c r="A154" s="456">
        <v>31</v>
      </c>
      <c r="B154" s="434">
        <v>44672</v>
      </c>
      <c r="C154" s="457"/>
      <c r="D154" s="458" t="s">
        <v>1061</v>
      </c>
      <c r="E154" s="456" t="s">
        <v>590</v>
      </c>
      <c r="F154" s="456">
        <v>17</v>
      </c>
      <c r="G154" s="456"/>
      <c r="H154" s="459">
        <v>19</v>
      </c>
      <c r="I154" s="460" t="s">
        <v>994</v>
      </c>
      <c r="J154" s="438" t="s">
        <v>1063</v>
      </c>
      <c r="K154" s="437">
        <f t="shared" si="142"/>
        <v>2</v>
      </c>
      <c r="L154" s="439">
        <v>100</v>
      </c>
      <c r="M154" s="440">
        <f t="shared" si="143"/>
        <v>0</v>
      </c>
      <c r="N154" s="437">
        <v>50</v>
      </c>
      <c r="O154" s="441" t="s">
        <v>710</v>
      </c>
      <c r="P154" s="434">
        <v>44672</v>
      </c>
      <c r="Q154" s="249"/>
      <c r="R154" s="250" t="s">
        <v>589</v>
      </c>
      <c r="S154" s="246"/>
      <c r="T154" s="246"/>
      <c r="U154" s="246"/>
      <c r="V154" s="246"/>
      <c r="W154" s="246"/>
      <c r="X154" s="246"/>
      <c r="Y154" s="246"/>
      <c r="Z154" s="246"/>
      <c r="AA154" s="246"/>
      <c r="AB154" s="246"/>
      <c r="AC154" s="246"/>
      <c r="AD154" s="246"/>
      <c r="AE154" s="246"/>
      <c r="AF154" s="246"/>
      <c r="AG154" s="246"/>
      <c r="AH154" s="246"/>
      <c r="AI154" s="246"/>
      <c r="AJ154" s="246"/>
      <c r="AK154" s="246"/>
      <c r="AL154" s="246"/>
    </row>
    <row r="155" spans="1:38" s="247" customFormat="1" ht="12.75" customHeight="1">
      <c r="A155" s="391">
        <v>32</v>
      </c>
      <c r="B155" s="401">
        <v>44673</v>
      </c>
      <c r="C155" s="393"/>
      <c r="D155" s="394" t="s">
        <v>1074</v>
      </c>
      <c r="E155" s="391" t="s">
        <v>590</v>
      </c>
      <c r="F155" s="391">
        <v>10</v>
      </c>
      <c r="G155" s="391">
        <v>5.5</v>
      </c>
      <c r="H155" s="395">
        <v>5.5</v>
      </c>
      <c r="I155" s="396" t="s">
        <v>1075</v>
      </c>
      <c r="J155" s="397" t="s">
        <v>1100</v>
      </c>
      <c r="K155" s="398">
        <f t="shared" ref="K155:K157" si="144">H155-F155</f>
        <v>-4.5</v>
      </c>
      <c r="L155" s="399">
        <v>100</v>
      </c>
      <c r="M155" s="400">
        <f t="shared" ref="M155:M157" si="145">(K155*N155)-L155</f>
        <v>-4600</v>
      </c>
      <c r="N155" s="398">
        <v>1000</v>
      </c>
      <c r="O155" s="424" t="s">
        <v>600</v>
      </c>
      <c r="P155" s="401">
        <v>44672</v>
      </c>
      <c r="Q155" s="249"/>
      <c r="R155" s="250" t="s">
        <v>589</v>
      </c>
      <c r="S155" s="246"/>
      <c r="T155" s="246"/>
      <c r="U155" s="246"/>
      <c r="V155" s="246"/>
      <c r="W155" s="246"/>
      <c r="X155" s="246"/>
      <c r="Y155" s="246"/>
      <c r="Z155" s="246"/>
      <c r="AA155" s="246"/>
      <c r="AB155" s="246"/>
      <c r="AC155" s="246"/>
      <c r="AD155" s="246"/>
      <c r="AE155" s="246"/>
      <c r="AF155" s="246"/>
      <c r="AG155" s="246"/>
      <c r="AH155" s="246"/>
      <c r="AI155" s="246"/>
      <c r="AJ155" s="246"/>
      <c r="AK155" s="246"/>
      <c r="AL155" s="246"/>
    </row>
    <row r="156" spans="1:38" s="247" customFormat="1" ht="12.75" customHeight="1">
      <c r="A156" s="391">
        <v>33</v>
      </c>
      <c r="B156" s="401">
        <v>44673</v>
      </c>
      <c r="C156" s="393"/>
      <c r="D156" s="394" t="s">
        <v>1076</v>
      </c>
      <c r="E156" s="391" t="s">
        <v>590</v>
      </c>
      <c r="F156" s="391">
        <v>77.5</v>
      </c>
      <c r="G156" s="391">
        <v>38</v>
      </c>
      <c r="H156" s="395">
        <v>38</v>
      </c>
      <c r="I156" s="396" t="s">
        <v>1077</v>
      </c>
      <c r="J156" s="397" t="s">
        <v>1101</v>
      </c>
      <c r="K156" s="398">
        <f t="shared" si="144"/>
        <v>-39.5</v>
      </c>
      <c r="L156" s="399">
        <v>100</v>
      </c>
      <c r="M156" s="400">
        <f t="shared" si="145"/>
        <v>-2075</v>
      </c>
      <c r="N156" s="398">
        <v>50</v>
      </c>
      <c r="O156" s="424" t="s">
        <v>600</v>
      </c>
      <c r="P156" s="401">
        <v>44672</v>
      </c>
      <c r="Q156" s="249"/>
      <c r="R156" s="250" t="s">
        <v>589</v>
      </c>
      <c r="S156" s="246"/>
      <c r="T156" s="246"/>
      <c r="U156" s="246"/>
      <c r="V156" s="246"/>
      <c r="W156" s="246"/>
      <c r="X156" s="246"/>
      <c r="Y156" s="246"/>
      <c r="Z156" s="246"/>
      <c r="AA156" s="246"/>
      <c r="AB156" s="246"/>
      <c r="AC156" s="246"/>
      <c r="AD156" s="246"/>
      <c r="AE156" s="246"/>
      <c r="AF156" s="246"/>
      <c r="AG156" s="246"/>
      <c r="AH156" s="246"/>
      <c r="AI156" s="246"/>
      <c r="AJ156" s="246"/>
      <c r="AK156" s="246"/>
      <c r="AL156" s="246"/>
    </row>
    <row r="157" spans="1:38" s="247" customFormat="1" ht="12.75" customHeight="1">
      <c r="A157" s="391">
        <v>34</v>
      </c>
      <c r="B157" s="401">
        <v>44673</v>
      </c>
      <c r="C157" s="393"/>
      <c r="D157" s="394" t="s">
        <v>1079</v>
      </c>
      <c r="E157" s="391" t="s">
        <v>590</v>
      </c>
      <c r="F157" s="391">
        <v>385</v>
      </c>
      <c r="G157" s="391">
        <v>270</v>
      </c>
      <c r="H157" s="395">
        <v>270</v>
      </c>
      <c r="I157" s="396" t="s">
        <v>1078</v>
      </c>
      <c r="J157" s="397" t="s">
        <v>1102</v>
      </c>
      <c r="K157" s="398">
        <f t="shared" si="144"/>
        <v>-115</v>
      </c>
      <c r="L157" s="399">
        <v>100</v>
      </c>
      <c r="M157" s="400">
        <f t="shared" si="145"/>
        <v>-2975</v>
      </c>
      <c r="N157" s="398">
        <v>25</v>
      </c>
      <c r="O157" s="424" t="s">
        <v>600</v>
      </c>
      <c r="P157" s="401">
        <v>44672</v>
      </c>
      <c r="Q157" s="249"/>
      <c r="R157" s="250" t="s">
        <v>934</v>
      </c>
      <c r="S157" s="246"/>
      <c r="T157" s="246"/>
      <c r="U157" s="246"/>
      <c r="V157" s="246"/>
      <c r="W157" s="246"/>
      <c r="X157" s="246"/>
      <c r="Y157" s="246"/>
      <c r="Z157" s="246"/>
      <c r="AA157" s="246"/>
      <c r="AB157" s="246"/>
      <c r="AC157" s="246"/>
      <c r="AD157" s="246"/>
      <c r="AE157" s="246"/>
      <c r="AF157" s="246"/>
      <c r="AG157" s="246"/>
      <c r="AH157" s="246"/>
      <c r="AI157" s="246"/>
      <c r="AJ157" s="246"/>
      <c r="AK157" s="246"/>
      <c r="AL157" s="246"/>
    </row>
    <row r="158" spans="1:38" s="247" customFormat="1" ht="12.75" customHeight="1">
      <c r="A158" s="402">
        <v>35</v>
      </c>
      <c r="B158" s="248">
        <v>44676</v>
      </c>
      <c r="C158" s="403"/>
      <c r="D158" s="404" t="s">
        <v>1103</v>
      </c>
      <c r="E158" s="402" t="s">
        <v>590</v>
      </c>
      <c r="F158" s="406" t="s">
        <v>1105</v>
      </c>
      <c r="G158" s="402">
        <v>2.5</v>
      </c>
      <c r="H158" s="405"/>
      <c r="I158" s="406" t="s">
        <v>1104</v>
      </c>
      <c r="J158" s="302"/>
      <c r="K158" s="252"/>
      <c r="L158" s="283"/>
      <c r="M158" s="284"/>
      <c r="N158" s="252"/>
      <c r="O158" s="348"/>
      <c r="P158" s="248"/>
      <c r="Q158" s="249"/>
      <c r="R158" s="250" t="s">
        <v>589</v>
      </c>
      <c r="S158" s="246"/>
      <c r="T158" s="246"/>
      <c r="U158" s="246"/>
      <c r="V158" s="246"/>
      <c r="W158" s="246"/>
      <c r="X158" s="246"/>
      <c r="Y158" s="246"/>
      <c r="Z158" s="246"/>
      <c r="AA158" s="246"/>
      <c r="AB158" s="246"/>
      <c r="AC158" s="246"/>
      <c r="AD158" s="246"/>
      <c r="AE158" s="246"/>
      <c r="AF158" s="246"/>
      <c r="AG158" s="246"/>
      <c r="AH158" s="246"/>
      <c r="AI158" s="246"/>
      <c r="AJ158" s="246"/>
      <c r="AK158" s="246"/>
      <c r="AL158" s="246"/>
    </row>
    <row r="159" spans="1:38" s="247" customFormat="1" ht="12.75" customHeight="1">
      <c r="A159" s="385">
        <v>36</v>
      </c>
      <c r="B159" s="355">
        <v>44677</v>
      </c>
      <c r="C159" s="387"/>
      <c r="D159" s="388" t="s">
        <v>1144</v>
      </c>
      <c r="E159" s="385" t="s">
        <v>590</v>
      </c>
      <c r="F159" s="385">
        <v>77.5</v>
      </c>
      <c r="G159" s="385">
        <v>35</v>
      </c>
      <c r="H159" s="389">
        <v>108</v>
      </c>
      <c r="I159" s="390" t="s">
        <v>1077</v>
      </c>
      <c r="J159" s="342" t="s">
        <v>1145</v>
      </c>
      <c r="K159" s="330">
        <f t="shared" ref="K159" si="146">H159-F159</f>
        <v>30.5</v>
      </c>
      <c r="L159" s="343">
        <v>100</v>
      </c>
      <c r="M159" s="344">
        <f t="shared" ref="M159" si="147">(K159*N159)-L159</f>
        <v>1425</v>
      </c>
      <c r="N159" s="330">
        <v>50</v>
      </c>
      <c r="O159" s="345" t="s">
        <v>588</v>
      </c>
      <c r="P159" s="355">
        <v>44677</v>
      </c>
      <c r="Q159" s="249"/>
      <c r="R159" s="250"/>
      <c r="S159" s="246"/>
      <c r="T159" s="246"/>
      <c r="U159" s="246"/>
      <c r="V159" s="246"/>
      <c r="W159" s="246"/>
      <c r="X159" s="246"/>
      <c r="Y159" s="246"/>
      <c r="Z159" s="246"/>
      <c r="AA159" s="246"/>
      <c r="AB159" s="246"/>
      <c r="AC159" s="246"/>
      <c r="AD159" s="246"/>
      <c r="AE159" s="246"/>
      <c r="AF159" s="246"/>
      <c r="AG159" s="246"/>
      <c r="AH159" s="246"/>
      <c r="AI159" s="246"/>
      <c r="AJ159" s="246"/>
      <c r="AK159" s="246"/>
      <c r="AL159" s="246"/>
    </row>
    <row r="160" spans="1:38" s="247" customFormat="1" ht="12.75" customHeight="1">
      <c r="A160" s="402"/>
      <c r="B160" s="248"/>
      <c r="C160" s="403"/>
      <c r="D160" s="404"/>
      <c r="E160" s="402"/>
      <c r="F160" s="402"/>
      <c r="G160" s="402"/>
      <c r="H160" s="405"/>
      <c r="I160" s="406"/>
      <c r="J160" s="302"/>
      <c r="K160" s="252"/>
      <c r="L160" s="283"/>
      <c r="M160" s="284"/>
      <c r="N160" s="252"/>
      <c r="O160" s="348"/>
      <c r="P160" s="248"/>
      <c r="Q160" s="249"/>
      <c r="R160" s="250"/>
      <c r="S160" s="246"/>
      <c r="T160" s="246"/>
      <c r="U160" s="246"/>
      <c r="V160" s="246"/>
      <c r="W160" s="246"/>
      <c r="X160" s="246"/>
      <c r="Y160" s="246"/>
      <c r="Z160" s="246"/>
      <c r="AA160" s="246"/>
      <c r="AB160" s="246"/>
      <c r="AC160" s="246"/>
      <c r="AD160" s="246"/>
      <c r="AE160" s="246"/>
      <c r="AF160" s="246"/>
      <c r="AG160" s="246"/>
      <c r="AH160" s="246"/>
      <c r="AI160" s="246"/>
      <c r="AJ160" s="246"/>
      <c r="AK160" s="246"/>
      <c r="AL160" s="246"/>
    </row>
    <row r="161" spans="1:38" s="301" customFormat="1" ht="12.75" customHeight="1">
      <c r="A161" s="383"/>
      <c r="B161" s="383"/>
      <c r="C161" s="383"/>
      <c r="D161" s="383"/>
      <c r="E161" s="383"/>
      <c r="F161" s="378"/>
      <c r="G161" s="383"/>
      <c r="H161" s="383"/>
      <c r="I161" s="383"/>
      <c r="J161" s="383"/>
      <c r="K161" s="379"/>
      <c r="L161" s="380"/>
      <c r="M161" s="381"/>
      <c r="N161" s="379"/>
      <c r="O161" s="382"/>
      <c r="P161" s="384"/>
      <c r="Q161" s="298"/>
      <c r="R161" s="299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300"/>
      <c r="AG161" s="300"/>
      <c r="AH161" s="300"/>
      <c r="AI161" s="300"/>
      <c r="AJ161" s="300"/>
      <c r="AK161" s="300"/>
      <c r="AL161" s="300"/>
    </row>
    <row r="162" spans="1:38" ht="14.25" customHeight="1">
      <c r="A162" s="151"/>
      <c r="B162" s="156"/>
      <c r="C162" s="156"/>
      <c r="D162" s="157"/>
      <c r="E162" s="151"/>
      <c r="F162" s="158"/>
      <c r="G162" s="151"/>
      <c r="H162" s="151"/>
      <c r="I162" s="151"/>
      <c r="J162" s="156"/>
      <c r="K162" s="159"/>
      <c r="L162" s="151"/>
      <c r="M162" s="151"/>
      <c r="N162" s="151"/>
      <c r="O162" s="160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</row>
    <row r="163" spans="1:38" ht="12.75" customHeight="1">
      <c r="A163" s="94" t="s">
        <v>612</v>
      </c>
      <c r="B163" s="161"/>
      <c r="C163" s="161"/>
      <c r="D163" s="162"/>
      <c r="E163" s="135"/>
      <c r="F163" s="6"/>
      <c r="G163" s="6"/>
      <c r="H163" s="136"/>
      <c r="I163" s="163"/>
      <c r="J163" s="1"/>
      <c r="K163" s="6"/>
      <c r="L163" s="6"/>
      <c r="M163" s="6"/>
      <c r="N163" s="1"/>
      <c r="O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38" ht="38.25" customHeight="1">
      <c r="A164" s="95" t="s">
        <v>16</v>
      </c>
      <c r="B164" s="96" t="s">
        <v>565</v>
      </c>
      <c r="C164" s="96"/>
      <c r="D164" s="97" t="s">
        <v>576</v>
      </c>
      <c r="E164" s="96" t="s">
        <v>577</v>
      </c>
      <c r="F164" s="96" t="s">
        <v>578</v>
      </c>
      <c r="G164" s="96" t="s">
        <v>579</v>
      </c>
      <c r="H164" s="96" t="s">
        <v>580</v>
      </c>
      <c r="I164" s="96" t="s">
        <v>581</v>
      </c>
      <c r="J164" s="95" t="s">
        <v>582</v>
      </c>
      <c r="K164" s="139" t="s">
        <v>599</v>
      </c>
      <c r="L164" s="140" t="s">
        <v>584</v>
      </c>
      <c r="M164" s="98" t="s">
        <v>585</v>
      </c>
      <c r="N164" s="96" t="s">
        <v>586</v>
      </c>
      <c r="O164" s="97" t="s">
        <v>587</v>
      </c>
      <c r="P164" s="96" t="s">
        <v>819</v>
      </c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38" s="247" customFormat="1" ht="14.25" customHeight="1">
      <c r="A165" s="271">
        <v>1</v>
      </c>
      <c r="B165" s="272">
        <v>44488</v>
      </c>
      <c r="C165" s="273"/>
      <c r="D165" s="274" t="s">
        <v>137</v>
      </c>
      <c r="E165" s="275" t="s">
        <v>870</v>
      </c>
      <c r="F165" s="276">
        <v>235.25</v>
      </c>
      <c r="G165" s="276">
        <v>198</v>
      </c>
      <c r="H165" s="275"/>
      <c r="I165" s="277" t="s">
        <v>824</v>
      </c>
      <c r="J165" s="278" t="s">
        <v>591</v>
      </c>
      <c r="K165" s="278"/>
      <c r="L165" s="279"/>
      <c r="M165" s="280"/>
      <c r="N165" s="278"/>
      <c r="O165" s="281"/>
      <c r="P165" s="278"/>
      <c r="Q165" s="246"/>
      <c r="R165" s="1" t="s">
        <v>589</v>
      </c>
      <c r="S165" s="246"/>
      <c r="T165" s="246"/>
      <c r="U165" s="246"/>
      <c r="V165" s="246"/>
      <c r="W165" s="246"/>
      <c r="X165" s="246"/>
      <c r="Y165" s="246"/>
      <c r="Z165" s="246"/>
      <c r="AA165" s="246"/>
      <c r="AB165" s="246"/>
      <c r="AC165" s="246"/>
      <c r="AD165" s="246"/>
      <c r="AE165" s="246"/>
      <c r="AF165" s="246"/>
      <c r="AG165" s="246"/>
      <c r="AH165" s="246"/>
      <c r="AI165" s="246"/>
      <c r="AJ165" s="246"/>
      <c r="AK165" s="246"/>
      <c r="AL165" s="246"/>
    </row>
    <row r="166" spans="1:38" s="247" customFormat="1" ht="12.75" customHeight="1">
      <c r="A166" s="409">
        <v>2</v>
      </c>
      <c r="B166" s="410">
        <v>44651</v>
      </c>
      <c r="C166" s="411"/>
      <c r="D166" s="412" t="s">
        <v>437</v>
      </c>
      <c r="E166" s="413" t="s">
        <v>590</v>
      </c>
      <c r="F166" s="413">
        <v>379</v>
      </c>
      <c r="G166" s="413">
        <v>348</v>
      </c>
      <c r="H166" s="413">
        <v>406</v>
      </c>
      <c r="I166" s="413" t="s">
        <v>882</v>
      </c>
      <c r="J166" s="370" t="s">
        <v>937</v>
      </c>
      <c r="K166" s="370">
        <f t="shared" ref="K166" si="148">H166-F166</f>
        <v>27</v>
      </c>
      <c r="L166" s="371">
        <f t="shared" ref="L166" si="149">(F166*-0.7)/100</f>
        <v>-2.653</v>
      </c>
      <c r="M166" s="372">
        <f t="shared" ref="M166" si="150">(K166+L166)/F166</f>
        <v>6.4240105540897097E-2</v>
      </c>
      <c r="N166" s="370" t="s">
        <v>588</v>
      </c>
      <c r="O166" s="373">
        <v>44657</v>
      </c>
      <c r="P166" s="370">
        <f>VLOOKUP(D166,'MidCap Intra'!B86:C641,2,0)</f>
        <v>386.9</v>
      </c>
      <c r="Q166" s="246"/>
      <c r="R166" s="246" t="s">
        <v>589</v>
      </c>
      <c r="S166" s="246"/>
      <c r="T166" s="246"/>
      <c r="U166" s="246"/>
      <c r="V166" s="246"/>
      <c r="W166" s="246"/>
      <c r="X166" s="246"/>
      <c r="Y166" s="246"/>
      <c r="Z166" s="246"/>
      <c r="AA166" s="246"/>
      <c r="AB166" s="246"/>
      <c r="AC166" s="246"/>
      <c r="AD166" s="246"/>
      <c r="AE166" s="246"/>
      <c r="AF166" s="246"/>
      <c r="AG166" s="246"/>
      <c r="AH166" s="246"/>
      <c r="AI166" s="246"/>
      <c r="AJ166" s="246"/>
      <c r="AK166" s="246"/>
      <c r="AL166" s="246"/>
    </row>
    <row r="167" spans="1:38" s="247" customFormat="1" ht="12.75" customHeight="1">
      <c r="A167" s="414">
        <v>3</v>
      </c>
      <c r="B167" s="415">
        <v>44658</v>
      </c>
      <c r="C167" s="416"/>
      <c r="D167" s="274" t="s">
        <v>415</v>
      </c>
      <c r="E167" s="417" t="s">
        <v>590</v>
      </c>
      <c r="F167" s="417" t="s">
        <v>942</v>
      </c>
      <c r="G167" s="417">
        <v>398</v>
      </c>
      <c r="H167" s="417"/>
      <c r="I167" s="417" t="s">
        <v>943</v>
      </c>
      <c r="J167" s="278" t="s">
        <v>591</v>
      </c>
      <c r="K167" s="278"/>
      <c r="L167" s="279"/>
      <c r="M167" s="280"/>
      <c r="N167" s="278"/>
      <c r="O167" s="281"/>
      <c r="P167" s="278"/>
      <c r="Q167" s="246"/>
      <c r="R167" s="246" t="s">
        <v>589</v>
      </c>
      <c r="S167" s="246"/>
      <c r="T167" s="246"/>
      <c r="U167" s="246"/>
      <c r="V167" s="246"/>
      <c r="W167" s="246"/>
      <c r="X167" s="246"/>
      <c r="Y167" s="246"/>
      <c r="Z167" s="246"/>
      <c r="AA167" s="246"/>
      <c r="AB167" s="246"/>
      <c r="AC167" s="246"/>
      <c r="AD167" s="246"/>
      <c r="AE167" s="246"/>
      <c r="AF167" s="246"/>
      <c r="AG167" s="246"/>
      <c r="AH167" s="246"/>
      <c r="AI167" s="246"/>
      <c r="AJ167" s="246"/>
      <c r="AK167" s="246"/>
      <c r="AL167" s="246"/>
    </row>
    <row r="168" spans="1:38" ht="14.25" customHeight="1">
      <c r="A168" s="164"/>
      <c r="B168" s="141"/>
      <c r="C168" s="165"/>
      <c r="D168" s="100"/>
      <c r="E168" s="166"/>
      <c r="F168" s="166"/>
      <c r="G168" s="166"/>
      <c r="H168" s="166"/>
      <c r="I168" s="166"/>
      <c r="J168" s="166"/>
      <c r="K168" s="167"/>
      <c r="L168" s="168"/>
      <c r="M168" s="166"/>
      <c r="N168" s="169"/>
      <c r="O168" s="170"/>
      <c r="P168" s="170"/>
      <c r="R168" s="6"/>
      <c r="S168" s="41"/>
      <c r="T168" s="1"/>
      <c r="U168" s="1"/>
      <c r="V168" s="1"/>
      <c r="W168" s="1"/>
      <c r="X168" s="1"/>
      <c r="Y168" s="1"/>
      <c r="Z168" s="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</row>
    <row r="169" spans="1:38" ht="12.75" customHeight="1">
      <c r="A169" s="119" t="s">
        <v>592</v>
      </c>
      <c r="B169" s="119"/>
      <c r="C169" s="119"/>
      <c r="D169" s="119"/>
      <c r="E169" s="41"/>
      <c r="F169" s="127" t="s">
        <v>594</v>
      </c>
      <c r="G169" s="56"/>
      <c r="H169" s="56"/>
      <c r="I169" s="56"/>
      <c r="J169" s="6"/>
      <c r="K169" s="145"/>
      <c r="L169" s="146"/>
      <c r="M169" s="6"/>
      <c r="N169" s="109"/>
      <c r="O169" s="171"/>
      <c r="P169" s="1"/>
      <c r="Q169" s="1"/>
      <c r="R169" s="6"/>
      <c r="S169" s="1"/>
      <c r="T169" s="1"/>
      <c r="U169" s="1"/>
      <c r="V169" s="1"/>
      <c r="W169" s="1"/>
      <c r="X169" s="1"/>
      <c r="Y169" s="1"/>
    </row>
    <row r="170" spans="1:38" ht="12.75" customHeight="1">
      <c r="A170" s="126" t="s">
        <v>593</v>
      </c>
      <c r="B170" s="119"/>
      <c r="C170" s="119"/>
      <c r="D170" s="119"/>
      <c r="E170" s="6"/>
      <c r="F170" s="127" t="s">
        <v>596</v>
      </c>
      <c r="G170" s="6"/>
      <c r="H170" s="6" t="s">
        <v>815</v>
      </c>
      <c r="I170" s="6"/>
      <c r="J170" s="1"/>
      <c r="K170" s="6"/>
      <c r="L170" s="6"/>
      <c r="M170" s="6"/>
      <c r="N170" s="1"/>
      <c r="O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38" ht="12.75" customHeight="1">
      <c r="A171" s="126"/>
      <c r="B171" s="119"/>
      <c r="C171" s="119"/>
      <c r="D171" s="119"/>
      <c r="E171" s="6"/>
      <c r="F171" s="127"/>
      <c r="G171" s="6"/>
      <c r="H171" s="6"/>
      <c r="I171" s="6"/>
      <c r="J171" s="1"/>
      <c r="K171" s="6"/>
      <c r="L171" s="6"/>
      <c r="M171" s="6"/>
      <c r="N171" s="1"/>
      <c r="O171" s="1"/>
      <c r="Q171" s="1"/>
      <c r="R171" s="56"/>
      <c r="S171" s="1"/>
      <c r="T171" s="1"/>
      <c r="U171" s="1"/>
      <c r="V171" s="1"/>
      <c r="W171" s="1"/>
      <c r="X171" s="1"/>
      <c r="Y171" s="1"/>
      <c r="Z171" s="1"/>
    </row>
    <row r="172" spans="1:38" ht="12.75" customHeight="1">
      <c r="A172" s="1"/>
      <c r="B172" s="134" t="s">
        <v>613</v>
      </c>
      <c r="C172" s="134"/>
      <c r="D172" s="134"/>
      <c r="E172" s="134"/>
      <c r="F172" s="135"/>
      <c r="G172" s="6"/>
      <c r="H172" s="6"/>
      <c r="I172" s="136"/>
      <c r="J172" s="137"/>
      <c r="K172" s="138"/>
      <c r="L172" s="137"/>
      <c r="M172" s="6"/>
      <c r="N172" s="1"/>
      <c r="O172" s="1"/>
      <c r="Q172" s="1"/>
      <c r="R172" s="56"/>
      <c r="S172" s="1"/>
      <c r="T172" s="1"/>
      <c r="U172" s="1"/>
      <c r="V172" s="1"/>
      <c r="W172" s="1"/>
      <c r="X172" s="1"/>
      <c r="Y172" s="1"/>
      <c r="Z172" s="1"/>
    </row>
    <row r="173" spans="1:38" ht="38.25" customHeight="1">
      <c r="A173" s="95" t="s">
        <v>16</v>
      </c>
      <c r="B173" s="96" t="s">
        <v>565</v>
      </c>
      <c r="C173" s="96"/>
      <c r="D173" s="97" t="s">
        <v>576</v>
      </c>
      <c r="E173" s="96" t="s">
        <v>577</v>
      </c>
      <c r="F173" s="96" t="s">
        <v>578</v>
      </c>
      <c r="G173" s="96" t="s">
        <v>598</v>
      </c>
      <c r="H173" s="96" t="s">
        <v>580</v>
      </c>
      <c r="I173" s="96" t="s">
        <v>581</v>
      </c>
      <c r="J173" s="172" t="s">
        <v>582</v>
      </c>
      <c r="K173" s="139" t="s">
        <v>599</v>
      </c>
      <c r="L173" s="149" t="s">
        <v>607</v>
      </c>
      <c r="M173" s="96" t="s">
        <v>608</v>
      </c>
      <c r="N173" s="140" t="s">
        <v>584</v>
      </c>
      <c r="O173" s="98" t="s">
        <v>585</v>
      </c>
      <c r="P173" s="96" t="s">
        <v>586</v>
      </c>
      <c r="Q173" s="97" t="s">
        <v>587</v>
      </c>
      <c r="R173" s="56"/>
      <c r="S173" s="1"/>
      <c r="T173" s="1"/>
      <c r="U173" s="1"/>
      <c r="V173" s="1"/>
      <c r="W173" s="1"/>
      <c r="X173" s="1"/>
      <c r="Y173" s="1"/>
      <c r="Z173" s="1"/>
    </row>
    <row r="174" spans="1:38" ht="14.25" customHeight="1">
      <c r="A174" s="101"/>
      <c r="B174" s="102"/>
      <c r="C174" s="173"/>
      <c r="D174" s="103"/>
      <c r="E174" s="104"/>
      <c r="F174" s="174"/>
      <c r="G174" s="101"/>
      <c r="H174" s="104"/>
      <c r="I174" s="105"/>
      <c r="J174" s="175"/>
      <c r="K174" s="175"/>
      <c r="L174" s="176"/>
      <c r="M174" s="99"/>
      <c r="N174" s="176"/>
      <c r="O174" s="177"/>
      <c r="P174" s="178"/>
      <c r="Q174" s="179"/>
      <c r="R174" s="144"/>
      <c r="S174" s="113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38" ht="14.25" customHeight="1">
      <c r="A175" s="101"/>
      <c r="B175" s="102"/>
      <c r="C175" s="173"/>
      <c r="D175" s="103"/>
      <c r="E175" s="104"/>
      <c r="F175" s="174"/>
      <c r="G175" s="101"/>
      <c r="H175" s="104"/>
      <c r="I175" s="105"/>
      <c r="J175" s="175"/>
      <c r="K175" s="175"/>
      <c r="L175" s="176"/>
      <c r="M175" s="99"/>
      <c r="N175" s="176"/>
      <c r="O175" s="177"/>
      <c r="P175" s="178"/>
      <c r="Q175" s="179"/>
      <c r="R175" s="144"/>
      <c r="S175" s="113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38" ht="14.25" customHeight="1">
      <c r="A176" s="101"/>
      <c r="B176" s="102"/>
      <c r="C176" s="173"/>
      <c r="D176" s="103"/>
      <c r="E176" s="104"/>
      <c r="F176" s="174"/>
      <c r="G176" s="101"/>
      <c r="H176" s="104"/>
      <c r="I176" s="105"/>
      <c r="J176" s="175"/>
      <c r="K176" s="175"/>
      <c r="L176" s="176"/>
      <c r="M176" s="99"/>
      <c r="N176" s="176"/>
      <c r="O176" s="177"/>
      <c r="P176" s="178"/>
      <c r="Q176" s="179"/>
      <c r="R176" s="6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</row>
    <row r="177" spans="1:38" ht="14.25" customHeight="1">
      <c r="A177" s="101"/>
      <c r="B177" s="102"/>
      <c r="C177" s="173"/>
      <c r="D177" s="103"/>
      <c r="E177" s="104"/>
      <c r="F177" s="175"/>
      <c r="G177" s="101"/>
      <c r="H177" s="104"/>
      <c r="I177" s="105"/>
      <c r="J177" s="175"/>
      <c r="K177" s="175"/>
      <c r="L177" s="176"/>
      <c r="M177" s="99"/>
      <c r="N177" s="176"/>
      <c r="O177" s="177"/>
      <c r="P177" s="178"/>
      <c r="Q177" s="179"/>
      <c r="R177" s="6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</row>
    <row r="178" spans="1:38" ht="14.25" customHeight="1">
      <c r="A178" s="101"/>
      <c r="B178" s="102"/>
      <c r="C178" s="173"/>
      <c r="D178" s="103"/>
      <c r="E178" s="104"/>
      <c r="F178" s="175"/>
      <c r="G178" s="101"/>
      <c r="H178" s="104"/>
      <c r="I178" s="105"/>
      <c r="J178" s="175"/>
      <c r="K178" s="175"/>
      <c r="L178" s="176"/>
      <c r="M178" s="99"/>
      <c r="N178" s="176"/>
      <c r="O178" s="177"/>
      <c r="P178" s="178"/>
      <c r="Q178" s="179"/>
      <c r="R178" s="6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</row>
    <row r="179" spans="1:38" ht="14.25" customHeight="1">
      <c r="A179" s="101"/>
      <c r="B179" s="102"/>
      <c r="C179" s="173"/>
      <c r="D179" s="103"/>
      <c r="E179" s="104"/>
      <c r="F179" s="174"/>
      <c r="G179" s="101"/>
      <c r="H179" s="104"/>
      <c r="I179" s="105"/>
      <c r="J179" s="175"/>
      <c r="K179" s="175"/>
      <c r="L179" s="176"/>
      <c r="M179" s="99"/>
      <c r="N179" s="176"/>
      <c r="O179" s="177"/>
      <c r="P179" s="178"/>
      <c r="Q179" s="179"/>
      <c r="R179" s="6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</row>
    <row r="180" spans="1:38" ht="14.25" customHeight="1">
      <c r="A180" s="101"/>
      <c r="B180" s="102"/>
      <c r="C180" s="173"/>
      <c r="D180" s="103"/>
      <c r="E180" s="104"/>
      <c r="F180" s="174"/>
      <c r="G180" s="101"/>
      <c r="H180" s="104"/>
      <c r="I180" s="105"/>
      <c r="J180" s="175"/>
      <c r="K180" s="175"/>
      <c r="L180" s="175"/>
      <c r="M180" s="175"/>
      <c r="N180" s="176"/>
      <c r="O180" s="180"/>
      <c r="P180" s="178"/>
      <c r="Q180" s="179"/>
      <c r="R180" s="6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</row>
    <row r="181" spans="1:38" ht="14.25" customHeight="1">
      <c r="A181" s="101"/>
      <c r="B181" s="102"/>
      <c r="C181" s="173"/>
      <c r="D181" s="103"/>
      <c r="E181" s="104"/>
      <c r="F181" s="175"/>
      <c r="G181" s="101"/>
      <c r="H181" s="104"/>
      <c r="I181" s="105"/>
      <c r="J181" s="175"/>
      <c r="K181" s="175"/>
      <c r="L181" s="176"/>
      <c r="M181" s="99"/>
      <c r="N181" s="176"/>
      <c r="O181" s="177"/>
      <c r="P181" s="178"/>
      <c r="Q181" s="179"/>
      <c r="R181" s="144"/>
      <c r="S181" s="113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</row>
    <row r="182" spans="1:38" ht="14.25" customHeight="1">
      <c r="A182" s="101"/>
      <c r="B182" s="102"/>
      <c r="C182" s="173"/>
      <c r="D182" s="103"/>
      <c r="E182" s="104"/>
      <c r="F182" s="174"/>
      <c r="G182" s="101"/>
      <c r="H182" s="104"/>
      <c r="I182" s="105"/>
      <c r="J182" s="181"/>
      <c r="K182" s="181"/>
      <c r="L182" s="181"/>
      <c r="M182" s="181"/>
      <c r="N182" s="182"/>
      <c r="O182" s="177"/>
      <c r="P182" s="106"/>
      <c r="Q182" s="179"/>
      <c r="R182" s="144"/>
      <c r="S182" s="113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</row>
    <row r="183" spans="1:38" ht="12.75" customHeight="1">
      <c r="A183" s="126"/>
      <c r="B183" s="119"/>
      <c r="C183" s="119"/>
      <c r="D183" s="119"/>
      <c r="E183" s="6"/>
      <c r="F183" s="127"/>
      <c r="G183" s="6"/>
      <c r="H183" s="6"/>
      <c r="I183" s="6"/>
      <c r="J183" s="1"/>
      <c r="K183" s="6"/>
      <c r="L183" s="6"/>
      <c r="M183" s="6"/>
      <c r="N183" s="1"/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38" ht="12.75" customHeight="1">
      <c r="A184" s="126"/>
      <c r="B184" s="119"/>
      <c r="C184" s="119"/>
      <c r="D184" s="119"/>
      <c r="E184" s="6"/>
      <c r="F184" s="127"/>
      <c r="G184" s="56"/>
      <c r="H184" s="41"/>
      <c r="I184" s="56"/>
      <c r="J184" s="6"/>
      <c r="K184" s="145"/>
      <c r="L184" s="146"/>
      <c r="M184" s="6"/>
      <c r="N184" s="109"/>
      <c r="O184" s="147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38" ht="12.75" customHeight="1">
      <c r="A185" s="56"/>
      <c r="B185" s="108"/>
      <c r="C185" s="108"/>
      <c r="D185" s="41"/>
      <c r="E185" s="56"/>
      <c r="F185" s="56"/>
      <c r="G185" s="56"/>
      <c r="H185" s="41"/>
      <c r="I185" s="56"/>
      <c r="J185" s="6"/>
      <c r="K185" s="145"/>
      <c r="L185" s="146"/>
      <c r="M185" s="6"/>
      <c r="N185" s="109"/>
      <c r="O185" s="147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38" ht="12.75" customHeight="1">
      <c r="A186" s="41"/>
      <c r="B186" s="183" t="s">
        <v>614</v>
      </c>
      <c r="C186" s="183"/>
      <c r="D186" s="183"/>
      <c r="E186" s="183"/>
      <c r="F186" s="6"/>
      <c r="G186" s="6"/>
      <c r="H186" s="137"/>
      <c r="I186" s="6"/>
      <c r="J186" s="137"/>
      <c r="K186" s="138"/>
      <c r="L186" s="6"/>
      <c r="M186" s="6"/>
      <c r="N186" s="1"/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38" ht="38.25" customHeight="1">
      <c r="A187" s="95" t="s">
        <v>16</v>
      </c>
      <c r="B187" s="96" t="s">
        <v>565</v>
      </c>
      <c r="C187" s="96"/>
      <c r="D187" s="97" t="s">
        <v>576</v>
      </c>
      <c r="E187" s="96" t="s">
        <v>577</v>
      </c>
      <c r="F187" s="96" t="s">
        <v>578</v>
      </c>
      <c r="G187" s="96" t="s">
        <v>615</v>
      </c>
      <c r="H187" s="96" t="s">
        <v>616</v>
      </c>
      <c r="I187" s="96" t="s">
        <v>581</v>
      </c>
      <c r="J187" s="184" t="s">
        <v>582</v>
      </c>
      <c r="K187" s="96" t="s">
        <v>583</v>
      </c>
      <c r="L187" s="96" t="s">
        <v>617</v>
      </c>
      <c r="M187" s="96" t="s">
        <v>586</v>
      </c>
      <c r="N187" s="97" t="s">
        <v>587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38" ht="12.75" customHeight="1">
      <c r="A188" s="185">
        <v>1</v>
      </c>
      <c r="B188" s="186">
        <v>41579</v>
      </c>
      <c r="C188" s="186"/>
      <c r="D188" s="187" t="s">
        <v>618</v>
      </c>
      <c r="E188" s="188" t="s">
        <v>619</v>
      </c>
      <c r="F188" s="189">
        <v>82</v>
      </c>
      <c r="G188" s="188" t="s">
        <v>620</v>
      </c>
      <c r="H188" s="188">
        <v>100</v>
      </c>
      <c r="I188" s="190">
        <v>100</v>
      </c>
      <c r="J188" s="191" t="s">
        <v>621</v>
      </c>
      <c r="K188" s="192">
        <f t="shared" ref="K188:K240" si="151">H188-F188</f>
        <v>18</v>
      </c>
      <c r="L188" s="193">
        <f t="shared" ref="L188:L240" si="152">K188/F188</f>
        <v>0.21951219512195122</v>
      </c>
      <c r="M188" s="188" t="s">
        <v>588</v>
      </c>
      <c r="N188" s="194">
        <v>42657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38" ht="12.75" customHeight="1">
      <c r="A189" s="185">
        <v>2</v>
      </c>
      <c r="B189" s="186">
        <v>41794</v>
      </c>
      <c r="C189" s="186"/>
      <c r="D189" s="187" t="s">
        <v>622</v>
      </c>
      <c r="E189" s="188" t="s">
        <v>590</v>
      </c>
      <c r="F189" s="189">
        <v>257</v>
      </c>
      <c r="G189" s="188" t="s">
        <v>620</v>
      </c>
      <c r="H189" s="188">
        <v>300</v>
      </c>
      <c r="I189" s="190">
        <v>300</v>
      </c>
      <c r="J189" s="191" t="s">
        <v>621</v>
      </c>
      <c r="K189" s="192">
        <f t="shared" si="151"/>
        <v>43</v>
      </c>
      <c r="L189" s="193">
        <f t="shared" si="152"/>
        <v>0.16731517509727625</v>
      </c>
      <c r="M189" s="188" t="s">
        <v>588</v>
      </c>
      <c r="N189" s="194">
        <v>41822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38" ht="12.75" customHeight="1">
      <c r="A190" s="185">
        <v>3</v>
      </c>
      <c r="B190" s="186">
        <v>41828</v>
      </c>
      <c r="C190" s="186"/>
      <c r="D190" s="187" t="s">
        <v>623</v>
      </c>
      <c r="E190" s="188" t="s">
        <v>590</v>
      </c>
      <c r="F190" s="189">
        <v>393</v>
      </c>
      <c r="G190" s="188" t="s">
        <v>620</v>
      </c>
      <c r="H190" s="188">
        <v>468</v>
      </c>
      <c r="I190" s="190">
        <v>468</v>
      </c>
      <c r="J190" s="191" t="s">
        <v>621</v>
      </c>
      <c r="K190" s="192">
        <f t="shared" si="151"/>
        <v>75</v>
      </c>
      <c r="L190" s="193">
        <f t="shared" si="152"/>
        <v>0.19083969465648856</v>
      </c>
      <c r="M190" s="188" t="s">
        <v>588</v>
      </c>
      <c r="N190" s="194">
        <v>41863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38" ht="12.75" customHeight="1">
      <c r="A191" s="185">
        <v>4</v>
      </c>
      <c r="B191" s="186">
        <v>41857</v>
      </c>
      <c r="C191" s="186"/>
      <c r="D191" s="187" t="s">
        <v>624</v>
      </c>
      <c r="E191" s="188" t="s">
        <v>590</v>
      </c>
      <c r="F191" s="189">
        <v>205</v>
      </c>
      <c r="G191" s="188" t="s">
        <v>620</v>
      </c>
      <c r="H191" s="188">
        <v>275</v>
      </c>
      <c r="I191" s="190">
        <v>250</v>
      </c>
      <c r="J191" s="191" t="s">
        <v>621</v>
      </c>
      <c r="K191" s="192">
        <f t="shared" si="151"/>
        <v>70</v>
      </c>
      <c r="L191" s="193">
        <f t="shared" si="152"/>
        <v>0.34146341463414637</v>
      </c>
      <c r="M191" s="188" t="s">
        <v>588</v>
      </c>
      <c r="N191" s="194">
        <v>41962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38" ht="12.75" customHeight="1">
      <c r="A192" s="185">
        <v>5</v>
      </c>
      <c r="B192" s="186">
        <v>41886</v>
      </c>
      <c r="C192" s="186"/>
      <c r="D192" s="187" t="s">
        <v>625</v>
      </c>
      <c r="E192" s="188" t="s">
        <v>590</v>
      </c>
      <c r="F192" s="189">
        <v>162</v>
      </c>
      <c r="G192" s="188" t="s">
        <v>620</v>
      </c>
      <c r="H192" s="188">
        <v>190</v>
      </c>
      <c r="I192" s="190">
        <v>190</v>
      </c>
      <c r="J192" s="191" t="s">
        <v>621</v>
      </c>
      <c r="K192" s="192">
        <f t="shared" si="151"/>
        <v>28</v>
      </c>
      <c r="L192" s="193">
        <f t="shared" si="152"/>
        <v>0.1728395061728395</v>
      </c>
      <c r="M192" s="188" t="s">
        <v>588</v>
      </c>
      <c r="N192" s="194">
        <v>42006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6</v>
      </c>
      <c r="B193" s="186">
        <v>41886</v>
      </c>
      <c r="C193" s="186"/>
      <c r="D193" s="187" t="s">
        <v>626</v>
      </c>
      <c r="E193" s="188" t="s">
        <v>590</v>
      </c>
      <c r="F193" s="189">
        <v>75</v>
      </c>
      <c r="G193" s="188" t="s">
        <v>620</v>
      </c>
      <c r="H193" s="188">
        <v>91.5</v>
      </c>
      <c r="I193" s="190" t="s">
        <v>627</v>
      </c>
      <c r="J193" s="191" t="s">
        <v>628</v>
      </c>
      <c r="K193" s="192">
        <f t="shared" si="151"/>
        <v>16.5</v>
      </c>
      <c r="L193" s="193">
        <f t="shared" si="152"/>
        <v>0.22</v>
      </c>
      <c r="M193" s="188" t="s">
        <v>588</v>
      </c>
      <c r="N193" s="194">
        <v>41954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7</v>
      </c>
      <c r="B194" s="186">
        <v>41913</v>
      </c>
      <c r="C194" s="186"/>
      <c r="D194" s="187" t="s">
        <v>629</v>
      </c>
      <c r="E194" s="188" t="s">
        <v>590</v>
      </c>
      <c r="F194" s="189">
        <v>850</v>
      </c>
      <c r="G194" s="188" t="s">
        <v>620</v>
      </c>
      <c r="H194" s="188">
        <v>982.5</v>
      </c>
      <c r="I194" s="190">
        <v>1050</v>
      </c>
      <c r="J194" s="191" t="s">
        <v>630</v>
      </c>
      <c r="K194" s="192">
        <f t="shared" si="151"/>
        <v>132.5</v>
      </c>
      <c r="L194" s="193">
        <f t="shared" si="152"/>
        <v>0.15588235294117647</v>
      </c>
      <c r="M194" s="188" t="s">
        <v>588</v>
      </c>
      <c r="N194" s="194">
        <v>42039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8</v>
      </c>
      <c r="B195" s="186">
        <v>41913</v>
      </c>
      <c r="C195" s="186"/>
      <c r="D195" s="187" t="s">
        <v>631</v>
      </c>
      <c r="E195" s="188" t="s">
        <v>590</v>
      </c>
      <c r="F195" s="189">
        <v>475</v>
      </c>
      <c r="G195" s="188" t="s">
        <v>620</v>
      </c>
      <c r="H195" s="188">
        <v>515</v>
      </c>
      <c r="I195" s="190">
        <v>600</v>
      </c>
      <c r="J195" s="191" t="s">
        <v>632</v>
      </c>
      <c r="K195" s="192">
        <f t="shared" si="151"/>
        <v>40</v>
      </c>
      <c r="L195" s="193">
        <f t="shared" si="152"/>
        <v>8.4210526315789472E-2</v>
      </c>
      <c r="M195" s="188" t="s">
        <v>588</v>
      </c>
      <c r="N195" s="194">
        <v>41939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9</v>
      </c>
      <c r="B196" s="186">
        <v>41913</v>
      </c>
      <c r="C196" s="186"/>
      <c r="D196" s="187" t="s">
        <v>633</v>
      </c>
      <c r="E196" s="188" t="s">
        <v>590</v>
      </c>
      <c r="F196" s="189">
        <v>86</v>
      </c>
      <c r="G196" s="188" t="s">
        <v>620</v>
      </c>
      <c r="H196" s="188">
        <v>99</v>
      </c>
      <c r="I196" s="190">
        <v>140</v>
      </c>
      <c r="J196" s="191" t="s">
        <v>634</v>
      </c>
      <c r="K196" s="192">
        <f t="shared" si="151"/>
        <v>13</v>
      </c>
      <c r="L196" s="193">
        <f t="shared" si="152"/>
        <v>0.15116279069767441</v>
      </c>
      <c r="M196" s="188" t="s">
        <v>588</v>
      </c>
      <c r="N196" s="194">
        <v>41939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10</v>
      </c>
      <c r="B197" s="186">
        <v>41926</v>
      </c>
      <c r="C197" s="186"/>
      <c r="D197" s="187" t="s">
        <v>635</v>
      </c>
      <c r="E197" s="188" t="s">
        <v>590</v>
      </c>
      <c r="F197" s="189">
        <v>496.6</v>
      </c>
      <c r="G197" s="188" t="s">
        <v>620</v>
      </c>
      <c r="H197" s="188">
        <v>621</v>
      </c>
      <c r="I197" s="190">
        <v>580</v>
      </c>
      <c r="J197" s="191" t="s">
        <v>621</v>
      </c>
      <c r="K197" s="192">
        <f t="shared" si="151"/>
        <v>124.39999999999998</v>
      </c>
      <c r="L197" s="193">
        <f t="shared" si="152"/>
        <v>0.25050342327829234</v>
      </c>
      <c r="M197" s="188" t="s">
        <v>588</v>
      </c>
      <c r="N197" s="194">
        <v>42605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11</v>
      </c>
      <c r="B198" s="186">
        <v>41926</v>
      </c>
      <c r="C198" s="186"/>
      <c r="D198" s="187" t="s">
        <v>636</v>
      </c>
      <c r="E198" s="188" t="s">
        <v>590</v>
      </c>
      <c r="F198" s="189">
        <v>2481.9</v>
      </c>
      <c r="G198" s="188" t="s">
        <v>620</v>
      </c>
      <c r="H198" s="188">
        <v>2840</v>
      </c>
      <c r="I198" s="190">
        <v>2870</v>
      </c>
      <c r="J198" s="191" t="s">
        <v>637</v>
      </c>
      <c r="K198" s="192">
        <f t="shared" si="151"/>
        <v>358.09999999999991</v>
      </c>
      <c r="L198" s="193">
        <f t="shared" si="152"/>
        <v>0.14428462065353154</v>
      </c>
      <c r="M198" s="188" t="s">
        <v>588</v>
      </c>
      <c r="N198" s="194">
        <v>42017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12</v>
      </c>
      <c r="B199" s="186">
        <v>41928</v>
      </c>
      <c r="C199" s="186"/>
      <c r="D199" s="187" t="s">
        <v>638</v>
      </c>
      <c r="E199" s="188" t="s">
        <v>590</v>
      </c>
      <c r="F199" s="189">
        <v>84.5</v>
      </c>
      <c r="G199" s="188" t="s">
        <v>620</v>
      </c>
      <c r="H199" s="188">
        <v>93</v>
      </c>
      <c r="I199" s="190">
        <v>110</v>
      </c>
      <c r="J199" s="191" t="s">
        <v>639</v>
      </c>
      <c r="K199" s="192">
        <f t="shared" si="151"/>
        <v>8.5</v>
      </c>
      <c r="L199" s="193">
        <f t="shared" si="152"/>
        <v>0.10059171597633136</v>
      </c>
      <c r="M199" s="188" t="s">
        <v>588</v>
      </c>
      <c r="N199" s="194">
        <v>41939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13</v>
      </c>
      <c r="B200" s="186">
        <v>41928</v>
      </c>
      <c r="C200" s="186"/>
      <c r="D200" s="187" t="s">
        <v>640</v>
      </c>
      <c r="E200" s="188" t="s">
        <v>590</v>
      </c>
      <c r="F200" s="189">
        <v>401</v>
      </c>
      <c r="G200" s="188" t="s">
        <v>620</v>
      </c>
      <c r="H200" s="188">
        <v>428</v>
      </c>
      <c r="I200" s="190">
        <v>450</v>
      </c>
      <c r="J200" s="191" t="s">
        <v>641</v>
      </c>
      <c r="K200" s="192">
        <f t="shared" si="151"/>
        <v>27</v>
      </c>
      <c r="L200" s="193">
        <f t="shared" si="152"/>
        <v>6.7331670822942641E-2</v>
      </c>
      <c r="M200" s="188" t="s">
        <v>588</v>
      </c>
      <c r="N200" s="194">
        <v>42020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14</v>
      </c>
      <c r="B201" s="186">
        <v>41928</v>
      </c>
      <c r="C201" s="186"/>
      <c r="D201" s="187" t="s">
        <v>642</v>
      </c>
      <c r="E201" s="188" t="s">
        <v>590</v>
      </c>
      <c r="F201" s="189">
        <v>101</v>
      </c>
      <c r="G201" s="188" t="s">
        <v>620</v>
      </c>
      <c r="H201" s="188">
        <v>112</v>
      </c>
      <c r="I201" s="190">
        <v>120</v>
      </c>
      <c r="J201" s="191" t="s">
        <v>643</v>
      </c>
      <c r="K201" s="192">
        <f t="shared" si="151"/>
        <v>11</v>
      </c>
      <c r="L201" s="193">
        <f t="shared" si="152"/>
        <v>0.10891089108910891</v>
      </c>
      <c r="M201" s="188" t="s">
        <v>588</v>
      </c>
      <c r="N201" s="194">
        <v>41939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15</v>
      </c>
      <c r="B202" s="186">
        <v>41954</v>
      </c>
      <c r="C202" s="186"/>
      <c r="D202" s="187" t="s">
        <v>644</v>
      </c>
      <c r="E202" s="188" t="s">
        <v>590</v>
      </c>
      <c r="F202" s="189">
        <v>59</v>
      </c>
      <c r="G202" s="188" t="s">
        <v>620</v>
      </c>
      <c r="H202" s="188">
        <v>76</v>
      </c>
      <c r="I202" s="190">
        <v>76</v>
      </c>
      <c r="J202" s="191" t="s">
        <v>621</v>
      </c>
      <c r="K202" s="192">
        <f t="shared" si="151"/>
        <v>17</v>
      </c>
      <c r="L202" s="193">
        <f t="shared" si="152"/>
        <v>0.28813559322033899</v>
      </c>
      <c r="M202" s="188" t="s">
        <v>588</v>
      </c>
      <c r="N202" s="194">
        <v>43032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16</v>
      </c>
      <c r="B203" s="186">
        <v>41954</v>
      </c>
      <c r="C203" s="186"/>
      <c r="D203" s="187" t="s">
        <v>633</v>
      </c>
      <c r="E203" s="188" t="s">
        <v>590</v>
      </c>
      <c r="F203" s="189">
        <v>99</v>
      </c>
      <c r="G203" s="188" t="s">
        <v>620</v>
      </c>
      <c r="H203" s="188">
        <v>120</v>
      </c>
      <c r="I203" s="190">
        <v>120</v>
      </c>
      <c r="J203" s="191" t="s">
        <v>601</v>
      </c>
      <c r="K203" s="192">
        <f t="shared" si="151"/>
        <v>21</v>
      </c>
      <c r="L203" s="193">
        <f t="shared" si="152"/>
        <v>0.21212121212121213</v>
      </c>
      <c r="M203" s="188" t="s">
        <v>588</v>
      </c>
      <c r="N203" s="194">
        <v>41960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17</v>
      </c>
      <c r="B204" s="186">
        <v>41956</v>
      </c>
      <c r="C204" s="186"/>
      <c r="D204" s="187" t="s">
        <v>645</v>
      </c>
      <c r="E204" s="188" t="s">
        <v>590</v>
      </c>
      <c r="F204" s="189">
        <v>22</v>
      </c>
      <c r="G204" s="188" t="s">
        <v>620</v>
      </c>
      <c r="H204" s="188">
        <v>33.549999999999997</v>
      </c>
      <c r="I204" s="190">
        <v>32</v>
      </c>
      <c r="J204" s="191" t="s">
        <v>646</v>
      </c>
      <c r="K204" s="192">
        <f t="shared" si="151"/>
        <v>11.549999999999997</v>
      </c>
      <c r="L204" s="193">
        <f t="shared" si="152"/>
        <v>0.52499999999999991</v>
      </c>
      <c r="M204" s="188" t="s">
        <v>588</v>
      </c>
      <c r="N204" s="194">
        <v>42188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5">
        <v>18</v>
      </c>
      <c r="B205" s="186">
        <v>41976</v>
      </c>
      <c r="C205" s="186"/>
      <c r="D205" s="187" t="s">
        <v>647</v>
      </c>
      <c r="E205" s="188" t="s">
        <v>590</v>
      </c>
      <c r="F205" s="189">
        <v>440</v>
      </c>
      <c r="G205" s="188" t="s">
        <v>620</v>
      </c>
      <c r="H205" s="188">
        <v>520</v>
      </c>
      <c r="I205" s="190">
        <v>520</v>
      </c>
      <c r="J205" s="191" t="s">
        <v>648</v>
      </c>
      <c r="K205" s="192">
        <f t="shared" si="151"/>
        <v>80</v>
      </c>
      <c r="L205" s="193">
        <f t="shared" si="152"/>
        <v>0.18181818181818182</v>
      </c>
      <c r="M205" s="188" t="s">
        <v>588</v>
      </c>
      <c r="N205" s="194">
        <v>42208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19</v>
      </c>
      <c r="B206" s="186">
        <v>41976</v>
      </c>
      <c r="C206" s="186"/>
      <c r="D206" s="187" t="s">
        <v>649</v>
      </c>
      <c r="E206" s="188" t="s">
        <v>590</v>
      </c>
      <c r="F206" s="189">
        <v>360</v>
      </c>
      <c r="G206" s="188" t="s">
        <v>620</v>
      </c>
      <c r="H206" s="188">
        <v>427</v>
      </c>
      <c r="I206" s="190">
        <v>425</v>
      </c>
      <c r="J206" s="191" t="s">
        <v>650</v>
      </c>
      <c r="K206" s="192">
        <f t="shared" si="151"/>
        <v>67</v>
      </c>
      <c r="L206" s="193">
        <f t="shared" si="152"/>
        <v>0.18611111111111112</v>
      </c>
      <c r="M206" s="188" t="s">
        <v>588</v>
      </c>
      <c r="N206" s="194">
        <v>42058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20</v>
      </c>
      <c r="B207" s="186">
        <v>42012</v>
      </c>
      <c r="C207" s="186"/>
      <c r="D207" s="187" t="s">
        <v>651</v>
      </c>
      <c r="E207" s="188" t="s">
        <v>590</v>
      </c>
      <c r="F207" s="189">
        <v>360</v>
      </c>
      <c r="G207" s="188" t="s">
        <v>620</v>
      </c>
      <c r="H207" s="188">
        <v>455</v>
      </c>
      <c r="I207" s="190">
        <v>420</v>
      </c>
      <c r="J207" s="191" t="s">
        <v>652</v>
      </c>
      <c r="K207" s="192">
        <f t="shared" si="151"/>
        <v>95</v>
      </c>
      <c r="L207" s="193">
        <f t="shared" si="152"/>
        <v>0.2638888888888889</v>
      </c>
      <c r="M207" s="188" t="s">
        <v>588</v>
      </c>
      <c r="N207" s="194">
        <v>42024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5">
        <v>21</v>
      </c>
      <c r="B208" s="186">
        <v>42012</v>
      </c>
      <c r="C208" s="186"/>
      <c r="D208" s="187" t="s">
        <v>653</v>
      </c>
      <c r="E208" s="188" t="s">
        <v>590</v>
      </c>
      <c r="F208" s="189">
        <v>130</v>
      </c>
      <c r="G208" s="188"/>
      <c r="H208" s="188">
        <v>175.5</v>
      </c>
      <c r="I208" s="190">
        <v>165</v>
      </c>
      <c r="J208" s="191" t="s">
        <v>654</v>
      </c>
      <c r="K208" s="192">
        <f t="shared" si="151"/>
        <v>45.5</v>
      </c>
      <c r="L208" s="193">
        <f t="shared" si="152"/>
        <v>0.35</v>
      </c>
      <c r="M208" s="188" t="s">
        <v>588</v>
      </c>
      <c r="N208" s="194">
        <v>43088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5">
        <v>22</v>
      </c>
      <c r="B209" s="186">
        <v>42040</v>
      </c>
      <c r="C209" s="186"/>
      <c r="D209" s="187" t="s">
        <v>381</v>
      </c>
      <c r="E209" s="188" t="s">
        <v>619</v>
      </c>
      <c r="F209" s="189">
        <v>98</v>
      </c>
      <c r="G209" s="188"/>
      <c r="H209" s="188">
        <v>120</v>
      </c>
      <c r="I209" s="190">
        <v>120</v>
      </c>
      <c r="J209" s="191" t="s">
        <v>621</v>
      </c>
      <c r="K209" s="192">
        <f t="shared" si="151"/>
        <v>22</v>
      </c>
      <c r="L209" s="193">
        <f t="shared" si="152"/>
        <v>0.22448979591836735</v>
      </c>
      <c r="M209" s="188" t="s">
        <v>588</v>
      </c>
      <c r="N209" s="194">
        <v>42753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23</v>
      </c>
      <c r="B210" s="186">
        <v>42040</v>
      </c>
      <c r="C210" s="186"/>
      <c r="D210" s="187" t="s">
        <v>655</v>
      </c>
      <c r="E210" s="188" t="s">
        <v>619</v>
      </c>
      <c r="F210" s="189">
        <v>196</v>
      </c>
      <c r="G210" s="188"/>
      <c r="H210" s="188">
        <v>262</v>
      </c>
      <c r="I210" s="190">
        <v>255</v>
      </c>
      <c r="J210" s="191" t="s">
        <v>621</v>
      </c>
      <c r="K210" s="192">
        <f t="shared" si="151"/>
        <v>66</v>
      </c>
      <c r="L210" s="193">
        <f t="shared" si="152"/>
        <v>0.33673469387755101</v>
      </c>
      <c r="M210" s="188" t="s">
        <v>588</v>
      </c>
      <c r="N210" s="194">
        <v>42599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5">
        <v>24</v>
      </c>
      <c r="B211" s="196">
        <v>42067</v>
      </c>
      <c r="C211" s="196"/>
      <c r="D211" s="197" t="s">
        <v>380</v>
      </c>
      <c r="E211" s="198" t="s">
        <v>619</v>
      </c>
      <c r="F211" s="199">
        <v>235</v>
      </c>
      <c r="G211" s="199"/>
      <c r="H211" s="200">
        <v>77</v>
      </c>
      <c r="I211" s="200" t="s">
        <v>656</v>
      </c>
      <c r="J211" s="201" t="s">
        <v>657</v>
      </c>
      <c r="K211" s="202">
        <f t="shared" si="151"/>
        <v>-158</v>
      </c>
      <c r="L211" s="203">
        <f t="shared" si="152"/>
        <v>-0.67234042553191486</v>
      </c>
      <c r="M211" s="199" t="s">
        <v>600</v>
      </c>
      <c r="N211" s="196">
        <v>43522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25</v>
      </c>
      <c r="B212" s="186">
        <v>42067</v>
      </c>
      <c r="C212" s="186"/>
      <c r="D212" s="187" t="s">
        <v>658</v>
      </c>
      <c r="E212" s="188" t="s">
        <v>619</v>
      </c>
      <c r="F212" s="189">
        <v>185</v>
      </c>
      <c r="G212" s="188"/>
      <c r="H212" s="188">
        <v>224</v>
      </c>
      <c r="I212" s="190" t="s">
        <v>659</v>
      </c>
      <c r="J212" s="191" t="s">
        <v>621</v>
      </c>
      <c r="K212" s="192">
        <f t="shared" si="151"/>
        <v>39</v>
      </c>
      <c r="L212" s="193">
        <f t="shared" si="152"/>
        <v>0.21081081081081082</v>
      </c>
      <c r="M212" s="188" t="s">
        <v>588</v>
      </c>
      <c r="N212" s="194">
        <v>42647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95">
        <v>26</v>
      </c>
      <c r="B213" s="196">
        <v>42090</v>
      </c>
      <c r="C213" s="196"/>
      <c r="D213" s="204" t="s">
        <v>660</v>
      </c>
      <c r="E213" s="199" t="s">
        <v>619</v>
      </c>
      <c r="F213" s="199">
        <v>49.5</v>
      </c>
      <c r="G213" s="200"/>
      <c r="H213" s="200">
        <v>15.85</v>
      </c>
      <c r="I213" s="200">
        <v>67</v>
      </c>
      <c r="J213" s="201" t="s">
        <v>661</v>
      </c>
      <c r="K213" s="200">
        <f t="shared" si="151"/>
        <v>-33.65</v>
      </c>
      <c r="L213" s="205">
        <f t="shared" si="152"/>
        <v>-0.67979797979797973</v>
      </c>
      <c r="M213" s="199" t="s">
        <v>600</v>
      </c>
      <c r="N213" s="206">
        <v>43627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5">
        <v>27</v>
      </c>
      <c r="B214" s="186">
        <v>42093</v>
      </c>
      <c r="C214" s="186"/>
      <c r="D214" s="187" t="s">
        <v>662</v>
      </c>
      <c r="E214" s="188" t="s">
        <v>619</v>
      </c>
      <c r="F214" s="189">
        <v>183.5</v>
      </c>
      <c r="G214" s="188"/>
      <c r="H214" s="188">
        <v>219</v>
      </c>
      <c r="I214" s="190">
        <v>218</v>
      </c>
      <c r="J214" s="191" t="s">
        <v>663</v>
      </c>
      <c r="K214" s="192">
        <f t="shared" si="151"/>
        <v>35.5</v>
      </c>
      <c r="L214" s="193">
        <f t="shared" si="152"/>
        <v>0.19346049046321526</v>
      </c>
      <c r="M214" s="188" t="s">
        <v>588</v>
      </c>
      <c r="N214" s="194">
        <v>42103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28</v>
      </c>
      <c r="B215" s="186">
        <v>42114</v>
      </c>
      <c r="C215" s="186"/>
      <c r="D215" s="187" t="s">
        <v>664</v>
      </c>
      <c r="E215" s="188" t="s">
        <v>619</v>
      </c>
      <c r="F215" s="189">
        <f>(227+237)/2</f>
        <v>232</v>
      </c>
      <c r="G215" s="188"/>
      <c r="H215" s="188">
        <v>298</v>
      </c>
      <c r="I215" s="190">
        <v>298</v>
      </c>
      <c r="J215" s="191" t="s">
        <v>621</v>
      </c>
      <c r="K215" s="192">
        <f t="shared" si="151"/>
        <v>66</v>
      </c>
      <c r="L215" s="193">
        <f t="shared" si="152"/>
        <v>0.28448275862068967</v>
      </c>
      <c r="M215" s="188" t="s">
        <v>588</v>
      </c>
      <c r="N215" s="194">
        <v>42823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5">
        <v>29</v>
      </c>
      <c r="B216" s="186">
        <v>42128</v>
      </c>
      <c r="C216" s="186"/>
      <c r="D216" s="187" t="s">
        <v>665</v>
      </c>
      <c r="E216" s="188" t="s">
        <v>590</v>
      </c>
      <c r="F216" s="189">
        <v>385</v>
      </c>
      <c r="G216" s="188"/>
      <c r="H216" s="188">
        <f>212.5+331</f>
        <v>543.5</v>
      </c>
      <c r="I216" s="190">
        <v>510</v>
      </c>
      <c r="J216" s="191" t="s">
        <v>666</v>
      </c>
      <c r="K216" s="192">
        <f t="shared" si="151"/>
        <v>158.5</v>
      </c>
      <c r="L216" s="193">
        <f t="shared" si="152"/>
        <v>0.41168831168831171</v>
      </c>
      <c r="M216" s="188" t="s">
        <v>588</v>
      </c>
      <c r="N216" s="194">
        <v>42235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30</v>
      </c>
      <c r="B217" s="186">
        <v>42128</v>
      </c>
      <c r="C217" s="186"/>
      <c r="D217" s="187" t="s">
        <v>667</v>
      </c>
      <c r="E217" s="188" t="s">
        <v>590</v>
      </c>
      <c r="F217" s="189">
        <v>115.5</v>
      </c>
      <c r="G217" s="188"/>
      <c r="H217" s="188">
        <v>146</v>
      </c>
      <c r="I217" s="190">
        <v>142</v>
      </c>
      <c r="J217" s="191" t="s">
        <v>668</v>
      </c>
      <c r="K217" s="192">
        <f t="shared" si="151"/>
        <v>30.5</v>
      </c>
      <c r="L217" s="193">
        <f t="shared" si="152"/>
        <v>0.26406926406926406</v>
      </c>
      <c r="M217" s="188" t="s">
        <v>588</v>
      </c>
      <c r="N217" s="194">
        <v>42202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5">
        <v>31</v>
      </c>
      <c r="B218" s="186">
        <v>42151</v>
      </c>
      <c r="C218" s="186"/>
      <c r="D218" s="187" t="s">
        <v>669</v>
      </c>
      <c r="E218" s="188" t="s">
        <v>590</v>
      </c>
      <c r="F218" s="189">
        <v>237.5</v>
      </c>
      <c r="G218" s="188"/>
      <c r="H218" s="188">
        <v>279.5</v>
      </c>
      <c r="I218" s="190">
        <v>278</v>
      </c>
      <c r="J218" s="191" t="s">
        <v>621</v>
      </c>
      <c r="K218" s="192">
        <f t="shared" si="151"/>
        <v>42</v>
      </c>
      <c r="L218" s="193">
        <f t="shared" si="152"/>
        <v>0.17684210526315788</v>
      </c>
      <c r="M218" s="188" t="s">
        <v>588</v>
      </c>
      <c r="N218" s="194">
        <v>42222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32</v>
      </c>
      <c r="B219" s="186">
        <v>42174</v>
      </c>
      <c r="C219" s="186"/>
      <c r="D219" s="187" t="s">
        <v>640</v>
      </c>
      <c r="E219" s="188" t="s">
        <v>619</v>
      </c>
      <c r="F219" s="189">
        <v>340</v>
      </c>
      <c r="G219" s="188"/>
      <c r="H219" s="188">
        <v>448</v>
      </c>
      <c r="I219" s="190">
        <v>448</v>
      </c>
      <c r="J219" s="191" t="s">
        <v>621</v>
      </c>
      <c r="K219" s="192">
        <f t="shared" si="151"/>
        <v>108</v>
      </c>
      <c r="L219" s="193">
        <f t="shared" si="152"/>
        <v>0.31764705882352939</v>
      </c>
      <c r="M219" s="188" t="s">
        <v>588</v>
      </c>
      <c r="N219" s="194">
        <v>43018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33</v>
      </c>
      <c r="B220" s="186">
        <v>42191</v>
      </c>
      <c r="C220" s="186"/>
      <c r="D220" s="187" t="s">
        <v>670</v>
      </c>
      <c r="E220" s="188" t="s">
        <v>619</v>
      </c>
      <c r="F220" s="189">
        <v>390</v>
      </c>
      <c r="G220" s="188"/>
      <c r="H220" s="188">
        <v>460</v>
      </c>
      <c r="I220" s="190">
        <v>460</v>
      </c>
      <c r="J220" s="191" t="s">
        <v>621</v>
      </c>
      <c r="K220" s="192">
        <f t="shared" si="151"/>
        <v>70</v>
      </c>
      <c r="L220" s="193">
        <f t="shared" si="152"/>
        <v>0.17948717948717949</v>
      </c>
      <c r="M220" s="188" t="s">
        <v>588</v>
      </c>
      <c r="N220" s="194">
        <v>42478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95">
        <v>34</v>
      </c>
      <c r="B221" s="196">
        <v>42195</v>
      </c>
      <c r="C221" s="196"/>
      <c r="D221" s="197" t="s">
        <v>671</v>
      </c>
      <c r="E221" s="198" t="s">
        <v>619</v>
      </c>
      <c r="F221" s="199">
        <v>122.5</v>
      </c>
      <c r="G221" s="199"/>
      <c r="H221" s="200">
        <v>61</v>
      </c>
      <c r="I221" s="200">
        <v>172</v>
      </c>
      <c r="J221" s="201" t="s">
        <v>672</v>
      </c>
      <c r="K221" s="202">
        <f t="shared" si="151"/>
        <v>-61.5</v>
      </c>
      <c r="L221" s="203">
        <f t="shared" si="152"/>
        <v>-0.50204081632653064</v>
      </c>
      <c r="M221" s="199" t="s">
        <v>600</v>
      </c>
      <c r="N221" s="196">
        <v>43333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5">
        <v>35</v>
      </c>
      <c r="B222" s="186">
        <v>42219</v>
      </c>
      <c r="C222" s="186"/>
      <c r="D222" s="187" t="s">
        <v>673</v>
      </c>
      <c r="E222" s="188" t="s">
        <v>619</v>
      </c>
      <c r="F222" s="189">
        <v>297.5</v>
      </c>
      <c r="G222" s="188"/>
      <c r="H222" s="188">
        <v>350</v>
      </c>
      <c r="I222" s="190">
        <v>360</v>
      </c>
      <c r="J222" s="191" t="s">
        <v>674</v>
      </c>
      <c r="K222" s="192">
        <f t="shared" si="151"/>
        <v>52.5</v>
      </c>
      <c r="L222" s="193">
        <f t="shared" si="152"/>
        <v>0.17647058823529413</v>
      </c>
      <c r="M222" s="188" t="s">
        <v>588</v>
      </c>
      <c r="N222" s="194">
        <v>42232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5">
        <v>36</v>
      </c>
      <c r="B223" s="186">
        <v>42219</v>
      </c>
      <c r="C223" s="186"/>
      <c r="D223" s="187" t="s">
        <v>675</v>
      </c>
      <c r="E223" s="188" t="s">
        <v>619</v>
      </c>
      <c r="F223" s="189">
        <v>115.5</v>
      </c>
      <c r="G223" s="188"/>
      <c r="H223" s="188">
        <v>149</v>
      </c>
      <c r="I223" s="190">
        <v>140</v>
      </c>
      <c r="J223" s="191" t="s">
        <v>676</v>
      </c>
      <c r="K223" s="192">
        <f t="shared" si="151"/>
        <v>33.5</v>
      </c>
      <c r="L223" s="193">
        <f t="shared" si="152"/>
        <v>0.29004329004329005</v>
      </c>
      <c r="M223" s="188" t="s">
        <v>588</v>
      </c>
      <c r="N223" s="194">
        <v>42740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5">
        <v>37</v>
      </c>
      <c r="B224" s="186">
        <v>42251</v>
      </c>
      <c r="C224" s="186"/>
      <c r="D224" s="187" t="s">
        <v>669</v>
      </c>
      <c r="E224" s="188" t="s">
        <v>619</v>
      </c>
      <c r="F224" s="189">
        <v>226</v>
      </c>
      <c r="G224" s="188"/>
      <c r="H224" s="188">
        <v>292</v>
      </c>
      <c r="I224" s="190">
        <v>292</v>
      </c>
      <c r="J224" s="191" t="s">
        <v>677</v>
      </c>
      <c r="K224" s="192">
        <f t="shared" si="151"/>
        <v>66</v>
      </c>
      <c r="L224" s="193">
        <f t="shared" si="152"/>
        <v>0.29203539823008851</v>
      </c>
      <c r="M224" s="188" t="s">
        <v>588</v>
      </c>
      <c r="N224" s="194">
        <v>42286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38</v>
      </c>
      <c r="B225" s="186">
        <v>42254</v>
      </c>
      <c r="C225" s="186"/>
      <c r="D225" s="187" t="s">
        <v>664</v>
      </c>
      <c r="E225" s="188" t="s">
        <v>619</v>
      </c>
      <c r="F225" s="189">
        <v>232.5</v>
      </c>
      <c r="G225" s="188"/>
      <c r="H225" s="188">
        <v>312.5</v>
      </c>
      <c r="I225" s="190">
        <v>310</v>
      </c>
      <c r="J225" s="191" t="s">
        <v>621</v>
      </c>
      <c r="K225" s="192">
        <f t="shared" si="151"/>
        <v>80</v>
      </c>
      <c r="L225" s="193">
        <f t="shared" si="152"/>
        <v>0.34408602150537637</v>
      </c>
      <c r="M225" s="188" t="s">
        <v>588</v>
      </c>
      <c r="N225" s="194">
        <v>42823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5">
        <v>39</v>
      </c>
      <c r="B226" s="186">
        <v>42268</v>
      </c>
      <c r="C226" s="186"/>
      <c r="D226" s="187" t="s">
        <v>678</v>
      </c>
      <c r="E226" s="188" t="s">
        <v>619</v>
      </c>
      <c r="F226" s="189">
        <v>196.5</v>
      </c>
      <c r="G226" s="188"/>
      <c r="H226" s="188">
        <v>238</v>
      </c>
      <c r="I226" s="190">
        <v>238</v>
      </c>
      <c r="J226" s="191" t="s">
        <v>677</v>
      </c>
      <c r="K226" s="192">
        <f t="shared" si="151"/>
        <v>41.5</v>
      </c>
      <c r="L226" s="193">
        <f t="shared" si="152"/>
        <v>0.21119592875318066</v>
      </c>
      <c r="M226" s="188" t="s">
        <v>588</v>
      </c>
      <c r="N226" s="194">
        <v>42291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5">
        <v>40</v>
      </c>
      <c r="B227" s="186">
        <v>42271</v>
      </c>
      <c r="C227" s="186"/>
      <c r="D227" s="187" t="s">
        <v>618</v>
      </c>
      <c r="E227" s="188" t="s">
        <v>619</v>
      </c>
      <c r="F227" s="189">
        <v>65</v>
      </c>
      <c r="G227" s="188"/>
      <c r="H227" s="188">
        <v>82</v>
      </c>
      <c r="I227" s="190">
        <v>82</v>
      </c>
      <c r="J227" s="191" t="s">
        <v>677</v>
      </c>
      <c r="K227" s="192">
        <f t="shared" si="151"/>
        <v>17</v>
      </c>
      <c r="L227" s="193">
        <f t="shared" si="152"/>
        <v>0.26153846153846155</v>
      </c>
      <c r="M227" s="188" t="s">
        <v>588</v>
      </c>
      <c r="N227" s="194">
        <v>42578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5">
        <v>41</v>
      </c>
      <c r="B228" s="186">
        <v>42291</v>
      </c>
      <c r="C228" s="186"/>
      <c r="D228" s="187" t="s">
        <v>679</v>
      </c>
      <c r="E228" s="188" t="s">
        <v>619</v>
      </c>
      <c r="F228" s="189">
        <v>144</v>
      </c>
      <c r="G228" s="188"/>
      <c r="H228" s="188">
        <v>182.5</v>
      </c>
      <c r="I228" s="190">
        <v>181</v>
      </c>
      <c r="J228" s="191" t="s">
        <v>677</v>
      </c>
      <c r="K228" s="192">
        <f t="shared" si="151"/>
        <v>38.5</v>
      </c>
      <c r="L228" s="193">
        <f t="shared" si="152"/>
        <v>0.2673611111111111</v>
      </c>
      <c r="M228" s="188" t="s">
        <v>588</v>
      </c>
      <c r="N228" s="194">
        <v>42817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5">
        <v>42</v>
      </c>
      <c r="B229" s="186">
        <v>42291</v>
      </c>
      <c r="C229" s="186"/>
      <c r="D229" s="187" t="s">
        <v>680</v>
      </c>
      <c r="E229" s="188" t="s">
        <v>619</v>
      </c>
      <c r="F229" s="189">
        <v>264</v>
      </c>
      <c r="G229" s="188"/>
      <c r="H229" s="188">
        <v>311</v>
      </c>
      <c r="I229" s="190">
        <v>311</v>
      </c>
      <c r="J229" s="191" t="s">
        <v>677</v>
      </c>
      <c r="K229" s="192">
        <f t="shared" si="151"/>
        <v>47</v>
      </c>
      <c r="L229" s="193">
        <f t="shared" si="152"/>
        <v>0.17803030303030304</v>
      </c>
      <c r="M229" s="188" t="s">
        <v>588</v>
      </c>
      <c r="N229" s="194">
        <v>42604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5">
        <v>43</v>
      </c>
      <c r="B230" s="186">
        <v>42318</v>
      </c>
      <c r="C230" s="186"/>
      <c r="D230" s="187" t="s">
        <v>681</v>
      </c>
      <c r="E230" s="188" t="s">
        <v>590</v>
      </c>
      <c r="F230" s="189">
        <v>549.5</v>
      </c>
      <c r="G230" s="188"/>
      <c r="H230" s="188">
        <v>630</v>
      </c>
      <c r="I230" s="190">
        <v>630</v>
      </c>
      <c r="J230" s="191" t="s">
        <v>677</v>
      </c>
      <c r="K230" s="192">
        <f t="shared" si="151"/>
        <v>80.5</v>
      </c>
      <c r="L230" s="193">
        <f t="shared" si="152"/>
        <v>0.1464968152866242</v>
      </c>
      <c r="M230" s="188" t="s">
        <v>588</v>
      </c>
      <c r="N230" s="194">
        <v>42419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5">
        <v>44</v>
      </c>
      <c r="B231" s="186">
        <v>42342</v>
      </c>
      <c r="C231" s="186"/>
      <c r="D231" s="187" t="s">
        <v>682</v>
      </c>
      <c r="E231" s="188" t="s">
        <v>619</v>
      </c>
      <c r="F231" s="189">
        <v>1027.5</v>
      </c>
      <c r="G231" s="188"/>
      <c r="H231" s="188">
        <v>1315</v>
      </c>
      <c r="I231" s="190">
        <v>1250</v>
      </c>
      <c r="J231" s="191" t="s">
        <v>677</v>
      </c>
      <c r="K231" s="192">
        <f t="shared" si="151"/>
        <v>287.5</v>
      </c>
      <c r="L231" s="193">
        <f t="shared" si="152"/>
        <v>0.27980535279805352</v>
      </c>
      <c r="M231" s="188" t="s">
        <v>588</v>
      </c>
      <c r="N231" s="194">
        <v>43244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5">
        <v>45</v>
      </c>
      <c r="B232" s="186">
        <v>42367</v>
      </c>
      <c r="C232" s="186"/>
      <c r="D232" s="187" t="s">
        <v>683</v>
      </c>
      <c r="E232" s="188" t="s">
        <v>619</v>
      </c>
      <c r="F232" s="189">
        <v>465</v>
      </c>
      <c r="G232" s="188"/>
      <c r="H232" s="188">
        <v>540</v>
      </c>
      <c r="I232" s="190">
        <v>540</v>
      </c>
      <c r="J232" s="191" t="s">
        <v>677</v>
      </c>
      <c r="K232" s="192">
        <f t="shared" si="151"/>
        <v>75</v>
      </c>
      <c r="L232" s="193">
        <f t="shared" si="152"/>
        <v>0.16129032258064516</v>
      </c>
      <c r="M232" s="188" t="s">
        <v>588</v>
      </c>
      <c r="N232" s="194">
        <v>42530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5">
        <v>46</v>
      </c>
      <c r="B233" s="186">
        <v>42380</v>
      </c>
      <c r="C233" s="186"/>
      <c r="D233" s="187" t="s">
        <v>381</v>
      </c>
      <c r="E233" s="188" t="s">
        <v>590</v>
      </c>
      <c r="F233" s="189">
        <v>81</v>
      </c>
      <c r="G233" s="188"/>
      <c r="H233" s="188">
        <v>110</v>
      </c>
      <c r="I233" s="190">
        <v>110</v>
      </c>
      <c r="J233" s="191" t="s">
        <v>677</v>
      </c>
      <c r="K233" s="192">
        <f t="shared" si="151"/>
        <v>29</v>
      </c>
      <c r="L233" s="193">
        <f t="shared" si="152"/>
        <v>0.35802469135802467</v>
      </c>
      <c r="M233" s="188" t="s">
        <v>588</v>
      </c>
      <c r="N233" s="194">
        <v>42745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5">
        <v>47</v>
      </c>
      <c r="B234" s="186">
        <v>42382</v>
      </c>
      <c r="C234" s="186"/>
      <c r="D234" s="187" t="s">
        <v>684</v>
      </c>
      <c r="E234" s="188" t="s">
        <v>590</v>
      </c>
      <c r="F234" s="189">
        <v>417.5</v>
      </c>
      <c r="G234" s="188"/>
      <c r="H234" s="188">
        <v>547</v>
      </c>
      <c r="I234" s="190">
        <v>535</v>
      </c>
      <c r="J234" s="191" t="s">
        <v>677</v>
      </c>
      <c r="K234" s="192">
        <f t="shared" si="151"/>
        <v>129.5</v>
      </c>
      <c r="L234" s="193">
        <f t="shared" si="152"/>
        <v>0.31017964071856285</v>
      </c>
      <c r="M234" s="188" t="s">
        <v>588</v>
      </c>
      <c r="N234" s="194">
        <v>42578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5">
        <v>48</v>
      </c>
      <c r="B235" s="186">
        <v>42408</v>
      </c>
      <c r="C235" s="186"/>
      <c r="D235" s="187" t="s">
        <v>685</v>
      </c>
      <c r="E235" s="188" t="s">
        <v>619</v>
      </c>
      <c r="F235" s="189">
        <v>650</v>
      </c>
      <c r="G235" s="188"/>
      <c r="H235" s="188">
        <v>800</v>
      </c>
      <c r="I235" s="190">
        <v>800</v>
      </c>
      <c r="J235" s="191" t="s">
        <v>677</v>
      </c>
      <c r="K235" s="192">
        <f t="shared" si="151"/>
        <v>150</v>
      </c>
      <c r="L235" s="193">
        <f t="shared" si="152"/>
        <v>0.23076923076923078</v>
      </c>
      <c r="M235" s="188" t="s">
        <v>588</v>
      </c>
      <c r="N235" s="194">
        <v>43154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5">
        <v>49</v>
      </c>
      <c r="B236" s="186">
        <v>42433</v>
      </c>
      <c r="C236" s="186"/>
      <c r="D236" s="187" t="s">
        <v>210</v>
      </c>
      <c r="E236" s="188" t="s">
        <v>619</v>
      </c>
      <c r="F236" s="189">
        <v>437.5</v>
      </c>
      <c r="G236" s="188"/>
      <c r="H236" s="188">
        <v>504.5</v>
      </c>
      <c r="I236" s="190">
        <v>522</v>
      </c>
      <c r="J236" s="191" t="s">
        <v>686</v>
      </c>
      <c r="K236" s="192">
        <f t="shared" si="151"/>
        <v>67</v>
      </c>
      <c r="L236" s="193">
        <f t="shared" si="152"/>
        <v>0.15314285714285714</v>
      </c>
      <c r="M236" s="188" t="s">
        <v>588</v>
      </c>
      <c r="N236" s="194">
        <v>42480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5">
        <v>50</v>
      </c>
      <c r="B237" s="186">
        <v>42438</v>
      </c>
      <c r="C237" s="186"/>
      <c r="D237" s="187" t="s">
        <v>687</v>
      </c>
      <c r="E237" s="188" t="s">
        <v>619</v>
      </c>
      <c r="F237" s="189">
        <v>189.5</v>
      </c>
      <c r="G237" s="188"/>
      <c r="H237" s="188">
        <v>218</v>
      </c>
      <c r="I237" s="190">
        <v>218</v>
      </c>
      <c r="J237" s="191" t="s">
        <v>677</v>
      </c>
      <c r="K237" s="192">
        <f t="shared" si="151"/>
        <v>28.5</v>
      </c>
      <c r="L237" s="193">
        <f t="shared" si="152"/>
        <v>0.15039577836411611</v>
      </c>
      <c r="M237" s="188" t="s">
        <v>588</v>
      </c>
      <c r="N237" s="194">
        <v>43034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95">
        <v>51</v>
      </c>
      <c r="B238" s="196">
        <v>42471</v>
      </c>
      <c r="C238" s="196"/>
      <c r="D238" s="204" t="s">
        <v>688</v>
      </c>
      <c r="E238" s="199" t="s">
        <v>619</v>
      </c>
      <c r="F238" s="199">
        <v>36.5</v>
      </c>
      <c r="G238" s="200"/>
      <c r="H238" s="200">
        <v>15.85</v>
      </c>
      <c r="I238" s="200">
        <v>60</v>
      </c>
      <c r="J238" s="201" t="s">
        <v>689</v>
      </c>
      <c r="K238" s="202">
        <f t="shared" si="151"/>
        <v>-20.65</v>
      </c>
      <c r="L238" s="203">
        <f t="shared" si="152"/>
        <v>-0.5657534246575342</v>
      </c>
      <c r="M238" s="199" t="s">
        <v>600</v>
      </c>
      <c r="N238" s="207">
        <v>43627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5">
        <v>52</v>
      </c>
      <c r="B239" s="186">
        <v>42472</v>
      </c>
      <c r="C239" s="186"/>
      <c r="D239" s="187" t="s">
        <v>690</v>
      </c>
      <c r="E239" s="188" t="s">
        <v>619</v>
      </c>
      <c r="F239" s="189">
        <v>93</v>
      </c>
      <c r="G239" s="188"/>
      <c r="H239" s="188">
        <v>149</v>
      </c>
      <c r="I239" s="190">
        <v>140</v>
      </c>
      <c r="J239" s="191" t="s">
        <v>691</v>
      </c>
      <c r="K239" s="192">
        <f t="shared" si="151"/>
        <v>56</v>
      </c>
      <c r="L239" s="193">
        <f t="shared" si="152"/>
        <v>0.60215053763440862</v>
      </c>
      <c r="M239" s="188" t="s">
        <v>588</v>
      </c>
      <c r="N239" s="194">
        <v>42740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5">
        <v>53</v>
      </c>
      <c r="B240" s="186">
        <v>42472</v>
      </c>
      <c r="C240" s="186"/>
      <c r="D240" s="187" t="s">
        <v>692</v>
      </c>
      <c r="E240" s="188" t="s">
        <v>619</v>
      </c>
      <c r="F240" s="189">
        <v>130</v>
      </c>
      <c r="G240" s="188"/>
      <c r="H240" s="188">
        <v>150</v>
      </c>
      <c r="I240" s="190" t="s">
        <v>693</v>
      </c>
      <c r="J240" s="191" t="s">
        <v>677</v>
      </c>
      <c r="K240" s="192">
        <f t="shared" si="151"/>
        <v>20</v>
      </c>
      <c r="L240" s="193">
        <f t="shared" si="152"/>
        <v>0.15384615384615385</v>
      </c>
      <c r="M240" s="188" t="s">
        <v>588</v>
      </c>
      <c r="N240" s="194">
        <v>42564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5">
        <v>54</v>
      </c>
      <c r="B241" s="186">
        <v>42473</v>
      </c>
      <c r="C241" s="186"/>
      <c r="D241" s="187" t="s">
        <v>694</v>
      </c>
      <c r="E241" s="188" t="s">
        <v>619</v>
      </c>
      <c r="F241" s="189">
        <v>196</v>
      </c>
      <c r="G241" s="188"/>
      <c r="H241" s="188">
        <v>299</v>
      </c>
      <c r="I241" s="190">
        <v>299</v>
      </c>
      <c r="J241" s="191" t="s">
        <v>677</v>
      </c>
      <c r="K241" s="192">
        <v>103</v>
      </c>
      <c r="L241" s="193">
        <v>0.52551020408163296</v>
      </c>
      <c r="M241" s="188" t="s">
        <v>588</v>
      </c>
      <c r="N241" s="194">
        <v>42620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5">
        <v>55</v>
      </c>
      <c r="B242" s="186">
        <v>42473</v>
      </c>
      <c r="C242" s="186"/>
      <c r="D242" s="187" t="s">
        <v>695</v>
      </c>
      <c r="E242" s="188" t="s">
        <v>619</v>
      </c>
      <c r="F242" s="189">
        <v>88</v>
      </c>
      <c r="G242" s="188"/>
      <c r="H242" s="188">
        <v>103</v>
      </c>
      <c r="I242" s="190">
        <v>103</v>
      </c>
      <c r="J242" s="191" t="s">
        <v>677</v>
      </c>
      <c r="K242" s="192">
        <v>15</v>
      </c>
      <c r="L242" s="193">
        <v>0.170454545454545</v>
      </c>
      <c r="M242" s="188" t="s">
        <v>588</v>
      </c>
      <c r="N242" s="194">
        <v>42530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5">
        <v>56</v>
      </c>
      <c r="B243" s="186">
        <v>42492</v>
      </c>
      <c r="C243" s="186"/>
      <c r="D243" s="187" t="s">
        <v>696</v>
      </c>
      <c r="E243" s="188" t="s">
        <v>619</v>
      </c>
      <c r="F243" s="189">
        <v>127.5</v>
      </c>
      <c r="G243" s="188"/>
      <c r="H243" s="188">
        <v>148</v>
      </c>
      <c r="I243" s="190" t="s">
        <v>697</v>
      </c>
      <c r="J243" s="191" t="s">
        <v>677</v>
      </c>
      <c r="K243" s="192">
        <f>H243-F243</f>
        <v>20.5</v>
      </c>
      <c r="L243" s="193">
        <f>K243/F243</f>
        <v>0.16078431372549021</v>
      </c>
      <c r="M243" s="188" t="s">
        <v>588</v>
      </c>
      <c r="N243" s="194">
        <v>42564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5">
        <v>57</v>
      </c>
      <c r="B244" s="186">
        <v>42493</v>
      </c>
      <c r="C244" s="186"/>
      <c r="D244" s="187" t="s">
        <v>698</v>
      </c>
      <c r="E244" s="188" t="s">
        <v>619</v>
      </c>
      <c r="F244" s="189">
        <v>675</v>
      </c>
      <c r="G244" s="188"/>
      <c r="H244" s="188">
        <v>815</v>
      </c>
      <c r="I244" s="190" t="s">
        <v>699</v>
      </c>
      <c r="J244" s="191" t="s">
        <v>677</v>
      </c>
      <c r="K244" s="192">
        <f>H244-F244</f>
        <v>140</v>
      </c>
      <c r="L244" s="193">
        <f>K244/F244</f>
        <v>0.2074074074074074</v>
      </c>
      <c r="M244" s="188" t="s">
        <v>588</v>
      </c>
      <c r="N244" s="194">
        <v>43154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95">
        <v>58</v>
      </c>
      <c r="B245" s="196">
        <v>42522</v>
      </c>
      <c r="C245" s="196"/>
      <c r="D245" s="197" t="s">
        <v>700</v>
      </c>
      <c r="E245" s="198" t="s">
        <v>619</v>
      </c>
      <c r="F245" s="199">
        <v>500</v>
      </c>
      <c r="G245" s="199"/>
      <c r="H245" s="200">
        <v>232.5</v>
      </c>
      <c r="I245" s="200" t="s">
        <v>701</v>
      </c>
      <c r="J245" s="201" t="s">
        <v>702</v>
      </c>
      <c r="K245" s="202">
        <f>H245-F245</f>
        <v>-267.5</v>
      </c>
      <c r="L245" s="203">
        <f>K245/F245</f>
        <v>-0.53500000000000003</v>
      </c>
      <c r="M245" s="199" t="s">
        <v>600</v>
      </c>
      <c r="N245" s="196">
        <v>43735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5">
        <v>59</v>
      </c>
      <c r="B246" s="186">
        <v>42527</v>
      </c>
      <c r="C246" s="186"/>
      <c r="D246" s="187" t="s">
        <v>540</v>
      </c>
      <c r="E246" s="188" t="s">
        <v>619</v>
      </c>
      <c r="F246" s="189">
        <v>110</v>
      </c>
      <c r="G246" s="188"/>
      <c r="H246" s="188">
        <v>126.5</v>
      </c>
      <c r="I246" s="190">
        <v>125</v>
      </c>
      <c r="J246" s="191" t="s">
        <v>628</v>
      </c>
      <c r="K246" s="192">
        <f>H246-F246</f>
        <v>16.5</v>
      </c>
      <c r="L246" s="193">
        <f>K246/F246</f>
        <v>0.15</v>
      </c>
      <c r="M246" s="188" t="s">
        <v>588</v>
      </c>
      <c r="N246" s="194">
        <v>42552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5">
        <v>60</v>
      </c>
      <c r="B247" s="186">
        <v>42538</v>
      </c>
      <c r="C247" s="186"/>
      <c r="D247" s="187" t="s">
        <v>703</v>
      </c>
      <c r="E247" s="188" t="s">
        <v>619</v>
      </c>
      <c r="F247" s="189">
        <v>44</v>
      </c>
      <c r="G247" s="188"/>
      <c r="H247" s="188">
        <v>69.5</v>
      </c>
      <c r="I247" s="190">
        <v>69.5</v>
      </c>
      <c r="J247" s="191" t="s">
        <v>704</v>
      </c>
      <c r="K247" s="192">
        <f>H247-F247</f>
        <v>25.5</v>
      </c>
      <c r="L247" s="193">
        <f>K247/F247</f>
        <v>0.57954545454545459</v>
      </c>
      <c r="M247" s="188" t="s">
        <v>588</v>
      </c>
      <c r="N247" s="194">
        <v>42977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5">
        <v>61</v>
      </c>
      <c r="B248" s="186">
        <v>42549</v>
      </c>
      <c r="C248" s="186"/>
      <c r="D248" s="187" t="s">
        <v>705</v>
      </c>
      <c r="E248" s="188" t="s">
        <v>619</v>
      </c>
      <c r="F248" s="189">
        <v>262.5</v>
      </c>
      <c r="G248" s="188"/>
      <c r="H248" s="188">
        <v>340</v>
      </c>
      <c r="I248" s="190">
        <v>333</v>
      </c>
      <c r="J248" s="191" t="s">
        <v>706</v>
      </c>
      <c r="K248" s="192">
        <v>77.5</v>
      </c>
      <c r="L248" s="193">
        <v>0.29523809523809502</v>
      </c>
      <c r="M248" s="188" t="s">
        <v>588</v>
      </c>
      <c r="N248" s="194">
        <v>43017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5">
        <v>62</v>
      </c>
      <c r="B249" s="186">
        <v>42549</v>
      </c>
      <c r="C249" s="186"/>
      <c r="D249" s="187" t="s">
        <v>707</v>
      </c>
      <c r="E249" s="188" t="s">
        <v>619</v>
      </c>
      <c r="F249" s="189">
        <v>840</v>
      </c>
      <c r="G249" s="188"/>
      <c r="H249" s="188">
        <v>1230</v>
      </c>
      <c r="I249" s="190">
        <v>1230</v>
      </c>
      <c r="J249" s="191" t="s">
        <v>677</v>
      </c>
      <c r="K249" s="192">
        <v>390</v>
      </c>
      <c r="L249" s="193">
        <v>0.46428571428571402</v>
      </c>
      <c r="M249" s="188" t="s">
        <v>588</v>
      </c>
      <c r="N249" s="194">
        <v>42649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08">
        <v>63</v>
      </c>
      <c r="B250" s="209">
        <v>42556</v>
      </c>
      <c r="C250" s="209"/>
      <c r="D250" s="210" t="s">
        <v>708</v>
      </c>
      <c r="E250" s="211" t="s">
        <v>619</v>
      </c>
      <c r="F250" s="211">
        <v>395</v>
      </c>
      <c r="G250" s="212"/>
      <c r="H250" s="212">
        <f>(468.5+342.5)/2</f>
        <v>405.5</v>
      </c>
      <c r="I250" s="212">
        <v>510</v>
      </c>
      <c r="J250" s="213" t="s">
        <v>709</v>
      </c>
      <c r="K250" s="214">
        <f t="shared" ref="K250:K256" si="153">H250-F250</f>
        <v>10.5</v>
      </c>
      <c r="L250" s="215">
        <f t="shared" ref="L250:L256" si="154">K250/F250</f>
        <v>2.6582278481012658E-2</v>
      </c>
      <c r="M250" s="211" t="s">
        <v>710</v>
      </c>
      <c r="N250" s="209">
        <v>43606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95">
        <v>64</v>
      </c>
      <c r="B251" s="196">
        <v>42584</v>
      </c>
      <c r="C251" s="196"/>
      <c r="D251" s="197" t="s">
        <v>711</v>
      </c>
      <c r="E251" s="198" t="s">
        <v>590</v>
      </c>
      <c r="F251" s="199">
        <f>169.5-12.8</f>
        <v>156.69999999999999</v>
      </c>
      <c r="G251" s="199"/>
      <c r="H251" s="200">
        <v>77</v>
      </c>
      <c r="I251" s="200" t="s">
        <v>712</v>
      </c>
      <c r="J251" s="201" t="s">
        <v>713</v>
      </c>
      <c r="K251" s="202">
        <f t="shared" si="153"/>
        <v>-79.699999999999989</v>
      </c>
      <c r="L251" s="203">
        <f t="shared" si="154"/>
        <v>-0.50861518825781749</v>
      </c>
      <c r="M251" s="199" t="s">
        <v>600</v>
      </c>
      <c r="N251" s="196">
        <v>43522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95">
        <v>65</v>
      </c>
      <c r="B252" s="196">
        <v>42586</v>
      </c>
      <c r="C252" s="196"/>
      <c r="D252" s="197" t="s">
        <v>714</v>
      </c>
      <c r="E252" s="198" t="s">
        <v>619</v>
      </c>
      <c r="F252" s="199">
        <v>400</v>
      </c>
      <c r="G252" s="199"/>
      <c r="H252" s="200">
        <v>305</v>
      </c>
      <c r="I252" s="200">
        <v>475</v>
      </c>
      <c r="J252" s="201" t="s">
        <v>715</v>
      </c>
      <c r="K252" s="202">
        <f t="shared" si="153"/>
        <v>-95</v>
      </c>
      <c r="L252" s="203">
        <f t="shared" si="154"/>
        <v>-0.23749999999999999</v>
      </c>
      <c r="M252" s="199" t="s">
        <v>600</v>
      </c>
      <c r="N252" s="196">
        <v>43606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5">
        <v>66</v>
      </c>
      <c r="B253" s="186">
        <v>42593</v>
      </c>
      <c r="C253" s="186"/>
      <c r="D253" s="187" t="s">
        <v>716</v>
      </c>
      <c r="E253" s="188" t="s">
        <v>619</v>
      </c>
      <c r="F253" s="189">
        <v>86.5</v>
      </c>
      <c r="G253" s="188"/>
      <c r="H253" s="188">
        <v>130</v>
      </c>
      <c r="I253" s="190">
        <v>130</v>
      </c>
      <c r="J253" s="191" t="s">
        <v>717</v>
      </c>
      <c r="K253" s="192">
        <f t="shared" si="153"/>
        <v>43.5</v>
      </c>
      <c r="L253" s="193">
        <f t="shared" si="154"/>
        <v>0.50289017341040465</v>
      </c>
      <c r="M253" s="188" t="s">
        <v>588</v>
      </c>
      <c r="N253" s="194">
        <v>43091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95">
        <v>67</v>
      </c>
      <c r="B254" s="196">
        <v>42600</v>
      </c>
      <c r="C254" s="196"/>
      <c r="D254" s="197" t="s">
        <v>109</v>
      </c>
      <c r="E254" s="198" t="s">
        <v>619</v>
      </c>
      <c r="F254" s="199">
        <v>133.5</v>
      </c>
      <c r="G254" s="199"/>
      <c r="H254" s="200">
        <v>126.5</v>
      </c>
      <c r="I254" s="200">
        <v>178</v>
      </c>
      <c r="J254" s="201" t="s">
        <v>718</v>
      </c>
      <c r="K254" s="202">
        <f t="shared" si="153"/>
        <v>-7</v>
      </c>
      <c r="L254" s="203">
        <f t="shared" si="154"/>
        <v>-5.2434456928838954E-2</v>
      </c>
      <c r="M254" s="199" t="s">
        <v>600</v>
      </c>
      <c r="N254" s="196">
        <v>42615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5">
        <v>68</v>
      </c>
      <c r="B255" s="186">
        <v>42613</v>
      </c>
      <c r="C255" s="186"/>
      <c r="D255" s="187" t="s">
        <v>719</v>
      </c>
      <c r="E255" s="188" t="s">
        <v>619</v>
      </c>
      <c r="F255" s="189">
        <v>560</v>
      </c>
      <c r="G255" s="188"/>
      <c r="H255" s="188">
        <v>725</v>
      </c>
      <c r="I255" s="190">
        <v>725</v>
      </c>
      <c r="J255" s="191" t="s">
        <v>621</v>
      </c>
      <c r="K255" s="192">
        <f t="shared" si="153"/>
        <v>165</v>
      </c>
      <c r="L255" s="193">
        <f t="shared" si="154"/>
        <v>0.29464285714285715</v>
      </c>
      <c r="M255" s="188" t="s">
        <v>588</v>
      </c>
      <c r="N255" s="194">
        <v>42456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5">
        <v>69</v>
      </c>
      <c r="B256" s="186">
        <v>42614</v>
      </c>
      <c r="C256" s="186"/>
      <c r="D256" s="187" t="s">
        <v>720</v>
      </c>
      <c r="E256" s="188" t="s">
        <v>619</v>
      </c>
      <c r="F256" s="189">
        <v>160.5</v>
      </c>
      <c r="G256" s="188"/>
      <c r="H256" s="188">
        <v>210</v>
      </c>
      <c r="I256" s="190">
        <v>210</v>
      </c>
      <c r="J256" s="191" t="s">
        <v>621</v>
      </c>
      <c r="K256" s="192">
        <f t="shared" si="153"/>
        <v>49.5</v>
      </c>
      <c r="L256" s="193">
        <f t="shared" si="154"/>
        <v>0.30841121495327101</v>
      </c>
      <c r="M256" s="188" t="s">
        <v>588</v>
      </c>
      <c r="N256" s="194">
        <v>42871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5">
        <v>70</v>
      </c>
      <c r="B257" s="186">
        <v>42646</v>
      </c>
      <c r="C257" s="186"/>
      <c r="D257" s="187" t="s">
        <v>395</v>
      </c>
      <c r="E257" s="188" t="s">
        <v>619</v>
      </c>
      <c r="F257" s="189">
        <v>430</v>
      </c>
      <c r="G257" s="188"/>
      <c r="H257" s="188">
        <v>596</v>
      </c>
      <c r="I257" s="190">
        <v>575</v>
      </c>
      <c r="J257" s="191" t="s">
        <v>721</v>
      </c>
      <c r="K257" s="192">
        <v>166</v>
      </c>
      <c r="L257" s="193">
        <v>0.38604651162790699</v>
      </c>
      <c r="M257" s="188" t="s">
        <v>588</v>
      </c>
      <c r="N257" s="194">
        <v>42769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5">
        <v>71</v>
      </c>
      <c r="B258" s="186">
        <v>42657</v>
      </c>
      <c r="C258" s="186"/>
      <c r="D258" s="187" t="s">
        <v>722</v>
      </c>
      <c r="E258" s="188" t="s">
        <v>619</v>
      </c>
      <c r="F258" s="189">
        <v>280</v>
      </c>
      <c r="G258" s="188"/>
      <c r="H258" s="188">
        <v>345</v>
      </c>
      <c r="I258" s="190">
        <v>345</v>
      </c>
      <c r="J258" s="191" t="s">
        <v>621</v>
      </c>
      <c r="K258" s="192">
        <f t="shared" ref="K258:K263" si="155">H258-F258</f>
        <v>65</v>
      </c>
      <c r="L258" s="193">
        <f>K258/F258</f>
        <v>0.23214285714285715</v>
      </c>
      <c r="M258" s="188" t="s">
        <v>588</v>
      </c>
      <c r="N258" s="194">
        <v>42814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5">
        <v>72</v>
      </c>
      <c r="B259" s="186">
        <v>42657</v>
      </c>
      <c r="C259" s="186"/>
      <c r="D259" s="187" t="s">
        <v>723</v>
      </c>
      <c r="E259" s="188" t="s">
        <v>619</v>
      </c>
      <c r="F259" s="189">
        <v>245</v>
      </c>
      <c r="G259" s="188"/>
      <c r="H259" s="188">
        <v>325.5</v>
      </c>
      <c r="I259" s="190">
        <v>330</v>
      </c>
      <c r="J259" s="191" t="s">
        <v>724</v>
      </c>
      <c r="K259" s="192">
        <f t="shared" si="155"/>
        <v>80.5</v>
      </c>
      <c r="L259" s="193">
        <f>K259/F259</f>
        <v>0.32857142857142857</v>
      </c>
      <c r="M259" s="188" t="s">
        <v>588</v>
      </c>
      <c r="N259" s="194">
        <v>42769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5">
        <v>73</v>
      </c>
      <c r="B260" s="186">
        <v>42660</v>
      </c>
      <c r="C260" s="186"/>
      <c r="D260" s="187" t="s">
        <v>345</v>
      </c>
      <c r="E260" s="188" t="s">
        <v>619</v>
      </c>
      <c r="F260" s="189">
        <v>125</v>
      </c>
      <c r="G260" s="188"/>
      <c r="H260" s="188">
        <v>160</v>
      </c>
      <c r="I260" s="190">
        <v>160</v>
      </c>
      <c r="J260" s="191" t="s">
        <v>677</v>
      </c>
      <c r="K260" s="192">
        <f t="shared" si="155"/>
        <v>35</v>
      </c>
      <c r="L260" s="193">
        <v>0.28000000000000003</v>
      </c>
      <c r="M260" s="188" t="s">
        <v>588</v>
      </c>
      <c r="N260" s="194">
        <v>42803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5">
        <v>74</v>
      </c>
      <c r="B261" s="186">
        <v>42660</v>
      </c>
      <c r="C261" s="186"/>
      <c r="D261" s="187" t="s">
        <v>468</v>
      </c>
      <c r="E261" s="188" t="s">
        <v>619</v>
      </c>
      <c r="F261" s="189">
        <v>114</v>
      </c>
      <c r="G261" s="188"/>
      <c r="H261" s="188">
        <v>145</v>
      </c>
      <c r="I261" s="190">
        <v>145</v>
      </c>
      <c r="J261" s="191" t="s">
        <v>677</v>
      </c>
      <c r="K261" s="192">
        <f t="shared" si="155"/>
        <v>31</v>
      </c>
      <c r="L261" s="193">
        <f>K261/F261</f>
        <v>0.27192982456140352</v>
      </c>
      <c r="M261" s="188" t="s">
        <v>588</v>
      </c>
      <c r="N261" s="194">
        <v>42859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5">
        <v>75</v>
      </c>
      <c r="B262" s="186">
        <v>42660</v>
      </c>
      <c r="C262" s="186"/>
      <c r="D262" s="187" t="s">
        <v>725</v>
      </c>
      <c r="E262" s="188" t="s">
        <v>619</v>
      </c>
      <c r="F262" s="189">
        <v>212</v>
      </c>
      <c r="G262" s="188"/>
      <c r="H262" s="188">
        <v>280</v>
      </c>
      <c r="I262" s="190">
        <v>276</v>
      </c>
      <c r="J262" s="191" t="s">
        <v>726</v>
      </c>
      <c r="K262" s="192">
        <f t="shared" si="155"/>
        <v>68</v>
      </c>
      <c r="L262" s="193">
        <f>K262/F262</f>
        <v>0.32075471698113206</v>
      </c>
      <c r="M262" s="188" t="s">
        <v>588</v>
      </c>
      <c r="N262" s="194">
        <v>42858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5">
        <v>76</v>
      </c>
      <c r="B263" s="186">
        <v>42678</v>
      </c>
      <c r="C263" s="186"/>
      <c r="D263" s="187" t="s">
        <v>456</v>
      </c>
      <c r="E263" s="188" t="s">
        <v>619</v>
      </c>
      <c r="F263" s="189">
        <v>155</v>
      </c>
      <c r="G263" s="188"/>
      <c r="H263" s="188">
        <v>210</v>
      </c>
      <c r="I263" s="190">
        <v>210</v>
      </c>
      <c r="J263" s="191" t="s">
        <v>727</v>
      </c>
      <c r="K263" s="192">
        <f t="shared" si="155"/>
        <v>55</v>
      </c>
      <c r="L263" s="193">
        <f>K263/F263</f>
        <v>0.35483870967741937</v>
      </c>
      <c r="M263" s="188" t="s">
        <v>588</v>
      </c>
      <c r="N263" s="194">
        <v>42944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95">
        <v>77</v>
      </c>
      <c r="B264" s="196">
        <v>42710</v>
      </c>
      <c r="C264" s="196"/>
      <c r="D264" s="197" t="s">
        <v>728</v>
      </c>
      <c r="E264" s="198" t="s">
        <v>619</v>
      </c>
      <c r="F264" s="199">
        <v>150.5</v>
      </c>
      <c r="G264" s="199"/>
      <c r="H264" s="200">
        <v>72.5</v>
      </c>
      <c r="I264" s="200">
        <v>174</v>
      </c>
      <c r="J264" s="201" t="s">
        <v>729</v>
      </c>
      <c r="K264" s="202">
        <v>-78</v>
      </c>
      <c r="L264" s="203">
        <v>-0.51827242524916906</v>
      </c>
      <c r="M264" s="199" t="s">
        <v>600</v>
      </c>
      <c r="N264" s="196">
        <v>43333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5">
        <v>78</v>
      </c>
      <c r="B265" s="186">
        <v>42712</v>
      </c>
      <c r="C265" s="186"/>
      <c r="D265" s="187" t="s">
        <v>730</v>
      </c>
      <c r="E265" s="188" t="s">
        <v>619</v>
      </c>
      <c r="F265" s="189">
        <v>380</v>
      </c>
      <c r="G265" s="188"/>
      <c r="H265" s="188">
        <v>478</v>
      </c>
      <c r="I265" s="190">
        <v>468</v>
      </c>
      <c r="J265" s="191" t="s">
        <v>677</v>
      </c>
      <c r="K265" s="192">
        <f>H265-F265</f>
        <v>98</v>
      </c>
      <c r="L265" s="193">
        <f>K265/F265</f>
        <v>0.25789473684210529</v>
      </c>
      <c r="M265" s="188" t="s">
        <v>588</v>
      </c>
      <c r="N265" s="194">
        <v>43025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5">
        <v>79</v>
      </c>
      <c r="B266" s="186">
        <v>42734</v>
      </c>
      <c r="C266" s="186"/>
      <c r="D266" s="187" t="s">
        <v>108</v>
      </c>
      <c r="E266" s="188" t="s">
        <v>619</v>
      </c>
      <c r="F266" s="189">
        <v>305</v>
      </c>
      <c r="G266" s="188"/>
      <c r="H266" s="188">
        <v>375</v>
      </c>
      <c r="I266" s="190">
        <v>375</v>
      </c>
      <c r="J266" s="191" t="s">
        <v>677</v>
      </c>
      <c r="K266" s="192">
        <f>H266-F266</f>
        <v>70</v>
      </c>
      <c r="L266" s="193">
        <f>K266/F266</f>
        <v>0.22950819672131148</v>
      </c>
      <c r="M266" s="188" t="s">
        <v>588</v>
      </c>
      <c r="N266" s="194">
        <v>42768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5">
        <v>80</v>
      </c>
      <c r="B267" s="186">
        <v>42739</v>
      </c>
      <c r="C267" s="186"/>
      <c r="D267" s="187" t="s">
        <v>94</v>
      </c>
      <c r="E267" s="188" t="s">
        <v>619</v>
      </c>
      <c r="F267" s="189">
        <v>99.5</v>
      </c>
      <c r="G267" s="188"/>
      <c r="H267" s="188">
        <v>158</v>
      </c>
      <c r="I267" s="190">
        <v>158</v>
      </c>
      <c r="J267" s="191" t="s">
        <v>677</v>
      </c>
      <c r="K267" s="192">
        <f>H267-F267</f>
        <v>58.5</v>
      </c>
      <c r="L267" s="193">
        <f>K267/F267</f>
        <v>0.5879396984924623</v>
      </c>
      <c r="M267" s="188" t="s">
        <v>588</v>
      </c>
      <c r="N267" s="194">
        <v>42898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5">
        <v>81</v>
      </c>
      <c r="B268" s="186">
        <v>42739</v>
      </c>
      <c r="C268" s="186"/>
      <c r="D268" s="187" t="s">
        <v>94</v>
      </c>
      <c r="E268" s="188" t="s">
        <v>619</v>
      </c>
      <c r="F268" s="189">
        <v>99.5</v>
      </c>
      <c r="G268" s="188"/>
      <c r="H268" s="188">
        <v>158</v>
      </c>
      <c r="I268" s="190">
        <v>158</v>
      </c>
      <c r="J268" s="191" t="s">
        <v>677</v>
      </c>
      <c r="K268" s="192">
        <v>58.5</v>
      </c>
      <c r="L268" s="193">
        <v>0.58793969849246197</v>
      </c>
      <c r="M268" s="188" t="s">
        <v>588</v>
      </c>
      <c r="N268" s="194">
        <v>42898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5">
        <v>82</v>
      </c>
      <c r="B269" s="186">
        <v>42786</v>
      </c>
      <c r="C269" s="186"/>
      <c r="D269" s="187" t="s">
        <v>185</v>
      </c>
      <c r="E269" s="188" t="s">
        <v>619</v>
      </c>
      <c r="F269" s="189">
        <v>140.5</v>
      </c>
      <c r="G269" s="188"/>
      <c r="H269" s="188">
        <v>220</v>
      </c>
      <c r="I269" s="190">
        <v>220</v>
      </c>
      <c r="J269" s="191" t="s">
        <v>677</v>
      </c>
      <c r="K269" s="192">
        <f>H269-F269</f>
        <v>79.5</v>
      </c>
      <c r="L269" s="193">
        <f>K269/F269</f>
        <v>0.5658362989323843</v>
      </c>
      <c r="M269" s="188" t="s">
        <v>588</v>
      </c>
      <c r="N269" s="194">
        <v>42864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5">
        <v>83</v>
      </c>
      <c r="B270" s="186">
        <v>42786</v>
      </c>
      <c r="C270" s="186"/>
      <c r="D270" s="187" t="s">
        <v>731</v>
      </c>
      <c r="E270" s="188" t="s">
        <v>619</v>
      </c>
      <c r="F270" s="189">
        <v>202.5</v>
      </c>
      <c r="G270" s="188"/>
      <c r="H270" s="188">
        <v>234</v>
      </c>
      <c r="I270" s="190">
        <v>234</v>
      </c>
      <c r="J270" s="191" t="s">
        <v>677</v>
      </c>
      <c r="K270" s="192">
        <v>31.5</v>
      </c>
      <c r="L270" s="193">
        <v>0.155555555555556</v>
      </c>
      <c r="M270" s="188" t="s">
        <v>588</v>
      </c>
      <c r="N270" s="194">
        <v>42836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5">
        <v>84</v>
      </c>
      <c r="B271" s="186">
        <v>42818</v>
      </c>
      <c r="C271" s="186"/>
      <c r="D271" s="187" t="s">
        <v>732</v>
      </c>
      <c r="E271" s="188" t="s">
        <v>619</v>
      </c>
      <c r="F271" s="189">
        <v>300.5</v>
      </c>
      <c r="G271" s="188"/>
      <c r="H271" s="188">
        <v>417.5</v>
      </c>
      <c r="I271" s="190">
        <v>420</v>
      </c>
      <c r="J271" s="191" t="s">
        <v>733</v>
      </c>
      <c r="K271" s="192">
        <f>H271-F271</f>
        <v>117</v>
      </c>
      <c r="L271" s="193">
        <f>K271/F271</f>
        <v>0.38935108153078202</v>
      </c>
      <c r="M271" s="188" t="s">
        <v>588</v>
      </c>
      <c r="N271" s="194">
        <v>43070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5">
        <v>85</v>
      </c>
      <c r="B272" s="186">
        <v>42818</v>
      </c>
      <c r="C272" s="186"/>
      <c r="D272" s="187" t="s">
        <v>707</v>
      </c>
      <c r="E272" s="188" t="s">
        <v>619</v>
      </c>
      <c r="F272" s="189">
        <v>850</v>
      </c>
      <c r="G272" s="188"/>
      <c r="H272" s="188">
        <v>1042.5</v>
      </c>
      <c r="I272" s="190">
        <v>1023</v>
      </c>
      <c r="J272" s="191" t="s">
        <v>734</v>
      </c>
      <c r="K272" s="192">
        <v>192.5</v>
      </c>
      <c r="L272" s="193">
        <v>0.22647058823529401</v>
      </c>
      <c r="M272" s="188" t="s">
        <v>588</v>
      </c>
      <c r="N272" s="194">
        <v>42830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5">
        <v>86</v>
      </c>
      <c r="B273" s="186">
        <v>42830</v>
      </c>
      <c r="C273" s="186"/>
      <c r="D273" s="187" t="s">
        <v>487</v>
      </c>
      <c r="E273" s="188" t="s">
        <v>619</v>
      </c>
      <c r="F273" s="189">
        <v>785</v>
      </c>
      <c r="G273" s="188"/>
      <c r="H273" s="188">
        <v>930</v>
      </c>
      <c r="I273" s="190">
        <v>920</v>
      </c>
      <c r="J273" s="191" t="s">
        <v>735</v>
      </c>
      <c r="K273" s="192">
        <f>H273-F273</f>
        <v>145</v>
      </c>
      <c r="L273" s="193">
        <f>K273/F273</f>
        <v>0.18471337579617833</v>
      </c>
      <c r="M273" s="188" t="s">
        <v>588</v>
      </c>
      <c r="N273" s="194">
        <v>42976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95">
        <v>87</v>
      </c>
      <c r="B274" s="196">
        <v>42831</v>
      </c>
      <c r="C274" s="196"/>
      <c r="D274" s="197" t="s">
        <v>736</v>
      </c>
      <c r="E274" s="198" t="s">
        <v>619</v>
      </c>
      <c r="F274" s="199">
        <v>40</v>
      </c>
      <c r="G274" s="199"/>
      <c r="H274" s="200">
        <v>13.1</v>
      </c>
      <c r="I274" s="200">
        <v>60</v>
      </c>
      <c r="J274" s="201" t="s">
        <v>737</v>
      </c>
      <c r="K274" s="202">
        <v>-26.9</v>
      </c>
      <c r="L274" s="203">
        <v>-0.67249999999999999</v>
      </c>
      <c r="M274" s="199" t="s">
        <v>600</v>
      </c>
      <c r="N274" s="196">
        <v>43138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5">
        <v>88</v>
      </c>
      <c r="B275" s="186">
        <v>42837</v>
      </c>
      <c r="C275" s="186"/>
      <c r="D275" s="187" t="s">
        <v>93</v>
      </c>
      <c r="E275" s="188" t="s">
        <v>619</v>
      </c>
      <c r="F275" s="189">
        <v>289.5</v>
      </c>
      <c r="G275" s="188"/>
      <c r="H275" s="188">
        <v>354</v>
      </c>
      <c r="I275" s="190">
        <v>360</v>
      </c>
      <c r="J275" s="191" t="s">
        <v>738</v>
      </c>
      <c r="K275" s="192">
        <f t="shared" ref="K275:K283" si="156">H275-F275</f>
        <v>64.5</v>
      </c>
      <c r="L275" s="193">
        <f t="shared" ref="L275:L283" si="157">K275/F275</f>
        <v>0.22279792746113988</v>
      </c>
      <c r="M275" s="188" t="s">
        <v>588</v>
      </c>
      <c r="N275" s="194">
        <v>43040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5">
        <v>89</v>
      </c>
      <c r="B276" s="186">
        <v>42845</v>
      </c>
      <c r="C276" s="186"/>
      <c r="D276" s="187" t="s">
        <v>426</v>
      </c>
      <c r="E276" s="188" t="s">
        <v>619</v>
      </c>
      <c r="F276" s="189">
        <v>700</v>
      </c>
      <c r="G276" s="188"/>
      <c r="H276" s="188">
        <v>840</v>
      </c>
      <c r="I276" s="190">
        <v>840</v>
      </c>
      <c r="J276" s="191" t="s">
        <v>739</v>
      </c>
      <c r="K276" s="192">
        <f t="shared" si="156"/>
        <v>140</v>
      </c>
      <c r="L276" s="193">
        <f t="shared" si="157"/>
        <v>0.2</v>
      </c>
      <c r="M276" s="188" t="s">
        <v>588</v>
      </c>
      <c r="N276" s="194">
        <v>42893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5">
        <v>90</v>
      </c>
      <c r="B277" s="186">
        <v>42887</v>
      </c>
      <c r="C277" s="186"/>
      <c r="D277" s="187" t="s">
        <v>740</v>
      </c>
      <c r="E277" s="188" t="s">
        <v>619</v>
      </c>
      <c r="F277" s="189">
        <v>130</v>
      </c>
      <c r="G277" s="188"/>
      <c r="H277" s="188">
        <v>144.25</v>
      </c>
      <c r="I277" s="190">
        <v>170</v>
      </c>
      <c r="J277" s="191" t="s">
        <v>741</v>
      </c>
      <c r="K277" s="192">
        <f t="shared" si="156"/>
        <v>14.25</v>
      </c>
      <c r="L277" s="193">
        <f t="shared" si="157"/>
        <v>0.10961538461538461</v>
      </c>
      <c r="M277" s="188" t="s">
        <v>588</v>
      </c>
      <c r="N277" s="194">
        <v>43675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5">
        <v>91</v>
      </c>
      <c r="B278" s="186">
        <v>42901</v>
      </c>
      <c r="C278" s="186"/>
      <c r="D278" s="187" t="s">
        <v>742</v>
      </c>
      <c r="E278" s="188" t="s">
        <v>619</v>
      </c>
      <c r="F278" s="189">
        <v>214.5</v>
      </c>
      <c r="G278" s="188"/>
      <c r="H278" s="188">
        <v>262</v>
      </c>
      <c r="I278" s="190">
        <v>262</v>
      </c>
      <c r="J278" s="191" t="s">
        <v>743</v>
      </c>
      <c r="K278" s="192">
        <f t="shared" si="156"/>
        <v>47.5</v>
      </c>
      <c r="L278" s="193">
        <f t="shared" si="157"/>
        <v>0.22144522144522144</v>
      </c>
      <c r="M278" s="188" t="s">
        <v>588</v>
      </c>
      <c r="N278" s="194">
        <v>42977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16">
        <v>92</v>
      </c>
      <c r="B279" s="217">
        <v>42933</v>
      </c>
      <c r="C279" s="217"/>
      <c r="D279" s="218" t="s">
        <v>744</v>
      </c>
      <c r="E279" s="219" t="s">
        <v>619</v>
      </c>
      <c r="F279" s="220">
        <v>370</v>
      </c>
      <c r="G279" s="219"/>
      <c r="H279" s="219">
        <v>447.5</v>
      </c>
      <c r="I279" s="221">
        <v>450</v>
      </c>
      <c r="J279" s="222" t="s">
        <v>677</v>
      </c>
      <c r="K279" s="192">
        <f t="shared" si="156"/>
        <v>77.5</v>
      </c>
      <c r="L279" s="223">
        <f t="shared" si="157"/>
        <v>0.20945945945945946</v>
      </c>
      <c r="M279" s="219" t="s">
        <v>588</v>
      </c>
      <c r="N279" s="224">
        <v>43035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16">
        <v>93</v>
      </c>
      <c r="B280" s="217">
        <v>42943</v>
      </c>
      <c r="C280" s="217"/>
      <c r="D280" s="218" t="s">
        <v>183</v>
      </c>
      <c r="E280" s="219" t="s">
        <v>619</v>
      </c>
      <c r="F280" s="220">
        <v>657.5</v>
      </c>
      <c r="G280" s="219"/>
      <c r="H280" s="219">
        <v>825</v>
      </c>
      <c r="I280" s="221">
        <v>820</v>
      </c>
      <c r="J280" s="222" t="s">
        <v>677</v>
      </c>
      <c r="K280" s="192">
        <f t="shared" si="156"/>
        <v>167.5</v>
      </c>
      <c r="L280" s="223">
        <f t="shared" si="157"/>
        <v>0.25475285171102663</v>
      </c>
      <c r="M280" s="219" t="s">
        <v>588</v>
      </c>
      <c r="N280" s="224">
        <v>43090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5">
        <v>94</v>
      </c>
      <c r="B281" s="186">
        <v>42964</v>
      </c>
      <c r="C281" s="186"/>
      <c r="D281" s="187" t="s">
        <v>361</v>
      </c>
      <c r="E281" s="188" t="s">
        <v>619</v>
      </c>
      <c r="F281" s="189">
        <v>605</v>
      </c>
      <c r="G281" s="188"/>
      <c r="H281" s="188">
        <v>750</v>
      </c>
      <c r="I281" s="190">
        <v>750</v>
      </c>
      <c r="J281" s="191" t="s">
        <v>735</v>
      </c>
      <c r="K281" s="192">
        <f t="shared" si="156"/>
        <v>145</v>
      </c>
      <c r="L281" s="193">
        <f t="shared" si="157"/>
        <v>0.23966942148760331</v>
      </c>
      <c r="M281" s="188" t="s">
        <v>588</v>
      </c>
      <c r="N281" s="194">
        <v>43027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95">
        <v>95</v>
      </c>
      <c r="B282" s="196">
        <v>42979</v>
      </c>
      <c r="C282" s="196"/>
      <c r="D282" s="204" t="s">
        <v>745</v>
      </c>
      <c r="E282" s="199" t="s">
        <v>619</v>
      </c>
      <c r="F282" s="199">
        <v>255</v>
      </c>
      <c r="G282" s="200"/>
      <c r="H282" s="200">
        <v>217.25</v>
      </c>
      <c r="I282" s="200">
        <v>320</v>
      </c>
      <c r="J282" s="201" t="s">
        <v>746</v>
      </c>
      <c r="K282" s="202">
        <f t="shared" si="156"/>
        <v>-37.75</v>
      </c>
      <c r="L282" s="205">
        <f t="shared" si="157"/>
        <v>-0.14803921568627451</v>
      </c>
      <c r="M282" s="199" t="s">
        <v>600</v>
      </c>
      <c r="N282" s="196">
        <v>43661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5">
        <v>96</v>
      </c>
      <c r="B283" s="186">
        <v>42997</v>
      </c>
      <c r="C283" s="186"/>
      <c r="D283" s="187" t="s">
        <v>747</v>
      </c>
      <c r="E283" s="188" t="s">
        <v>619</v>
      </c>
      <c r="F283" s="189">
        <v>215</v>
      </c>
      <c r="G283" s="188"/>
      <c r="H283" s="188">
        <v>258</v>
      </c>
      <c r="I283" s="190">
        <v>258</v>
      </c>
      <c r="J283" s="191" t="s">
        <v>677</v>
      </c>
      <c r="K283" s="192">
        <f t="shared" si="156"/>
        <v>43</v>
      </c>
      <c r="L283" s="193">
        <f t="shared" si="157"/>
        <v>0.2</v>
      </c>
      <c r="M283" s="188" t="s">
        <v>588</v>
      </c>
      <c r="N283" s="194">
        <v>43040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5">
        <v>97</v>
      </c>
      <c r="B284" s="186">
        <v>42997</v>
      </c>
      <c r="C284" s="186"/>
      <c r="D284" s="187" t="s">
        <v>747</v>
      </c>
      <c r="E284" s="188" t="s">
        <v>619</v>
      </c>
      <c r="F284" s="189">
        <v>215</v>
      </c>
      <c r="G284" s="188"/>
      <c r="H284" s="188">
        <v>258</v>
      </c>
      <c r="I284" s="190">
        <v>258</v>
      </c>
      <c r="J284" s="222" t="s">
        <v>677</v>
      </c>
      <c r="K284" s="192">
        <v>43</v>
      </c>
      <c r="L284" s="193">
        <v>0.2</v>
      </c>
      <c r="M284" s="188" t="s">
        <v>588</v>
      </c>
      <c r="N284" s="194">
        <v>43040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16">
        <v>98</v>
      </c>
      <c r="B285" s="217">
        <v>42998</v>
      </c>
      <c r="C285" s="217"/>
      <c r="D285" s="218" t="s">
        <v>748</v>
      </c>
      <c r="E285" s="219" t="s">
        <v>619</v>
      </c>
      <c r="F285" s="189">
        <v>75</v>
      </c>
      <c r="G285" s="219"/>
      <c r="H285" s="219">
        <v>90</v>
      </c>
      <c r="I285" s="221">
        <v>90</v>
      </c>
      <c r="J285" s="191" t="s">
        <v>749</v>
      </c>
      <c r="K285" s="192">
        <f t="shared" ref="K285:K290" si="158">H285-F285</f>
        <v>15</v>
      </c>
      <c r="L285" s="193">
        <f t="shared" ref="L285:L290" si="159">K285/F285</f>
        <v>0.2</v>
      </c>
      <c r="M285" s="188" t="s">
        <v>588</v>
      </c>
      <c r="N285" s="194">
        <v>43019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16">
        <v>99</v>
      </c>
      <c r="B286" s="217">
        <v>43011</v>
      </c>
      <c r="C286" s="217"/>
      <c r="D286" s="218" t="s">
        <v>602</v>
      </c>
      <c r="E286" s="219" t="s">
        <v>619</v>
      </c>
      <c r="F286" s="220">
        <v>315</v>
      </c>
      <c r="G286" s="219"/>
      <c r="H286" s="219">
        <v>392</v>
      </c>
      <c r="I286" s="221">
        <v>384</v>
      </c>
      <c r="J286" s="222" t="s">
        <v>750</v>
      </c>
      <c r="K286" s="192">
        <f t="shared" si="158"/>
        <v>77</v>
      </c>
      <c r="L286" s="223">
        <f t="shared" si="159"/>
        <v>0.24444444444444444</v>
      </c>
      <c r="M286" s="219" t="s">
        <v>588</v>
      </c>
      <c r="N286" s="224">
        <v>43017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16">
        <v>100</v>
      </c>
      <c r="B287" s="217">
        <v>43013</v>
      </c>
      <c r="C287" s="217"/>
      <c r="D287" s="218" t="s">
        <v>461</v>
      </c>
      <c r="E287" s="219" t="s">
        <v>619</v>
      </c>
      <c r="F287" s="220">
        <v>145</v>
      </c>
      <c r="G287" s="219"/>
      <c r="H287" s="219">
        <v>179</v>
      </c>
      <c r="I287" s="221">
        <v>180</v>
      </c>
      <c r="J287" s="222" t="s">
        <v>751</v>
      </c>
      <c r="K287" s="192">
        <f t="shared" si="158"/>
        <v>34</v>
      </c>
      <c r="L287" s="223">
        <f t="shared" si="159"/>
        <v>0.23448275862068965</v>
      </c>
      <c r="M287" s="219" t="s">
        <v>588</v>
      </c>
      <c r="N287" s="224">
        <v>43025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16">
        <v>101</v>
      </c>
      <c r="B288" s="217">
        <v>43014</v>
      </c>
      <c r="C288" s="217"/>
      <c r="D288" s="218" t="s">
        <v>335</v>
      </c>
      <c r="E288" s="219" t="s">
        <v>619</v>
      </c>
      <c r="F288" s="220">
        <v>256</v>
      </c>
      <c r="G288" s="219"/>
      <c r="H288" s="219">
        <v>323</v>
      </c>
      <c r="I288" s="221">
        <v>320</v>
      </c>
      <c r="J288" s="222" t="s">
        <v>677</v>
      </c>
      <c r="K288" s="192">
        <f t="shared" si="158"/>
        <v>67</v>
      </c>
      <c r="L288" s="223">
        <f t="shared" si="159"/>
        <v>0.26171875</v>
      </c>
      <c r="M288" s="219" t="s">
        <v>588</v>
      </c>
      <c r="N288" s="224">
        <v>43067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16">
        <v>102</v>
      </c>
      <c r="B289" s="217">
        <v>43017</v>
      </c>
      <c r="C289" s="217"/>
      <c r="D289" s="218" t="s">
        <v>351</v>
      </c>
      <c r="E289" s="219" t="s">
        <v>619</v>
      </c>
      <c r="F289" s="220">
        <v>137.5</v>
      </c>
      <c r="G289" s="219"/>
      <c r="H289" s="219">
        <v>184</v>
      </c>
      <c r="I289" s="221">
        <v>183</v>
      </c>
      <c r="J289" s="222" t="s">
        <v>752</v>
      </c>
      <c r="K289" s="192">
        <f t="shared" si="158"/>
        <v>46.5</v>
      </c>
      <c r="L289" s="223">
        <f t="shared" si="159"/>
        <v>0.33818181818181819</v>
      </c>
      <c r="M289" s="219" t="s">
        <v>588</v>
      </c>
      <c r="N289" s="224">
        <v>43108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16">
        <v>103</v>
      </c>
      <c r="B290" s="217">
        <v>43018</v>
      </c>
      <c r="C290" s="217"/>
      <c r="D290" s="218" t="s">
        <v>753</v>
      </c>
      <c r="E290" s="219" t="s">
        <v>619</v>
      </c>
      <c r="F290" s="220">
        <v>125.5</v>
      </c>
      <c r="G290" s="219"/>
      <c r="H290" s="219">
        <v>158</v>
      </c>
      <c r="I290" s="221">
        <v>155</v>
      </c>
      <c r="J290" s="222" t="s">
        <v>754</v>
      </c>
      <c r="K290" s="192">
        <f t="shared" si="158"/>
        <v>32.5</v>
      </c>
      <c r="L290" s="223">
        <f t="shared" si="159"/>
        <v>0.25896414342629481</v>
      </c>
      <c r="M290" s="219" t="s">
        <v>588</v>
      </c>
      <c r="N290" s="224">
        <v>43067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16">
        <v>104</v>
      </c>
      <c r="B291" s="217">
        <v>43018</v>
      </c>
      <c r="C291" s="217"/>
      <c r="D291" s="218" t="s">
        <v>755</v>
      </c>
      <c r="E291" s="219" t="s">
        <v>619</v>
      </c>
      <c r="F291" s="220">
        <v>895</v>
      </c>
      <c r="G291" s="219"/>
      <c r="H291" s="219">
        <v>1122.5</v>
      </c>
      <c r="I291" s="221">
        <v>1078</v>
      </c>
      <c r="J291" s="222" t="s">
        <v>756</v>
      </c>
      <c r="K291" s="192">
        <v>227.5</v>
      </c>
      <c r="L291" s="223">
        <v>0.25418994413407803</v>
      </c>
      <c r="M291" s="219" t="s">
        <v>588</v>
      </c>
      <c r="N291" s="224">
        <v>43117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16">
        <v>105</v>
      </c>
      <c r="B292" s="217">
        <v>43020</v>
      </c>
      <c r="C292" s="217"/>
      <c r="D292" s="218" t="s">
        <v>344</v>
      </c>
      <c r="E292" s="219" t="s">
        <v>619</v>
      </c>
      <c r="F292" s="220">
        <v>525</v>
      </c>
      <c r="G292" s="219"/>
      <c r="H292" s="219">
        <v>629</v>
      </c>
      <c r="I292" s="221">
        <v>629</v>
      </c>
      <c r="J292" s="222" t="s">
        <v>677</v>
      </c>
      <c r="K292" s="192">
        <v>104</v>
      </c>
      <c r="L292" s="223">
        <v>0.19809523809523799</v>
      </c>
      <c r="M292" s="219" t="s">
        <v>588</v>
      </c>
      <c r="N292" s="224">
        <v>43119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16">
        <v>106</v>
      </c>
      <c r="B293" s="217">
        <v>43046</v>
      </c>
      <c r="C293" s="217"/>
      <c r="D293" s="218" t="s">
        <v>386</v>
      </c>
      <c r="E293" s="219" t="s">
        <v>619</v>
      </c>
      <c r="F293" s="220">
        <v>740</v>
      </c>
      <c r="G293" s="219"/>
      <c r="H293" s="219">
        <v>892.5</v>
      </c>
      <c r="I293" s="221">
        <v>900</v>
      </c>
      <c r="J293" s="222" t="s">
        <v>757</v>
      </c>
      <c r="K293" s="192">
        <f>H293-F293</f>
        <v>152.5</v>
      </c>
      <c r="L293" s="223">
        <f>K293/F293</f>
        <v>0.20608108108108109</v>
      </c>
      <c r="M293" s="219" t="s">
        <v>588</v>
      </c>
      <c r="N293" s="224">
        <v>43052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85">
        <v>107</v>
      </c>
      <c r="B294" s="186">
        <v>43073</v>
      </c>
      <c r="C294" s="186"/>
      <c r="D294" s="187" t="s">
        <v>758</v>
      </c>
      <c r="E294" s="188" t="s">
        <v>619</v>
      </c>
      <c r="F294" s="189">
        <v>118.5</v>
      </c>
      <c r="G294" s="188"/>
      <c r="H294" s="188">
        <v>143.5</v>
      </c>
      <c r="I294" s="190">
        <v>145</v>
      </c>
      <c r="J294" s="191" t="s">
        <v>609</v>
      </c>
      <c r="K294" s="192">
        <f>H294-F294</f>
        <v>25</v>
      </c>
      <c r="L294" s="193">
        <f>K294/F294</f>
        <v>0.2109704641350211</v>
      </c>
      <c r="M294" s="188" t="s">
        <v>588</v>
      </c>
      <c r="N294" s="194">
        <v>43097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95">
        <v>108</v>
      </c>
      <c r="B295" s="196">
        <v>43090</v>
      </c>
      <c r="C295" s="196"/>
      <c r="D295" s="197" t="s">
        <v>432</v>
      </c>
      <c r="E295" s="198" t="s">
        <v>619</v>
      </c>
      <c r="F295" s="199">
        <v>715</v>
      </c>
      <c r="G295" s="199"/>
      <c r="H295" s="200">
        <v>500</v>
      </c>
      <c r="I295" s="200">
        <v>872</v>
      </c>
      <c r="J295" s="201" t="s">
        <v>759</v>
      </c>
      <c r="K295" s="202">
        <f>H295-F295</f>
        <v>-215</v>
      </c>
      <c r="L295" s="203">
        <f>K295/F295</f>
        <v>-0.30069930069930068</v>
      </c>
      <c r="M295" s="199" t="s">
        <v>600</v>
      </c>
      <c r="N295" s="196">
        <v>43670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85">
        <v>109</v>
      </c>
      <c r="B296" s="186">
        <v>43098</v>
      </c>
      <c r="C296" s="186"/>
      <c r="D296" s="187" t="s">
        <v>602</v>
      </c>
      <c r="E296" s="188" t="s">
        <v>619</v>
      </c>
      <c r="F296" s="189">
        <v>435</v>
      </c>
      <c r="G296" s="188"/>
      <c r="H296" s="188">
        <v>542.5</v>
      </c>
      <c r="I296" s="190">
        <v>539</v>
      </c>
      <c r="J296" s="191" t="s">
        <v>677</v>
      </c>
      <c r="K296" s="192">
        <v>107.5</v>
      </c>
      <c r="L296" s="193">
        <v>0.247126436781609</v>
      </c>
      <c r="M296" s="188" t="s">
        <v>588</v>
      </c>
      <c r="N296" s="194">
        <v>43206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85">
        <v>110</v>
      </c>
      <c r="B297" s="186">
        <v>43098</v>
      </c>
      <c r="C297" s="186"/>
      <c r="D297" s="187" t="s">
        <v>560</v>
      </c>
      <c r="E297" s="188" t="s">
        <v>619</v>
      </c>
      <c r="F297" s="189">
        <v>885</v>
      </c>
      <c r="G297" s="188"/>
      <c r="H297" s="188">
        <v>1090</v>
      </c>
      <c r="I297" s="190">
        <v>1084</v>
      </c>
      <c r="J297" s="191" t="s">
        <v>677</v>
      </c>
      <c r="K297" s="192">
        <v>205</v>
      </c>
      <c r="L297" s="193">
        <v>0.23163841807909599</v>
      </c>
      <c r="M297" s="188" t="s">
        <v>588</v>
      </c>
      <c r="N297" s="194">
        <v>43213</v>
      </c>
      <c r="O297" s="1"/>
      <c r="P297" s="1"/>
      <c r="Q297" s="1"/>
      <c r="R297" s="6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25">
        <v>111</v>
      </c>
      <c r="B298" s="226">
        <v>43192</v>
      </c>
      <c r="C298" s="226"/>
      <c r="D298" s="204" t="s">
        <v>760</v>
      </c>
      <c r="E298" s="199" t="s">
        <v>619</v>
      </c>
      <c r="F298" s="227">
        <v>478.5</v>
      </c>
      <c r="G298" s="199"/>
      <c r="H298" s="199">
        <v>442</v>
      </c>
      <c r="I298" s="200">
        <v>613</v>
      </c>
      <c r="J298" s="201" t="s">
        <v>761</v>
      </c>
      <c r="K298" s="202">
        <f>H298-F298</f>
        <v>-36.5</v>
      </c>
      <c r="L298" s="203">
        <f>K298/F298</f>
        <v>-7.6280041797283177E-2</v>
      </c>
      <c r="M298" s="199" t="s">
        <v>600</v>
      </c>
      <c r="N298" s="196">
        <v>43762</v>
      </c>
      <c r="O298" s="1"/>
      <c r="P298" s="1"/>
      <c r="Q298" s="1"/>
      <c r="R298" s="6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95">
        <v>112</v>
      </c>
      <c r="B299" s="196">
        <v>43194</v>
      </c>
      <c r="C299" s="196"/>
      <c r="D299" s="197" t="s">
        <v>762</v>
      </c>
      <c r="E299" s="198" t="s">
        <v>619</v>
      </c>
      <c r="F299" s="199">
        <f>141.5-7.3</f>
        <v>134.19999999999999</v>
      </c>
      <c r="G299" s="199"/>
      <c r="H299" s="200">
        <v>77</v>
      </c>
      <c r="I299" s="200">
        <v>180</v>
      </c>
      <c r="J299" s="201" t="s">
        <v>763</v>
      </c>
      <c r="K299" s="202">
        <f>H299-F299</f>
        <v>-57.199999999999989</v>
      </c>
      <c r="L299" s="203">
        <f>K299/F299</f>
        <v>-0.42622950819672129</v>
      </c>
      <c r="M299" s="199" t="s">
        <v>600</v>
      </c>
      <c r="N299" s="196">
        <v>43522</v>
      </c>
      <c r="O299" s="1"/>
      <c r="P299" s="1"/>
      <c r="Q299" s="1"/>
      <c r="R299" s="6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95">
        <v>113</v>
      </c>
      <c r="B300" s="196">
        <v>43209</v>
      </c>
      <c r="C300" s="196"/>
      <c r="D300" s="197" t="s">
        <v>764</v>
      </c>
      <c r="E300" s="198" t="s">
        <v>619</v>
      </c>
      <c r="F300" s="199">
        <v>430</v>
      </c>
      <c r="G300" s="199"/>
      <c r="H300" s="200">
        <v>220</v>
      </c>
      <c r="I300" s="200">
        <v>537</v>
      </c>
      <c r="J300" s="201" t="s">
        <v>765</v>
      </c>
      <c r="K300" s="202">
        <f>H300-F300</f>
        <v>-210</v>
      </c>
      <c r="L300" s="203">
        <f>K300/F300</f>
        <v>-0.48837209302325579</v>
      </c>
      <c r="M300" s="199" t="s">
        <v>600</v>
      </c>
      <c r="N300" s="196">
        <v>43252</v>
      </c>
      <c r="O300" s="1"/>
      <c r="P300" s="1"/>
      <c r="Q300" s="1"/>
      <c r="R300" s="6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16">
        <v>114</v>
      </c>
      <c r="B301" s="217">
        <v>43220</v>
      </c>
      <c r="C301" s="217"/>
      <c r="D301" s="218" t="s">
        <v>387</v>
      </c>
      <c r="E301" s="219" t="s">
        <v>619</v>
      </c>
      <c r="F301" s="219">
        <v>153.5</v>
      </c>
      <c r="G301" s="219"/>
      <c r="H301" s="219">
        <v>196</v>
      </c>
      <c r="I301" s="221">
        <v>196</v>
      </c>
      <c r="J301" s="191" t="s">
        <v>766</v>
      </c>
      <c r="K301" s="192">
        <f>H301-F301</f>
        <v>42.5</v>
      </c>
      <c r="L301" s="193">
        <f>K301/F301</f>
        <v>0.27687296416938112</v>
      </c>
      <c r="M301" s="188" t="s">
        <v>588</v>
      </c>
      <c r="N301" s="194">
        <v>43605</v>
      </c>
      <c r="O301" s="1"/>
      <c r="P301" s="1"/>
      <c r="Q301" s="1"/>
      <c r="R301" s="6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95">
        <v>115</v>
      </c>
      <c r="B302" s="196">
        <v>43306</v>
      </c>
      <c r="C302" s="196"/>
      <c r="D302" s="197" t="s">
        <v>736</v>
      </c>
      <c r="E302" s="198" t="s">
        <v>619</v>
      </c>
      <c r="F302" s="199">
        <v>27.5</v>
      </c>
      <c r="G302" s="199"/>
      <c r="H302" s="200">
        <v>13.1</v>
      </c>
      <c r="I302" s="200">
        <v>60</v>
      </c>
      <c r="J302" s="201" t="s">
        <v>767</v>
      </c>
      <c r="K302" s="202">
        <v>-14.4</v>
      </c>
      <c r="L302" s="203">
        <v>-0.52363636363636401</v>
      </c>
      <c r="M302" s="199" t="s">
        <v>600</v>
      </c>
      <c r="N302" s="196">
        <v>43138</v>
      </c>
      <c r="O302" s="1"/>
      <c r="P302" s="1"/>
      <c r="Q302" s="1"/>
      <c r="R302" s="6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25">
        <v>116</v>
      </c>
      <c r="B303" s="226">
        <v>43318</v>
      </c>
      <c r="C303" s="226"/>
      <c r="D303" s="204" t="s">
        <v>768</v>
      </c>
      <c r="E303" s="199" t="s">
        <v>619</v>
      </c>
      <c r="F303" s="199">
        <v>148.5</v>
      </c>
      <c r="G303" s="199"/>
      <c r="H303" s="199">
        <v>102</v>
      </c>
      <c r="I303" s="200">
        <v>182</v>
      </c>
      <c r="J303" s="201" t="s">
        <v>769</v>
      </c>
      <c r="K303" s="202">
        <f>H303-F303</f>
        <v>-46.5</v>
      </c>
      <c r="L303" s="203">
        <f>K303/F303</f>
        <v>-0.31313131313131315</v>
      </c>
      <c r="M303" s="199" t="s">
        <v>600</v>
      </c>
      <c r="N303" s="196">
        <v>43661</v>
      </c>
      <c r="O303" s="1"/>
      <c r="P303" s="1"/>
      <c r="Q303" s="1"/>
      <c r="R303" s="6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85">
        <v>117</v>
      </c>
      <c r="B304" s="186">
        <v>43335</v>
      </c>
      <c r="C304" s="186"/>
      <c r="D304" s="187" t="s">
        <v>770</v>
      </c>
      <c r="E304" s="188" t="s">
        <v>619</v>
      </c>
      <c r="F304" s="219">
        <v>285</v>
      </c>
      <c r="G304" s="188"/>
      <c r="H304" s="188">
        <v>355</v>
      </c>
      <c r="I304" s="190">
        <v>364</v>
      </c>
      <c r="J304" s="191" t="s">
        <v>771</v>
      </c>
      <c r="K304" s="192">
        <v>70</v>
      </c>
      <c r="L304" s="193">
        <v>0.24561403508771901</v>
      </c>
      <c r="M304" s="188" t="s">
        <v>588</v>
      </c>
      <c r="N304" s="194">
        <v>43455</v>
      </c>
      <c r="O304" s="1"/>
      <c r="P304" s="1"/>
      <c r="Q304" s="1"/>
      <c r="R304" s="6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85">
        <v>118</v>
      </c>
      <c r="B305" s="186">
        <v>43341</v>
      </c>
      <c r="C305" s="186"/>
      <c r="D305" s="187" t="s">
        <v>375</v>
      </c>
      <c r="E305" s="188" t="s">
        <v>619</v>
      </c>
      <c r="F305" s="219">
        <v>525</v>
      </c>
      <c r="G305" s="188"/>
      <c r="H305" s="188">
        <v>585</v>
      </c>
      <c r="I305" s="190">
        <v>635</v>
      </c>
      <c r="J305" s="191" t="s">
        <v>772</v>
      </c>
      <c r="K305" s="192">
        <f t="shared" ref="K305:K322" si="160">H305-F305</f>
        <v>60</v>
      </c>
      <c r="L305" s="193">
        <f t="shared" ref="L305:L322" si="161">K305/F305</f>
        <v>0.11428571428571428</v>
      </c>
      <c r="M305" s="188" t="s">
        <v>588</v>
      </c>
      <c r="N305" s="194">
        <v>43662</v>
      </c>
      <c r="O305" s="1"/>
      <c r="P305" s="1"/>
      <c r="Q305" s="1"/>
      <c r="R305" s="6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85">
        <v>119</v>
      </c>
      <c r="B306" s="186">
        <v>43395</v>
      </c>
      <c r="C306" s="186"/>
      <c r="D306" s="187" t="s">
        <v>361</v>
      </c>
      <c r="E306" s="188" t="s">
        <v>619</v>
      </c>
      <c r="F306" s="219">
        <v>475</v>
      </c>
      <c r="G306" s="188"/>
      <c r="H306" s="188">
        <v>574</v>
      </c>
      <c r="I306" s="190">
        <v>570</v>
      </c>
      <c r="J306" s="191" t="s">
        <v>677</v>
      </c>
      <c r="K306" s="192">
        <f t="shared" si="160"/>
        <v>99</v>
      </c>
      <c r="L306" s="193">
        <f t="shared" si="161"/>
        <v>0.20842105263157895</v>
      </c>
      <c r="M306" s="188" t="s">
        <v>588</v>
      </c>
      <c r="N306" s="194">
        <v>43403</v>
      </c>
      <c r="O306" s="1"/>
      <c r="P306" s="1"/>
      <c r="Q306" s="1"/>
      <c r="R306" s="6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16">
        <v>120</v>
      </c>
      <c r="B307" s="217">
        <v>43397</v>
      </c>
      <c r="C307" s="217"/>
      <c r="D307" s="218" t="s">
        <v>382</v>
      </c>
      <c r="E307" s="219" t="s">
        <v>619</v>
      </c>
      <c r="F307" s="219">
        <v>707.5</v>
      </c>
      <c r="G307" s="219"/>
      <c r="H307" s="219">
        <v>872</v>
      </c>
      <c r="I307" s="221">
        <v>872</v>
      </c>
      <c r="J307" s="222" t="s">
        <v>677</v>
      </c>
      <c r="K307" s="192">
        <f t="shared" si="160"/>
        <v>164.5</v>
      </c>
      <c r="L307" s="223">
        <f t="shared" si="161"/>
        <v>0.23250883392226149</v>
      </c>
      <c r="M307" s="219" t="s">
        <v>588</v>
      </c>
      <c r="N307" s="224">
        <v>43482</v>
      </c>
      <c r="O307" s="1"/>
      <c r="P307" s="1"/>
      <c r="Q307" s="1"/>
      <c r="R307" s="6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16">
        <v>121</v>
      </c>
      <c r="B308" s="217">
        <v>43398</v>
      </c>
      <c r="C308" s="217"/>
      <c r="D308" s="218" t="s">
        <v>773</v>
      </c>
      <c r="E308" s="219" t="s">
        <v>619</v>
      </c>
      <c r="F308" s="219">
        <v>162</v>
      </c>
      <c r="G308" s="219"/>
      <c r="H308" s="219">
        <v>204</v>
      </c>
      <c r="I308" s="221">
        <v>209</v>
      </c>
      <c r="J308" s="222" t="s">
        <v>774</v>
      </c>
      <c r="K308" s="192">
        <f t="shared" si="160"/>
        <v>42</v>
      </c>
      <c r="L308" s="223">
        <f t="shared" si="161"/>
        <v>0.25925925925925924</v>
      </c>
      <c r="M308" s="219" t="s">
        <v>588</v>
      </c>
      <c r="N308" s="224">
        <v>43539</v>
      </c>
      <c r="O308" s="1"/>
      <c r="P308" s="1"/>
      <c r="Q308" s="1"/>
      <c r="R308" s="6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16">
        <v>122</v>
      </c>
      <c r="B309" s="217">
        <v>43399</v>
      </c>
      <c r="C309" s="217"/>
      <c r="D309" s="218" t="s">
        <v>480</v>
      </c>
      <c r="E309" s="219" t="s">
        <v>619</v>
      </c>
      <c r="F309" s="219">
        <v>240</v>
      </c>
      <c r="G309" s="219"/>
      <c r="H309" s="219">
        <v>297</v>
      </c>
      <c r="I309" s="221">
        <v>297</v>
      </c>
      <c r="J309" s="222" t="s">
        <v>677</v>
      </c>
      <c r="K309" s="228">
        <f t="shared" si="160"/>
        <v>57</v>
      </c>
      <c r="L309" s="223">
        <f t="shared" si="161"/>
        <v>0.23749999999999999</v>
      </c>
      <c r="M309" s="219" t="s">
        <v>588</v>
      </c>
      <c r="N309" s="224">
        <v>43417</v>
      </c>
      <c r="O309" s="1"/>
      <c r="P309" s="1"/>
      <c r="Q309" s="1"/>
      <c r="R309" s="6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85">
        <v>123</v>
      </c>
      <c r="B310" s="186">
        <v>43439</v>
      </c>
      <c r="C310" s="186"/>
      <c r="D310" s="187" t="s">
        <v>775</v>
      </c>
      <c r="E310" s="188" t="s">
        <v>619</v>
      </c>
      <c r="F310" s="188">
        <v>202.5</v>
      </c>
      <c r="G310" s="188"/>
      <c r="H310" s="188">
        <v>255</v>
      </c>
      <c r="I310" s="190">
        <v>252</v>
      </c>
      <c r="J310" s="191" t="s">
        <v>677</v>
      </c>
      <c r="K310" s="192">
        <f t="shared" si="160"/>
        <v>52.5</v>
      </c>
      <c r="L310" s="193">
        <f t="shared" si="161"/>
        <v>0.25925925925925924</v>
      </c>
      <c r="M310" s="188" t="s">
        <v>588</v>
      </c>
      <c r="N310" s="194">
        <v>43542</v>
      </c>
      <c r="O310" s="1"/>
      <c r="P310" s="1"/>
      <c r="Q310" s="1"/>
      <c r="R310" s="6" t="s">
        <v>776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16">
        <v>124</v>
      </c>
      <c r="B311" s="217">
        <v>43465</v>
      </c>
      <c r="C311" s="186"/>
      <c r="D311" s="218" t="s">
        <v>414</v>
      </c>
      <c r="E311" s="219" t="s">
        <v>619</v>
      </c>
      <c r="F311" s="219">
        <v>710</v>
      </c>
      <c r="G311" s="219"/>
      <c r="H311" s="219">
        <v>866</v>
      </c>
      <c r="I311" s="221">
        <v>866</v>
      </c>
      <c r="J311" s="222" t="s">
        <v>677</v>
      </c>
      <c r="K311" s="192">
        <f t="shared" si="160"/>
        <v>156</v>
      </c>
      <c r="L311" s="193">
        <f t="shared" si="161"/>
        <v>0.21971830985915494</v>
      </c>
      <c r="M311" s="188" t="s">
        <v>588</v>
      </c>
      <c r="N311" s="194">
        <v>43553</v>
      </c>
      <c r="O311" s="1"/>
      <c r="P311" s="1"/>
      <c r="Q311" s="1"/>
      <c r="R311" s="6" t="s">
        <v>776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16">
        <v>125</v>
      </c>
      <c r="B312" s="217">
        <v>43522</v>
      </c>
      <c r="C312" s="217"/>
      <c r="D312" s="218" t="s">
        <v>152</v>
      </c>
      <c r="E312" s="219" t="s">
        <v>619</v>
      </c>
      <c r="F312" s="219">
        <v>337.25</v>
      </c>
      <c r="G312" s="219"/>
      <c r="H312" s="219">
        <v>398.5</v>
      </c>
      <c r="I312" s="221">
        <v>411</v>
      </c>
      <c r="J312" s="191" t="s">
        <v>777</v>
      </c>
      <c r="K312" s="192">
        <f t="shared" si="160"/>
        <v>61.25</v>
      </c>
      <c r="L312" s="193">
        <f t="shared" si="161"/>
        <v>0.1816160118606375</v>
      </c>
      <c r="M312" s="188" t="s">
        <v>588</v>
      </c>
      <c r="N312" s="194">
        <v>43760</v>
      </c>
      <c r="O312" s="1"/>
      <c r="P312" s="1"/>
      <c r="Q312" s="1"/>
      <c r="R312" s="6" t="s">
        <v>776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29">
        <v>126</v>
      </c>
      <c r="B313" s="230">
        <v>43559</v>
      </c>
      <c r="C313" s="230"/>
      <c r="D313" s="231" t="s">
        <v>778</v>
      </c>
      <c r="E313" s="232" t="s">
        <v>619</v>
      </c>
      <c r="F313" s="232">
        <v>130</v>
      </c>
      <c r="G313" s="232"/>
      <c r="H313" s="232">
        <v>65</v>
      </c>
      <c r="I313" s="233">
        <v>158</v>
      </c>
      <c r="J313" s="201" t="s">
        <v>779</v>
      </c>
      <c r="K313" s="202">
        <f t="shared" si="160"/>
        <v>-65</v>
      </c>
      <c r="L313" s="203">
        <f t="shared" si="161"/>
        <v>-0.5</v>
      </c>
      <c r="M313" s="199" t="s">
        <v>600</v>
      </c>
      <c r="N313" s="196">
        <v>43726</v>
      </c>
      <c r="O313" s="1"/>
      <c r="P313" s="1"/>
      <c r="Q313" s="1"/>
      <c r="R313" s="6" t="s">
        <v>780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16">
        <v>127</v>
      </c>
      <c r="B314" s="217">
        <v>43017</v>
      </c>
      <c r="C314" s="217"/>
      <c r="D314" s="218" t="s">
        <v>185</v>
      </c>
      <c r="E314" s="219" t="s">
        <v>619</v>
      </c>
      <c r="F314" s="219">
        <v>141.5</v>
      </c>
      <c r="G314" s="219"/>
      <c r="H314" s="219">
        <v>183.5</v>
      </c>
      <c r="I314" s="221">
        <v>210</v>
      </c>
      <c r="J314" s="191" t="s">
        <v>774</v>
      </c>
      <c r="K314" s="192">
        <f t="shared" si="160"/>
        <v>42</v>
      </c>
      <c r="L314" s="193">
        <f t="shared" si="161"/>
        <v>0.29681978798586572</v>
      </c>
      <c r="M314" s="188" t="s">
        <v>588</v>
      </c>
      <c r="N314" s="194">
        <v>43042</v>
      </c>
      <c r="O314" s="1"/>
      <c r="P314" s="1"/>
      <c r="Q314" s="1"/>
      <c r="R314" s="6" t="s">
        <v>780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29">
        <v>128</v>
      </c>
      <c r="B315" s="230">
        <v>43074</v>
      </c>
      <c r="C315" s="230"/>
      <c r="D315" s="231" t="s">
        <v>781</v>
      </c>
      <c r="E315" s="232" t="s">
        <v>619</v>
      </c>
      <c r="F315" s="227">
        <v>172</v>
      </c>
      <c r="G315" s="232"/>
      <c r="H315" s="232">
        <v>155.25</v>
      </c>
      <c r="I315" s="233">
        <v>230</v>
      </c>
      <c r="J315" s="201" t="s">
        <v>782</v>
      </c>
      <c r="K315" s="202">
        <f t="shared" si="160"/>
        <v>-16.75</v>
      </c>
      <c r="L315" s="203">
        <f t="shared" si="161"/>
        <v>-9.7383720930232565E-2</v>
      </c>
      <c r="M315" s="199" t="s">
        <v>600</v>
      </c>
      <c r="N315" s="196">
        <v>43787</v>
      </c>
      <c r="O315" s="1"/>
      <c r="P315" s="1"/>
      <c r="Q315" s="1"/>
      <c r="R315" s="6" t="s">
        <v>780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16">
        <v>129</v>
      </c>
      <c r="B316" s="217">
        <v>43398</v>
      </c>
      <c r="C316" s="217"/>
      <c r="D316" s="218" t="s">
        <v>107</v>
      </c>
      <c r="E316" s="219" t="s">
        <v>619</v>
      </c>
      <c r="F316" s="219">
        <v>698.5</v>
      </c>
      <c r="G316" s="219"/>
      <c r="H316" s="219">
        <v>890</v>
      </c>
      <c r="I316" s="221">
        <v>890</v>
      </c>
      <c r="J316" s="191" t="s">
        <v>850</v>
      </c>
      <c r="K316" s="192">
        <f t="shared" si="160"/>
        <v>191.5</v>
      </c>
      <c r="L316" s="193">
        <f t="shared" si="161"/>
        <v>0.27415891195418757</v>
      </c>
      <c r="M316" s="188" t="s">
        <v>588</v>
      </c>
      <c r="N316" s="194">
        <v>44328</v>
      </c>
      <c r="O316" s="1"/>
      <c r="P316" s="1"/>
      <c r="Q316" s="1"/>
      <c r="R316" s="6" t="s">
        <v>776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16">
        <v>130</v>
      </c>
      <c r="B317" s="217">
        <v>42877</v>
      </c>
      <c r="C317" s="217"/>
      <c r="D317" s="218" t="s">
        <v>374</v>
      </c>
      <c r="E317" s="219" t="s">
        <v>619</v>
      </c>
      <c r="F317" s="219">
        <v>127.6</v>
      </c>
      <c r="G317" s="219"/>
      <c r="H317" s="219">
        <v>138</v>
      </c>
      <c r="I317" s="221">
        <v>190</v>
      </c>
      <c r="J317" s="191" t="s">
        <v>783</v>
      </c>
      <c r="K317" s="192">
        <f t="shared" si="160"/>
        <v>10.400000000000006</v>
      </c>
      <c r="L317" s="193">
        <f t="shared" si="161"/>
        <v>8.1504702194357417E-2</v>
      </c>
      <c r="M317" s="188" t="s">
        <v>588</v>
      </c>
      <c r="N317" s="194">
        <v>43774</v>
      </c>
      <c r="O317" s="1"/>
      <c r="P317" s="1"/>
      <c r="Q317" s="1"/>
      <c r="R317" s="6" t="s">
        <v>780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16">
        <v>131</v>
      </c>
      <c r="B318" s="217">
        <v>43158</v>
      </c>
      <c r="C318" s="217"/>
      <c r="D318" s="218" t="s">
        <v>784</v>
      </c>
      <c r="E318" s="219" t="s">
        <v>619</v>
      </c>
      <c r="F318" s="219">
        <v>317</v>
      </c>
      <c r="G318" s="219"/>
      <c r="H318" s="219">
        <v>382.5</v>
      </c>
      <c r="I318" s="221">
        <v>398</v>
      </c>
      <c r="J318" s="191" t="s">
        <v>785</v>
      </c>
      <c r="K318" s="192">
        <f t="shared" si="160"/>
        <v>65.5</v>
      </c>
      <c r="L318" s="193">
        <f t="shared" si="161"/>
        <v>0.20662460567823343</v>
      </c>
      <c r="M318" s="188" t="s">
        <v>588</v>
      </c>
      <c r="N318" s="194">
        <v>44238</v>
      </c>
      <c r="O318" s="1"/>
      <c r="P318" s="1"/>
      <c r="Q318" s="1"/>
      <c r="R318" s="6" t="s">
        <v>780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29">
        <v>132</v>
      </c>
      <c r="B319" s="230">
        <v>43164</v>
      </c>
      <c r="C319" s="230"/>
      <c r="D319" s="231" t="s">
        <v>144</v>
      </c>
      <c r="E319" s="232" t="s">
        <v>619</v>
      </c>
      <c r="F319" s="227">
        <f>510-14.4</f>
        <v>495.6</v>
      </c>
      <c r="G319" s="232"/>
      <c r="H319" s="232">
        <v>350</v>
      </c>
      <c r="I319" s="233">
        <v>672</v>
      </c>
      <c r="J319" s="201" t="s">
        <v>786</v>
      </c>
      <c r="K319" s="202">
        <f t="shared" si="160"/>
        <v>-145.60000000000002</v>
      </c>
      <c r="L319" s="203">
        <f t="shared" si="161"/>
        <v>-0.29378531073446329</v>
      </c>
      <c r="M319" s="199" t="s">
        <v>600</v>
      </c>
      <c r="N319" s="196">
        <v>43887</v>
      </c>
      <c r="O319" s="1"/>
      <c r="P319" s="1"/>
      <c r="Q319" s="1"/>
      <c r="R319" s="6" t="s">
        <v>776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29">
        <v>133</v>
      </c>
      <c r="B320" s="230">
        <v>43237</v>
      </c>
      <c r="C320" s="230"/>
      <c r="D320" s="231" t="s">
        <v>472</v>
      </c>
      <c r="E320" s="232" t="s">
        <v>619</v>
      </c>
      <c r="F320" s="227">
        <v>230.3</v>
      </c>
      <c r="G320" s="232"/>
      <c r="H320" s="232">
        <v>102.5</v>
      </c>
      <c r="I320" s="233">
        <v>348</v>
      </c>
      <c r="J320" s="201" t="s">
        <v>787</v>
      </c>
      <c r="K320" s="202">
        <f t="shared" si="160"/>
        <v>-127.80000000000001</v>
      </c>
      <c r="L320" s="203">
        <f t="shared" si="161"/>
        <v>-0.55492835432045162</v>
      </c>
      <c r="M320" s="199" t="s">
        <v>600</v>
      </c>
      <c r="N320" s="196">
        <v>43896</v>
      </c>
      <c r="O320" s="1"/>
      <c r="P320" s="1"/>
      <c r="Q320" s="1"/>
      <c r="R320" s="6" t="s">
        <v>776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16">
        <v>134</v>
      </c>
      <c r="B321" s="217">
        <v>43258</v>
      </c>
      <c r="C321" s="217"/>
      <c r="D321" s="218" t="s">
        <v>437</v>
      </c>
      <c r="E321" s="219" t="s">
        <v>619</v>
      </c>
      <c r="F321" s="219">
        <f>342.5-5.1</f>
        <v>337.4</v>
      </c>
      <c r="G321" s="219"/>
      <c r="H321" s="219">
        <v>412.5</v>
      </c>
      <c r="I321" s="221">
        <v>439</v>
      </c>
      <c r="J321" s="191" t="s">
        <v>788</v>
      </c>
      <c r="K321" s="192">
        <f t="shared" si="160"/>
        <v>75.100000000000023</v>
      </c>
      <c r="L321" s="193">
        <f t="shared" si="161"/>
        <v>0.22258446947243635</v>
      </c>
      <c r="M321" s="188" t="s">
        <v>588</v>
      </c>
      <c r="N321" s="194">
        <v>44230</v>
      </c>
      <c r="O321" s="1"/>
      <c r="P321" s="1"/>
      <c r="Q321" s="1"/>
      <c r="R321" s="6" t="s">
        <v>780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10">
        <v>135</v>
      </c>
      <c r="B322" s="209">
        <v>43285</v>
      </c>
      <c r="C322" s="209"/>
      <c r="D322" s="210" t="s">
        <v>55</v>
      </c>
      <c r="E322" s="211" t="s">
        <v>619</v>
      </c>
      <c r="F322" s="211">
        <f>127.5-5.53</f>
        <v>121.97</v>
      </c>
      <c r="G322" s="212"/>
      <c r="H322" s="212">
        <v>122.5</v>
      </c>
      <c r="I322" s="212">
        <v>170</v>
      </c>
      <c r="J322" s="213" t="s">
        <v>817</v>
      </c>
      <c r="K322" s="214">
        <f t="shared" si="160"/>
        <v>0.53000000000000114</v>
      </c>
      <c r="L322" s="215">
        <f t="shared" si="161"/>
        <v>4.3453308190538747E-3</v>
      </c>
      <c r="M322" s="211" t="s">
        <v>710</v>
      </c>
      <c r="N322" s="209">
        <v>44431</v>
      </c>
      <c r="O322" s="1"/>
      <c r="P322" s="1"/>
      <c r="Q322" s="1"/>
      <c r="R322" s="6" t="s">
        <v>776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29">
        <v>136</v>
      </c>
      <c r="B323" s="230">
        <v>43294</v>
      </c>
      <c r="C323" s="230"/>
      <c r="D323" s="231" t="s">
        <v>363</v>
      </c>
      <c r="E323" s="232" t="s">
        <v>619</v>
      </c>
      <c r="F323" s="227">
        <v>46.5</v>
      </c>
      <c r="G323" s="232"/>
      <c r="H323" s="232">
        <v>17</v>
      </c>
      <c r="I323" s="233">
        <v>59</v>
      </c>
      <c r="J323" s="201" t="s">
        <v>789</v>
      </c>
      <c r="K323" s="202">
        <f t="shared" ref="K323:K331" si="162">H323-F323</f>
        <v>-29.5</v>
      </c>
      <c r="L323" s="203">
        <f t="shared" ref="L323:L331" si="163">K323/F323</f>
        <v>-0.63440860215053763</v>
      </c>
      <c r="M323" s="199" t="s">
        <v>600</v>
      </c>
      <c r="N323" s="196">
        <v>43887</v>
      </c>
      <c r="O323" s="1"/>
      <c r="P323" s="1"/>
      <c r="Q323" s="1"/>
      <c r="R323" s="6" t="s">
        <v>776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16">
        <v>137</v>
      </c>
      <c r="B324" s="217">
        <v>43396</v>
      </c>
      <c r="C324" s="217"/>
      <c r="D324" s="218" t="s">
        <v>416</v>
      </c>
      <c r="E324" s="219" t="s">
        <v>619</v>
      </c>
      <c r="F324" s="219">
        <v>156.5</v>
      </c>
      <c r="G324" s="219"/>
      <c r="H324" s="219">
        <v>207.5</v>
      </c>
      <c r="I324" s="221">
        <v>191</v>
      </c>
      <c r="J324" s="191" t="s">
        <v>677</v>
      </c>
      <c r="K324" s="192">
        <f t="shared" si="162"/>
        <v>51</v>
      </c>
      <c r="L324" s="193">
        <f t="shared" si="163"/>
        <v>0.32587859424920129</v>
      </c>
      <c r="M324" s="188" t="s">
        <v>588</v>
      </c>
      <c r="N324" s="194">
        <v>44369</v>
      </c>
      <c r="O324" s="1"/>
      <c r="P324" s="1"/>
      <c r="Q324" s="1"/>
      <c r="R324" s="6" t="s">
        <v>776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16">
        <v>138</v>
      </c>
      <c r="B325" s="217">
        <v>43439</v>
      </c>
      <c r="C325" s="217"/>
      <c r="D325" s="218" t="s">
        <v>325</v>
      </c>
      <c r="E325" s="219" t="s">
        <v>619</v>
      </c>
      <c r="F325" s="219">
        <v>259.5</v>
      </c>
      <c r="G325" s="219"/>
      <c r="H325" s="219">
        <v>320</v>
      </c>
      <c r="I325" s="221">
        <v>320</v>
      </c>
      <c r="J325" s="191" t="s">
        <v>677</v>
      </c>
      <c r="K325" s="192">
        <f t="shared" si="162"/>
        <v>60.5</v>
      </c>
      <c r="L325" s="193">
        <f t="shared" si="163"/>
        <v>0.23314065510597304</v>
      </c>
      <c r="M325" s="188" t="s">
        <v>588</v>
      </c>
      <c r="N325" s="194">
        <v>44323</v>
      </c>
      <c r="O325" s="1"/>
      <c r="P325" s="1"/>
      <c r="Q325" s="1"/>
      <c r="R325" s="6" t="s">
        <v>776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29">
        <v>139</v>
      </c>
      <c r="B326" s="230">
        <v>43439</v>
      </c>
      <c r="C326" s="230"/>
      <c r="D326" s="231" t="s">
        <v>790</v>
      </c>
      <c r="E326" s="232" t="s">
        <v>619</v>
      </c>
      <c r="F326" s="232">
        <v>715</v>
      </c>
      <c r="G326" s="232"/>
      <c r="H326" s="232">
        <v>445</v>
      </c>
      <c r="I326" s="233">
        <v>840</v>
      </c>
      <c r="J326" s="201" t="s">
        <v>791</v>
      </c>
      <c r="K326" s="202">
        <f t="shared" si="162"/>
        <v>-270</v>
      </c>
      <c r="L326" s="203">
        <f t="shared" si="163"/>
        <v>-0.3776223776223776</v>
      </c>
      <c r="M326" s="199" t="s">
        <v>600</v>
      </c>
      <c r="N326" s="196">
        <v>43800</v>
      </c>
      <c r="O326" s="1"/>
      <c r="P326" s="1"/>
      <c r="Q326" s="1"/>
      <c r="R326" s="6" t="s">
        <v>776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16">
        <v>140</v>
      </c>
      <c r="B327" s="217">
        <v>43469</v>
      </c>
      <c r="C327" s="217"/>
      <c r="D327" s="218" t="s">
        <v>157</v>
      </c>
      <c r="E327" s="219" t="s">
        <v>619</v>
      </c>
      <c r="F327" s="219">
        <v>875</v>
      </c>
      <c r="G327" s="219"/>
      <c r="H327" s="219">
        <v>1165</v>
      </c>
      <c r="I327" s="221">
        <v>1185</v>
      </c>
      <c r="J327" s="191" t="s">
        <v>792</v>
      </c>
      <c r="K327" s="192">
        <f t="shared" si="162"/>
        <v>290</v>
      </c>
      <c r="L327" s="193">
        <f t="shared" si="163"/>
        <v>0.33142857142857141</v>
      </c>
      <c r="M327" s="188" t="s">
        <v>588</v>
      </c>
      <c r="N327" s="194">
        <v>43847</v>
      </c>
      <c r="O327" s="1"/>
      <c r="P327" s="1"/>
      <c r="Q327" s="1"/>
      <c r="R327" s="6" t="s">
        <v>776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16">
        <v>141</v>
      </c>
      <c r="B328" s="217">
        <v>43559</v>
      </c>
      <c r="C328" s="217"/>
      <c r="D328" s="218" t="s">
        <v>341</v>
      </c>
      <c r="E328" s="219" t="s">
        <v>619</v>
      </c>
      <c r="F328" s="219">
        <f>387-14.63</f>
        <v>372.37</v>
      </c>
      <c r="G328" s="219"/>
      <c r="H328" s="219">
        <v>490</v>
      </c>
      <c r="I328" s="221">
        <v>490</v>
      </c>
      <c r="J328" s="191" t="s">
        <v>677</v>
      </c>
      <c r="K328" s="192">
        <f t="shared" si="162"/>
        <v>117.63</v>
      </c>
      <c r="L328" s="193">
        <f t="shared" si="163"/>
        <v>0.31589548030185027</v>
      </c>
      <c r="M328" s="188" t="s">
        <v>588</v>
      </c>
      <c r="N328" s="194">
        <v>43850</v>
      </c>
      <c r="O328" s="1"/>
      <c r="P328" s="1"/>
      <c r="Q328" s="1"/>
      <c r="R328" s="6" t="s">
        <v>776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29">
        <v>142</v>
      </c>
      <c r="B329" s="230">
        <v>43578</v>
      </c>
      <c r="C329" s="230"/>
      <c r="D329" s="231" t="s">
        <v>793</v>
      </c>
      <c r="E329" s="232" t="s">
        <v>590</v>
      </c>
      <c r="F329" s="232">
        <v>220</v>
      </c>
      <c r="G329" s="232"/>
      <c r="H329" s="232">
        <v>127.5</v>
      </c>
      <c r="I329" s="233">
        <v>284</v>
      </c>
      <c r="J329" s="201" t="s">
        <v>794</v>
      </c>
      <c r="K329" s="202">
        <f t="shared" si="162"/>
        <v>-92.5</v>
      </c>
      <c r="L329" s="203">
        <f t="shared" si="163"/>
        <v>-0.42045454545454547</v>
      </c>
      <c r="M329" s="199" t="s">
        <v>600</v>
      </c>
      <c r="N329" s="196">
        <v>43896</v>
      </c>
      <c r="O329" s="1"/>
      <c r="P329" s="1"/>
      <c r="Q329" s="1"/>
      <c r="R329" s="6" t="s">
        <v>776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16">
        <v>143</v>
      </c>
      <c r="B330" s="217">
        <v>43622</v>
      </c>
      <c r="C330" s="217"/>
      <c r="D330" s="218" t="s">
        <v>481</v>
      </c>
      <c r="E330" s="219" t="s">
        <v>590</v>
      </c>
      <c r="F330" s="219">
        <v>332.8</v>
      </c>
      <c r="G330" s="219"/>
      <c r="H330" s="219">
        <v>405</v>
      </c>
      <c r="I330" s="221">
        <v>419</v>
      </c>
      <c r="J330" s="191" t="s">
        <v>795</v>
      </c>
      <c r="K330" s="192">
        <f t="shared" si="162"/>
        <v>72.199999999999989</v>
      </c>
      <c r="L330" s="193">
        <f t="shared" si="163"/>
        <v>0.21694711538461534</v>
      </c>
      <c r="M330" s="188" t="s">
        <v>588</v>
      </c>
      <c r="N330" s="194">
        <v>43860</v>
      </c>
      <c r="O330" s="1"/>
      <c r="P330" s="1"/>
      <c r="Q330" s="1"/>
      <c r="R330" s="6" t="s">
        <v>780</v>
      </c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210">
        <v>144</v>
      </c>
      <c r="B331" s="209">
        <v>43641</v>
      </c>
      <c r="C331" s="209"/>
      <c r="D331" s="210" t="s">
        <v>150</v>
      </c>
      <c r="E331" s="211" t="s">
        <v>619</v>
      </c>
      <c r="F331" s="211">
        <v>386</v>
      </c>
      <c r="G331" s="212"/>
      <c r="H331" s="212">
        <v>395</v>
      </c>
      <c r="I331" s="212">
        <v>452</v>
      </c>
      <c r="J331" s="213" t="s">
        <v>796</v>
      </c>
      <c r="K331" s="214">
        <f t="shared" si="162"/>
        <v>9</v>
      </c>
      <c r="L331" s="215">
        <f t="shared" si="163"/>
        <v>2.3316062176165803E-2</v>
      </c>
      <c r="M331" s="211" t="s">
        <v>710</v>
      </c>
      <c r="N331" s="209">
        <v>43868</v>
      </c>
      <c r="O331" s="1"/>
      <c r="P331" s="1"/>
      <c r="Q331" s="1"/>
      <c r="R331" s="6" t="s">
        <v>780</v>
      </c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10">
        <v>145</v>
      </c>
      <c r="B332" s="209">
        <v>43707</v>
      </c>
      <c r="C332" s="209"/>
      <c r="D332" s="210" t="s">
        <v>130</v>
      </c>
      <c r="E332" s="211" t="s">
        <v>619</v>
      </c>
      <c r="F332" s="211">
        <v>137.5</v>
      </c>
      <c r="G332" s="212"/>
      <c r="H332" s="212">
        <v>138.5</v>
      </c>
      <c r="I332" s="212">
        <v>190</v>
      </c>
      <c r="J332" s="213" t="s">
        <v>816</v>
      </c>
      <c r="K332" s="214">
        <f>H332-F332</f>
        <v>1</v>
      </c>
      <c r="L332" s="215">
        <f>K332/F332</f>
        <v>7.2727272727272727E-3</v>
      </c>
      <c r="M332" s="211" t="s">
        <v>710</v>
      </c>
      <c r="N332" s="209">
        <v>44432</v>
      </c>
      <c r="O332" s="1"/>
      <c r="P332" s="1"/>
      <c r="Q332" s="1"/>
      <c r="R332" s="6" t="s">
        <v>776</v>
      </c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216">
        <v>146</v>
      </c>
      <c r="B333" s="217">
        <v>43731</v>
      </c>
      <c r="C333" s="217"/>
      <c r="D333" s="218" t="s">
        <v>428</v>
      </c>
      <c r="E333" s="219" t="s">
        <v>619</v>
      </c>
      <c r="F333" s="219">
        <v>235</v>
      </c>
      <c r="G333" s="219"/>
      <c r="H333" s="219">
        <v>295</v>
      </c>
      <c r="I333" s="221">
        <v>296</v>
      </c>
      <c r="J333" s="191" t="s">
        <v>797</v>
      </c>
      <c r="K333" s="192">
        <f t="shared" ref="K333:K339" si="164">H333-F333</f>
        <v>60</v>
      </c>
      <c r="L333" s="193">
        <f t="shared" ref="L333:L339" si="165">K333/F333</f>
        <v>0.25531914893617019</v>
      </c>
      <c r="M333" s="188" t="s">
        <v>588</v>
      </c>
      <c r="N333" s="194">
        <v>43844</v>
      </c>
      <c r="O333" s="1"/>
      <c r="P333" s="1"/>
      <c r="Q333" s="1"/>
      <c r="R333" s="6" t="s">
        <v>780</v>
      </c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216">
        <v>147</v>
      </c>
      <c r="B334" s="217">
        <v>43752</v>
      </c>
      <c r="C334" s="217"/>
      <c r="D334" s="218" t="s">
        <v>798</v>
      </c>
      <c r="E334" s="219" t="s">
        <v>619</v>
      </c>
      <c r="F334" s="219">
        <v>277.5</v>
      </c>
      <c r="G334" s="219"/>
      <c r="H334" s="219">
        <v>333</v>
      </c>
      <c r="I334" s="221">
        <v>333</v>
      </c>
      <c r="J334" s="191" t="s">
        <v>799</v>
      </c>
      <c r="K334" s="192">
        <f t="shared" si="164"/>
        <v>55.5</v>
      </c>
      <c r="L334" s="193">
        <f t="shared" si="165"/>
        <v>0.2</v>
      </c>
      <c r="M334" s="188" t="s">
        <v>588</v>
      </c>
      <c r="N334" s="194">
        <v>43846</v>
      </c>
      <c r="O334" s="1"/>
      <c r="P334" s="1"/>
      <c r="Q334" s="1"/>
      <c r="R334" s="6" t="s">
        <v>776</v>
      </c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216">
        <v>148</v>
      </c>
      <c r="B335" s="217">
        <v>43752</v>
      </c>
      <c r="C335" s="217"/>
      <c r="D335" s="218" t="s">
        <v>800</v>
      </c>
      <c r="E335" s="219" t="s">
        <v>619</v>
      </c>
      <c r="F335" s="219">
        <v>930</v>
      </c>
      <c r="G335" s="219"/>
      <c r="H335" s="219">
        <v>1165</v>
      </c>
      <c r="I335" s="221">
        <v>1200</v>
      </c>
      <c r="J335" s="191" t="s">
        <v>801</v>
      </c>
      <c r="K335" s="192">
        <f t="shared" si="164"/>
        <v>235</v>
      </c>
      <c r="L335" s="193">
        <f t="shared" si="165"/>
        <v>0.25268817204301075</v>
      </c>
      <c r="M335" s="188" t="s">
        <v>588</v>
      </c>
      <c r="N335" s="194">
        <v>43847</v>
      </c>
      <c r="O335" s="1"/>
      <c r="P335" s="1"/>
      <c r="Q335" s="1"/>
      <c r="R335" s="6" t="s">
        <v>780</v>
      </c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216">
        <v>149</v>
      </c>
      <c r="B336" s="217">
        <v>43753</v>
      </c>
      <c r="C336" s="217"/>
      <c r="D336" s="218" t="s">
        <v>802</v>
      </c>
      <c r="E336" s="219" t="s">
        <v>619</v>
      </c>
      <c r="F336" s="189">
        <v>111</v>
      </c>
      <c r="G336" s="219"/>
      <c r="H336" s="219">
        <v>141</v>
      </c>
      <c r="I336" s="221">
        <v>141</v>
      </c>
      <c r="J336" s="191" t="s">
        <v>603</v>
      </c>
      <c r="K336" s="192">
        <f t="shared" si="164"/>
        <v>30</v>
      </c>
      <c r="L336" s="193">
        <f t="shared" si="165"/>
        <v>0.27027027027027029</v>
      </c>
      <c r="M336" s="188" t="s">
        <v>588</v>
      </c>
      <c r="N336" s="194">
        <v>44328</v>
      </c>
      <c r="O336" s="1"/>
      <c r="P336" s="1"/>
      <c r="Q336" s="1"/>
      <c r="R336" s="6" t="s">
        <v>780</v>
      </c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216">
        <v>150</v>
      </c>
      <c r="B337" s="217">
        <v>43753</v>
      </c>
      <c r="C337" s="217"/>
      <c r="D337" s="218" t="s">
        <v>803</v>
      </c>
      <c r="E337" s="219" t="s">
        <v>619</v>
      </c>
      <c r="F337" s="189">
        <v>296</v>
      </c>
      <c r="G337" s="219"/>
      <c r="H337" s="219">
        <v>370</v>
      </c>
      <c r="I337" s="221">
        <v>370</v>
      </c>
      <c r="J337" s="191" t="s">
        <v>677</v>
      </c>
      <c r="K337" s="192">
        <f t="shared" si="164"/>
        <v>74</v>
      </c>
      <c r="L337" s="193">
        <f t="shared" si="165"/>
        <v>0.25</v>
      </c>
      <c r="M337" s="188" t="s">
        <v>588</v>
      </c>
      <c r="N337" s="194">
        <v>43853</v>
      </c>
      <c r="O337" s="1"/>
      <c r="P337" s="1"/>
      <c r="Q337" s="1"/>
      <c r="R337" s="6" t="s">
        <v>780</v>
      </c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216">
        <v>151</v>
      </c>
      <c r="B338" s="217">
        <v>43754</v>
      </c>
      <c r="C338" s="217"/>
      <c r="D338" s="218" t="s">
        <v>804</v>
      </c>
      <c r="E338" s="219" t="s">
        <v>619</v>
      </c>
      <c r="F338" s="189">
        <v>300</v>
      </c>
      <c r="G338" s="219"/>
      <c r="H338" s="219">
        <v>382.5</v>
      </c>
      <c r="I338" s="221">
        <v>344</v>
      </c>
      <c r="J338" s="191" t="s">
        <v>855</v>
      </c>
      <c r="K338" s="192">
        <f t="shared" si="164"/>
        <v>82.5</v>
      </c>
      <c r="L338" s="193">
        <f t="shared" si="165"/>
        <v>0.27500000000000002</v>
      </c>
      <c r="M338" s="188" t="s">
        <v>588</v>
      </c>
      <c r="N338" s="194">
        <v>44238</v>
      </c>
      <c r="O338" s="1"/>
      <c r="P338" s="1"/>
      <c r="Q338" s="1"/>
      <c r="R338" s="6" t="s">
        <v>780</v>
      </c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216">
        <v>152</v>
      </c>
      <c r="B339" s="217">
        <v>43832</v>
      </c>
      <c r="C339" s="217"/>
      <c r="D339" s="218" t="s">
        <v>805</v>
      </c>
      <c r="E339" s="219" t="s">
        <v>619</v>
      </c>
      <c r="F339" s="189">
        <v>495</v>
      </c>
      <c r="G339" s="219"/>
      <c r="H339" s="219">
        <v>595</v>
      </c>
      <c r="I339" s="221">
        <v>590</v>
      </c>
      <c r="J339" s="191" t="s">
        <v>854</v>
      </c>
      <c r="K339" s="192">
        <f t="shared" si="164"/>
        <v>100</v>
      </c>
      <c r="L339" s="193">
        <f t="shared" si="165"/>
        <v>0.20202020202020202</v>
      </c>
      <c r="M339" s="188" t="s">
        <v>588</v>
      </c>
      <c r="N339" s="194">
        <v>44589</v>
      </c>
      <c r="O339" s="1"/>
      <c r="P339" s="1"/>
      <c r="Q339" s="1"/>
      <c r="R339" s="6" t="s">
        <v>780</v>
      </c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216">
        <v>153</v>
      </c>
      <c r="B340" s="217">
        <v>43966</v>
      </c>
      <c r="C340" s="217"/>
      <c r="D340" s="218" t="s">
        <v>71</v>
      </c>
      <c r="E340" s="219" t="s">
        <v>619</v>
      </c>
      <c r="F340" s="189">
        <v>67.5</v>
      </c>
      <c r="G340" s="219"/>
      <c r="H340" s="219">
        <v>86</v>
      </c>
      <c r="I340" s="221">
        <v>86</v>
      </c>
      <c r="J340" s="191" t="s">
        <v>806</v>
      </c>
      <c r="K340" s="192">
        <f t="shared" ref="K340:K347" si="166">H340-F340</f>
        <v>18.5</v>
      </c>
      <c r="L340" s="193">
        <f t="shared" ref="L340:L347" si="167">K340/F340</f>
        <v>0.27407407407407408</v>
      </c>
      <c r="M340" s="188" t="s">
        <v>588</v>
      </c>
      <c r="N340" s="194">
        <v>44008</v>
      </c>
      <c r="O340" s="1"/>
      <c r="P340" s="1"/>
      <c r="Q340" s="1"/>
      <c r="R340" s="6" t="s">
        <v>780</v>
      </c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216">
        <v>154</v>
      </c>
      <c r="B341" s="217">
        <v>44035</v>
      </c>
      <c r="C341" s="217"/>
      <c r="D341" s="218" t="s">
        <v>480</v>
      </c>
      <c r="E341" s="219" t="s">
        <v>619</v>
      </c>
      <c r="F341" s="189">
        <v>231</v>
      </c>
      <c r="G341" s="219"/>
      <c r="H341" s="219">
        <v>281</v>
      </c>
      <c r="I341" s="221">
        <v>281</v>
      </c>
      <c r="J341" s="191" t="s">
        <v>677</v>
      </c>
      <c r="K341" s="192">
        <f t="shared" si="166"/>
        <v>50</v>
      </c>
      <c r="L341" s="193">
        <f t="shared" si="167"/>
        <v>0.21645021645021645</v>
      </c>
      <c r="M341" s="188" t="s">
        <v>588</v>
      </c>
      <c r="N341" s="194">
        <v>44358</v>
      </c>
      <c r="O341" s="1"/>
      <c r="P341" s="1"/>
      <c r="Q341" s="1"/>
      <c r="R341" s="6" t="s">
        <v>780</v>
      </c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216">
        <v>155</v>
      </c>
      <c r="B342" s="217">
        <v>44092</v>
      </c>
      <c r="C342" s="217"/>
      <c r="D342" s="218" t="s">
        <v>405</v>
      </c>
      <c r="E342" s="219" t="s">
        <v>619</v>
      </c>
      <c r="F342" s="219">
        <v>206</v>
      </c>
      <c r="G342" s="219"/>
      <c r="H342" s="219">
        <v>248</v>
      </c>
      <c r="I342" s="221">
        <v>248</v>
      </c>
      <c r="J342" s="191" t="s">
        <v>677</v>
      </c>
      <c r="K342" s="192">
        <f t="shared" si="166"/>
        <v>42</v>
      </c>
      <c r="L342" s="193">
        <f t="shared" si="167"/>
        <v>0.20388349514563106</v>
      </c>
      <c r="M342" s="188" t="s">
        <v>588</v>
      </c>
      <c r="N342" s="194">
        <v>44214</v>
      </c>
      <c r="O342" s="1"/>
      <c r="P342" s="1"/>
      <c r="Q342" s="1"/>
      <c r="R342" s="6" t="s">
        <v>780</v>
      </c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216">
        <v>156</v>
      </c>
      <c r="B343" s="217">
        <v>44140</v>
      </c>
      <c r="C343" s="217"/>
      <c r="D343" s="218" t="s">
        <v>405</v>
      </c>
      <c r="E343" s="219" t="s">
        <v>619</v>
      </c>
      <c r="F343" s="219">
        <v>182.5</v>
      </c>
      <c r="G343" s="219"/>
      <c r="H343" s="219">
        <v>248</v>
      </c>
      <c r="I343" s="221">
        <v>248</v>
      </c>
      <c r="J343" s="191" t="s">
        <v>677</v>
      </c>
      <c r="K343" s="192">
        <f t="shared" si="166"/>
        <v>65.5</v>
      </c>
      <c r="L343" s="193">
        <f t="shared" si="167"/>
        <v>0.35890410958904112</v>
      </c>
      <c r="M343" s="188" t="s">
        <v>588</v>
      </c>
      <c r="N343" s="194">
        <v>44214</v>
      </c>
      <c r="O343" s="1"/>
      <c r="P343" s="1"/>
      <c r="Q343" s="1"/>
      <c r="R343" s="6" t="s">
        <v>780</v>
      </c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216">
        <v>157</v>
      </c>
      <c r="B344" s="217">
        <v>44140</v>
      </c>
      <c r="C344" s="217"/>
      <c r="D344" s="218" t="s">
        <v>325</v>
      </c>
      <c r="E344" s="219" t="s">
        <v>619</v>
      </c>
      <c r="F344" s="219">
        <v>247.5</v>
      </c>
      <c r="G344" s="219"/>
      <c r="H344" s="219">
        <v>320</v>
      </c>
      <c r="I344" s="221">
        <v>320</v>
      </c>
      <c r="J344" s="191" t="s">
        <v>677</v>
      </c>
      <c r="K344" s="192">
        <f t="shared" si="166"/>
        <v>72.5</v>
      </c>
      <c r="L344" s="193">
        <f t="shared" si="167"/>
        <v>0.29292929292929293</v>
      </c>
      <c r="M344" s="188" t="s">
        <v>588</v>
      </c>
      <c r="N344" s="194">
        <v>44323</v>
      </c>
      <c r="O344" s="1"/>
      <c r="P344" s="1"/>
      <c r="Q344" s="1"/>
      <c r="R344" s="6" t="s">
        <v>780</v>
      </c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216">
        <v>158</v>
      </c>
      <c r="B345" s="217">
        <v>44140</v>
      </c>
      <c r="C345" s="217"/>
      <c r="D345" s="218" t="s">
        <v>271</v>
      </c>
      <c r="E345" s="219" t="s">
        <v>619</v>
      </c>
      <c r="F345" s="189">
        <v>925</v>
      </c>
      <c r="G345" s="219"/>
      <c r="H345" s="219">
        <v>1095</v>
      </c>
      <c r="I345" s="221">
        <v>1093</v>
      </c>
      <c r="J345" s="191" t="s">
        <v>807</v>
      </c>
      <c r="K345" s="192">
        <f t="shared" si="166"/>
        <v>170</v>
      </c>
      <c r="L345" s="193">
        <f t="shared" si="167"/>
        <v>0.18378378378378379</v>
      </c>
      <c r="M345" s="188" t="s">
        <v>588</v>
      </c>
      <c r="N345" s="194">
        <v>44201</v>
      </c>
      <c r="O345" s="1"/>
      <c r="P345" s="1"/>
      <c r="Q345" s="1"/>
      <c r="R345" s="6" t="s">
        <v>780</v>
      </c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216">
        <v>159</v>
      </c>
      <c r="B346" s="217">
        <v>44140</v>
      </c>
      <c r="C346" s="217"/>
      <c r="D346" s="218" t="s">
        <v>341</v>
      </c>
      <c r="E346" s="219" t="s">
        <v>619</v>
      </c>
      <c r="F346" s="189">
        <v>332.5</v>
      </c>
      <c r="G346" s="219"/>
      <c r="H346" s="219">
        <v>393</v>
      </c>
      <c r="I346" s="221">
        <v>406</v>
      </c>
      <c r="J346" s="191" t="s">
        <v>808</v>
      </c>
      <c r="K346" s="192">
        <f t="shared" si="166"/>
        <v>60.5</v>
      </c>
      <c r="L346" s="193">
        <f t="shared" si="167"/>
        <v>0.18195488721804512</v>
      </c>
      <c r="M346" s="188" t="s">
        <v>588</v>
      </c>
      <c r="N346" s="194">
        <v>44256</v>
      </c>
      <c r="O346" s="1"/>
      <c r="P346" s="1"/>
      <c r="Q346" s="1"/>
      <c r="R346" s="6" t="s">
        <v>780</v>
      </c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216">
        <v>160</v>
      </c>
      <c r="B347" s="217">
        <v>44141</v>
      </c>
      <c r="C347" s="217"/>
      <c r="D347" s="218" t="s">
        <v>480</v>
      </c>
      <c r="E347" s="219" t="s">
        <v>619</v>
      </c>
      <c r="F347" s="189">
        <v>231</v>
      </c>
      <c r="G347" s="219"/>
      <c r="H347" s="219">
        <v>281</v>
      </c>
      <c r="I347" s="221">
        <v>281</v>
      </c>
      <c r="J347" s="191" t="s">
        <v>677</v>
      </c>
      <c r="K347" s="192">
        <f t="shared" si="166"/>
        <v>50</v>
      </c>
      <c r="L347" s="193">
        <f t="shared" si="167"/>
        <v>0.21645021645021645</v>
      </c>
      <c r="M347" s="188" t="s">
        <v>588</v>
      </c>
      <c r="N347" s="194">
        <v>44358</v>
      </c>
      <c r="O347" s="1"/>
      <c r="P347" s="1"/>
      <c r="Q347" s="1"/>
      <c r="R347" s="6" t="s">
        <v>780</v>
      </c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242">
        <v>161</v>
      </c>
      <c r="B348" s="235">
        <v>44187</v>
      </c>
      <c r="C348" s="235"/>
      <c r="D348" s="236" t="s">
        <v>453</v>
      </c>
      <c r="E348" s="53" t="s">
        <v>619</v>
      </c>
      <c r="F348" s="237" t="s">
        <v>809</v>
      </c>
      <c r="G348" s="53"/>
      <c r="H348" s="53"/>
      <c r="I348" s="238">
        <v>239</v>
      </c>
      <c r="J348" s="234" t="s">
        <v>591</v>
      </c>
      <c r="K348" s="234"/>
      <c r="L348" s="239"/>
      <c r="M348" s="240"/>
      <c r="N348" s="241"/>
      <c r="O348" s="1"/>
      <c r="P348" s="1"/>
      <c r="Q348" s="1"/>
      <c r="R348" s="6" t="s">
        <v>780</v>
      </c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216">
        <v>162</v>
      </c>
      <c r="B349" s="217">
        <v>44258</v>
      </c>
      <c r="C349" s="217"/>
      <c r="D349" s="218" t="s">
        <v>805</v>
      </c>
      <c r="E349" s="219" t="s">
        <v>619</v>
      </c>
      <c r="F349" s="189">
        <v>495</v>
      </c>
      <c r="G349" s="219"/>
      <c r="H349" s="219">
        <v>595</v>
      </c>
      <c r="I349" s="221">
        <v>590</v>
      </c>
      <c r="J349" s="191" t="s">
        <v>854</v>
      </c>
      <c r="K349" s="192">
        <f>H349-F349</f>
        <v>100</v>
      </c>
      <c r="L349" s="193">
        <f>K349/F349</f>
        <v>0.20202020202020202</v>
      </c>
      <c r="M349" s="188" t="s">
        <v>588</v>
      </c>
      <c r="N349" s="194">
        <v>44589</v>
      </c>
      <c r="O349" s="1"/>
      <c r="P349" s="1"/>
      <c r="R349" s="6" t="s">
        <v>780</v>
      </c>
    </row>
    <row r="350" spans="1:26" ht="12.75" customHeight="1">
      <c r="A350" s="216">
        <v>163</v>
      </c>
      <c r="B350" s="217">
        <v>44274</v>
      </c>
      <c r="C350" s="217"/>
      <c r="D350" s="218" t="s">
        <v>341</v>
      </c>
      <c r="E350" s="219" t="s">
        <v>619</v>
      </c>
      <c r="F350" s="189">
        <v>355</v>
      </c>
      <c r="G350" s="219"/>
      <c r="H350" s="219">
        <v>422.5</v>
      </c>
      <c r="I350" s="221">
        <v>420</v>
      </c>
      <c r="J350" s="191" t="s">
        <v>810</v>
      </c>
      <c r="K350" s="192">
        <f>H350-F350</f>
        <v>67.5</v>
      </c>
      <c r="L350" s="193">
        <f>K350/F350</f>
        <v>0.19014084507042253</v>
      </c>
      <c r="M350" s="188" t="s">
        <v>588</v>
      </c>
      <c r="N350" s="194">
        <v>44361</v>
      </c>
      <c r="O350" s="1"/>
      <c r="R350" s="243" t="s">
        <v>780</v>
      </c>
    </row>
    <row r="351" spans="1:26" ht="12.75" customHeight="1">
      <c r="A351" s="216">
        <v>164</v>
      </c>
      <c r="B351" s="217">
        <v>44295</v>
      </c>
      <c r="C351" s="217"/>
      <c r="D351" s="218" t="s">
        <v>811</v>
      </c>
      <c r="E351" s="219" t="s">
        <v>619</v>
      </c>
      <c r="F351" s="189">
        <v>555</v>
      </c>
      <c r="G351" s="219"/>
      <c r="H351" s="219">
        <v>663</v>
      </c>
      <c r="I351" s="221">
        <v>663</v>
      </c>
      <c r="J351" s="191" t="s">
        <v>812</v>
      </c>
      <c r="K351" s="192">
        <f>H351-F351</f>
        <v>108</v>
      </c>
      <c r="L351" s="193">
        <f>K351/F351</f>
        <v>0.19459459459459461</v>
      </c>
      <c r="M351" s="188" t="s">
        <v>588</v>
      </c>
      <c r="N351" s="194">
        <v>44321</v>
      </c>
      <c r="O351" s="1"/>
      <c r="P351" s="1"/>
      <c r="Q351" s="1"/>
      <c r="R351" s="243" t="s">
        <v>780</v>
      </c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216">
        <v>165</v>
      </c>
      <c r="B352" s="217">
        <v>44308</v>
      </c>
      <c r="C352" s="217"/>
      <c r="D352" s="218" t="s">
        <v>374</v>
      </c>
      <c r="E352" s="219" t="s">
        <v>619</v>
      </c>
      <c r="F352" s="189">
        <v>126.5</v>
      </c>
      <c r="G352" s="219"/>
      <c r="H352" s="219">
        <v>155</v>
      </c>
      <c r="I352" s="221">
        <v>155</v>
      </c>
      <c r="J352" s="191" t="s">
        <v>677</v>
      </c>
      <c r="K352" s="192">
        <f>H352-F352</f>
        <v>28.5</v>
      </c>
      <c r="L352" s="193">
        <f>K352/F352</f>
        <v>0.22529644268774704</v>
      </c>
      <c r="M352" s="188" t="s">
        <v>588</v>
      </c>
      <c r="N352" s="194">
        <v>44362</v>
      </c>
      <c r="O352" s="1"/>
      <c r="R352" s="243" t="s">
        <v>780</v>
      </c>
    </row>
    <row r="353" spans="1:18" ht="12.75" customHeight="1">
      <c r="A353" s="286">
        <v>166</v>
      </c>
      <c r="B353" s="287">
        <v>44368</v>
      </c>
      <c r="C353" s="287"/>
      <c r="D353" s="288" t="s">
        <v>392</v>
      </c>
      <c r="E353" s="289" t="s">
        <v>619</v>
      </c>
      <c r="F353" s="290">
        <v>287.5</v>
      </c>
      <c r="G353" s="289"/>
      <c r="H353" s="289">
        <v>245</v>
      </c>
      <c r="I353" s="291">
        <v>344</v>
      </c>
      <c r="J353" s="201" t="s">
        <v>848</v>
      </c>
      <c r="K353" s="202">
        <f>H353-F353</f>
        <v>-42.5</v>
      </c>
      <c r="L353" s="203">
        <f>K353/F353</f>
        <v>-0.14782608695652175</v>
      </c>
      <c r="M353" s="199" t="s">
        <v>600</v>
      </c>
      <c r="N353" s="196">
        <v>44508</v>
      </c>
      <c r="O353" s="1"/>
      <c r="R353" s="243" t="s">
        <v>780</v>
      </c>
    </row>
    <row r="354" spans="1:18" ht="12.75" customHeight="1">
      <c r="A354" s="242">
        <v>167</v>
      </c>
      <c r="B354" s="235">
        <v>44368</v>
      </c>
      <c r="C354" s="235"/>
      <c r="D354" s="236" t="s">
        <v>480</v>
      </c>
      <c r="E354" s="53" t="s">
        <v>619</v>
      </c>
      <c r="F354" s="237" t="s">
        <v>813</v>
      </c>
      <c r="G354" s="53"/>
      <c r="H354" s="53"/>
      <c r="I354" s="238">
        <v>320</v>
      </c>
      <c r="J354" s="234" t="s">
        <v>591</v>
      </c>
      <c r="K354" s="242"/>
      <c r="L354" s="235"/>
      <c r="M354" s="235"/>
      <c r="N354" s="236"/>
      <c r="O354" s="41"/>
      <c r="R354" s="243" t="s">
        <v>780</v>
      </c>
    </row>
    <row r="355" spans="1:18" ht="12.75" customHeight="1">
      <c r="A355" s="216">
        <v>168</v>
      </c>
      <c r="B355" s="217">
        <v>44406</v>
      </c>
      <c r="C355" s="217"/>
      <c r="D355" s="218" t="s">
        <v>374</v>
      </c>
      <c r="E355" s="219" t="s">
        <v>619</v>
      </c>
      <c r="F355" s="189">
        <v>162.5</v>
      </c>
      <c r="G355" s="219"/>
      <c r="H355" s="219">
        <v>200</v>
      </c>
      <c r="I355" s="221">
        <v>200</v>
      </c>
      <c r="J355" s="191" t="s">
        <v>677</v>
      </c>
      <c r="K355" s="192">
        <f>H355-F355</f>
        <v>37.5</v>
      </c>
      <c r="L355" s="193">
        <f>K355/F355</f>
        <v>0.23076923076923078</v>
      </c>
      <c r="M355" s="188" t="s">
        <v>588</v>
      </c>
      <c r="N355" s="194">
        <v>44571</v>
      </c>
      <c r="O355" s="1"/>
      <c r="R355" s="243" t="s">
        <v>780</v>
      </c>
    </row>
    <row r="356" spans="1:18" ht="12.75" customHeight="1">
      <c r="A356" s="216">
        <v>169</v>
      </c>
      <c r="B356" s="217">
        <v>44462</v>
      </c>
      <c r="C356" s="217"/>
      <c r="D356" s="218" t="s">
        <v>818</v>
      </c>
      <c r="E356" s="219" t="s">
        <v>619</v>
      </c>
      <c r="F356" s="189">
        <v>1235</v>
      </c>
      <c r="G356" s="219"/>
      <c r="H356" s="219">
        <v>1505</v>
      </c>
      <c r="I356" s="221">
        <v>1500</v>
      </c>
      <c r="J356" s="191" t="s">
        <v>677</v>
      </c>
      <c r="K356" s="192">
        <f>H356-F356</f>
        <v>270</v>
      </c>
      <c r="L356" s="193">
        <f>K356/F356</f>
        <v>0.21862348178137653</v>
      </c>
      <c r="M356" s="188" t="s">
        <v>588</v>
      </c>
      <c r="N356" s="194">
        <v>44564</v>
      </c>
      <c r="O356" s="1"/>
      <c r="R356" s="243" t="s">
        <v>780</v>
      </c>
    </row>
    <row r="357" spans="1:18" ht="12.75" customHeight="1">
      <c r="A357" s="258">
        <v>170</v>
      </c>
      <c r="B357" s="259">
        <v>44480</v>
      </c>
      <c r="C357" s="259"/>
      <c r="D357" s="260" t="s">
        <v>820</v>
      </c>
      <c r="E357" s="261" t="s">
        <v>619</v>
      </c>
      <c r="F357" s="262" t="s">
        <v>825</v>
      </c>
      <c r="G357" s="261"/>
      <c r="H357" s="261"/>
      <c r="I357" s="261">
        <v>145</v>
      </c>
      <c r="J357" s="263" t="s">
        <v>591</v>
      </c>
      <c r="K357" s="258"/>
      <c r="L357" s="259"/>
      <c r="M357" s="259"/>
      <c r="N357" s="260"/>
      <c r="O357" s="41"/>
      <c r="R357" s="243" t="s">
        <v>780</v>
      </c>
    </row>
    <row r="358" spans="1:18" ht="12.75" customHeight="1">
      <c r="A358" s="264">
        <v>171</v>
      </c>
      <c r="B358" s="265">
        <v>44481</v>
      </c>
      <c r="C358" s="265"/>
      <c r="D358" s="266" t="s">
        <v>260</v>
      </c>
      <c r="E358" s="267" t="s">
        <v>619</v>
      </c>
      <c r="F358" s="268" t="s">
        <v>822</v>
      </c>
      <c r="G358" s="267"/>
      <c r="H358" s="267"/>
      <c r="I358" s="267">
        <v>380</v>
      </c>
      <c r="J358" s="269" t="s">
        <v>591</v>
      </c>
      <c r="K358" s="264"/>
      <c r="L358" s="265"/>
      <c r="M358" s="265"/>
      <c r="N358" s="266"/>
      <c r="O358" s="41"/>
      <c r="R358" s="243" t="s">
        <v>780</v>
      </c>
    </row>
    <row r="359" spans="1:18" ht="12.75" customHeight="1">
      <c r="A359" s="264">
        <v>172</v>
      </c>
      <c r="B359" s="265">
        <v>44481</v>
      </c>
      <c r="C359" s="265"/>
      <c r="D359" s="266" t="s">
        <v>400</v>
      </c>
      <c r="E359" s="267" t="s">
        <v>619</v>
      </c>
      <c r="F359" s="268" t="s">
        <v>823</v>
      </c>
      <c r="G359" s="267"/>
      <c r="H359" s="267"/>
      <c r="I359" s="267">
        <v>56</v>
      </c>
      <c r="J359" s="269" t="s">
        <v>591</v>
      </c>
      <c r="K359" s="264"/>
      <c r="L359" s="265"/>
      <c r="M359" s="265"/>
      <c r="N359" s="266"/>
      <c r="O359" s="41"/>
      <c r="R359" s="243"/>
    </row>
    <row r="360" spans="1:18" ht="12.75" customHeight="1">
      <c r="A360" s="216">
        <v>173</v>
      </c>
      <c r="B360" s="217">
        <v>44551</v>
      </c>
      <c r="C360" s="217"/>
      <c r="D360" s="218" t="s">
        <v>118</v>
      </c>
      <c r="E360" s="219" t="s">
        <v>619</v>
      </c>
      <c r="F360" s="189">
        <v>2300</v>
      </c>
      <c r="G360" s="219"/>
      <c r="H360" s="219">
        <f>(2820+2200)/2</f>
        <v>2510</v>
      </c>
      <c r="I360" s="221">
        <v>3000</v>
      </c>
      <c r="J360" s="191" t="s">
        <v>878</v>
      </c>
      <c r="K360" s="192">
        <f>H360-F360</f>
        <v>210</v>
      </c>
      <c r="L360" s="193">
        <f>K360/F360</f>
        <v>9.1304347826086957E-2</v>
      </c>
      <c r="M360" s="188" t="s">
        <v>588</v>
      </c>
      <c r="N360" s="194">
        <v>44649</v>
      </c>
      <c r="O360" s="1"/>
      <c r="R360" s="243"/>
    </row>
    <row r="361" spans="1:18" ht="12.75" customHeight="1">
      <c r="A361" s="270">
        <v>174</v>
      </c>
      <c r="B361" s="265">
        <v>44606</v>
      </c>
      <c r="C361" s="270"/>
      <c r="D361" s="270" t="s">
        <v>426</v>
      </c>
      <c r="E361" s="267" t="s">
        <v>619</v>
      </c>
      <c r="F361" s="267" t="s">
        <v>857</v>
      </c>
      <c r="G361" s="267"/>
      <c r="H361" s="267"/>
      <c r="I361" s="267">
        <v>764</v>
      </c>
      <c r="J361" s="267" t="s">
        <v>591</v>
      </c>
      <c r="K361" s="267"/>
      <c r="L361" s="267"/>
      <c r="M361" s="267"/>
      <c r="N361" s="270"/>
      <c r="O361" s="41"/>
      <c r="R361" s="243"/>
    </row>
    <row r="362" spans="1:18" ht="12.75" customHeight="1">
      <c r="A362" s="270">
        <v>175</v>
      </c>
      <c r="B362" s="265">
        <v>44613</v>
      </c>
      <c r="C362" s="270"/>
      <c r="D362" s="270" t="s">
        <v>818</v>
      </c>
      <c r="E362" s="267" t="s">
        <v>619</v>
      </c>
      <c r="F362" s="267" t="s">
        <v>858</v>
      </c>
      <c r="G362" s="267"/>
      <c r="H362" s="267"/>
      <c r="I362" s="267">
        <v>1510</v>
      </c>
      <c r="J362" s="267" t="s">
        <v>591</v>
      </c>
      <c r="K362" s="267"/>
      <c r="L362" s="267"/>
      <c r="M362" s="267"/>
      <c r="N362" s="270"/>
      <c r="O362" s="41"/>
      <c r="R362" s="243"/>
    </row>
    <row r="363" spans="1:18" ht="12.75" customHeight="1">
      <c r="A363">
        <v>176</v>
      </c>
      <c r="B363" s="265">
        <v>44670</v>
      </c>
      <c r="C363" s="265"/>
      <c r="D363" s="270" t="s">
        <v>552</v>
      </c>
      <c r="E363" s="449" t="s">
        <v>619</v>
      </c>
      <c r="F363" s="267" t="s">
        <v>1019</v>
      </c>
      <c r="G363" s="267"/>
      <c r="H363" s="267"/>
      <c r="I363" s="267">
        <v>553</v>
      </c>
      <c r="J363" s="267" t="s">
        <v>591</v>
      </c>
      <c r="K363" s="267"/>
      <c r="L363" s="267"/>
      <c r="M363" s="267"/>
      <c r="N363" s="267"/>
      <c r="O363" s="41"/>
      <c r="R363" s="243"/>
    </row>
    <row r="364" spans="1:18" ht="12.75" customHeight="1">
      <c r="A364" s="242"/>
      <c r="F364" s="56"/>
      <c r="G364" s="56"/>
      <c r="H364" s="56"/>
      <c r="I364" s="56"/>
      <c r="J364" s="41"/>
      <c r="K364" s="56"/>
      <c r="L364" s="56"/>
      <c r="M364" s="56"/>
      <c r="O364" s="41"/>
      <c r="R364" s="243"/>
    </row>
    <row r="365" spans="1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1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1:18" ht="12.75" customHeight="1">
      <c r="B367" s="244" t="s">
        <v>814</v>
      </c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1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1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1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1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1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1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1:18" ht="12.75" customHeight="1">
      <c r="A374" s="245"/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1:18" ht="12.75" customHeight="1">
      <c r="A375" s="245"/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1:18" ht="12.75" customHeight="1">
      <c r="A376" s="53"/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1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1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1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1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1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1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1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1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  <row r="508" spans="6:18" ht="12.75" customHeight="1">
      <c r="F508" s="56"/>
      <c r="G508" s="56"/>
      <c r="H508" s="56"/>
      <c r="I508" s="56"/>
      <c r="J508" s="41"/>
      <c r="K508" s="56"/>
      <c r="L508" s="56"/>
      <c r="M508" s="56"/>
      <c r="O508" s="41"/>
      <c r="R508" s="56"/>
    </row>
    <row r="509" spans="6:18" ht="12.75" customHeight="1">
      <c r="F509" s="56"/>
      <c r="G509" s="56"/>
      <c r="H509" s="56"/>
      <c r="I509" s="56"/>
      <c r="J509" s="41"/>
      <c r="K509" s="56"/>
      <c r="L509" s="56"/>
      <c r="M509" s="56"/>
      <c r="O509" s="41"/>
      <c r="R509" s="56"/>
    </row>
    <row r="510" spans="6:18" ht="12.75" customHeight="1">
      <c r="F510" s="56"/>
      <c r="G510" s="56"/>
      <c r="H510" s="56"/>
      <c r="I510" s="56"/>
      <c r="J510" s="41"/>
      <c r="K510" s="56"/>
      <c r="L510" s="56"/>
      <c r="M510" s="56"/>
      <c r="O510" s="41"/>
      <c r="R510" s="56"/>
    </row>
    <row r="511" spans="6:18" ht="12.75" customHeight="1">
      <c r="F511" s="56"/>
      <c r="G511" s="56"/>
      <c r="H511" s="56"/>
      <c r="I511" s="56"/>
      <c r="J511" s="41"/>
      <c r="K511" s="56"/>
      <c r="L511" s="56"/>
      <c r="M511" s="56"/>
      <c r="O511" s="41"/>
      <c r="R511" s="56"/>
    </row>
    <row r="512" spans="6:18" ht="12.75" customHeight="1">
      <c r="F512" s="56"/>
      <c r="G512" s="56"/>
      <c r="H512" s="56"/>
      <c r="I512" s="56"/>
      <c r="J512" s="41"/>
      <c r="K512" s="56"/>
      <c r="L512" s="56"/>
      <c r="M512" s="56"/>
      <c r="O512" s="41"/>
      <c r="R512" s="56"/>
    </row>
    <row r="513" spans="6:18" ht="12.75" customHeight="1">
      <c r="F513" s="56"/>
      <c r="G513" s="56"/>
      <c r="H513" s="56"/>
      <c r="I513" s="56"/>
      <c r="J513" s="41"/>
      <c r="K513" s="56"/>
      <c r="L513" s="56"/>
      <c r="M513" s="56"/>
      <c r="O513" s="41"/>
      <c r="R513" s="56"/>
    </row>
    <row r="514" spans="6:18" ht="12.75" customHeight="1">
      <c r="F514" s="56"/>
      <c r="G514" s="56"/>
      <c r="H514" s="56"/>
      <c r="I514" s="56"/>
      <c r="J514" s="41"/>
      <c r="K514" s="56"/>
      <c r="L514" s="56"/>
      <c r="M514" s="56"/>
      <c r="O514" s="41"/>
      <c r="R514" s="56"/>
    </row>
    <row r="515" spans="6:18" ht="12.75" customHeight="1">
      <c r="F515" s="56"/>
      <c r="G515" s="56"/>
      <c r="H515" s="56"/>
      <c r="I515" s="56"/>
      <c r="J515" s="41"/>
      <c r="K515" s="56"/>
      <c r="L515" s="56"/>
      <c r="M515" s="56"/>
      <c r="O515" s="41"/>
      <c r="R515" s="56"/>
    </row>
    <row r="516" spans="6:18" ht="12.75" customHeight="1">
      <c r="F516" s="56"/>
      <c r="G516" s="56"/>
      <c r="H516" s="56"/>
      <c r="I516" s="56"/>
      <c r="J516" s="41"/>
      <c r="K516" s="56"/>
      <c r="L516" s="56"/>
      <c r="M516" s="56"/>
      <c r="O516" s="41"/>
      <c r="R516" s="56"/>
    </row>
    <row r="517" spans="6:18" ht="12.75" customHeight="1">
      <c r="F517" s="56"/>
      <c r="G517" s="56"/>
      <c r="H517" s="56"/>
      <c r="I517" s="56"/>
      <c r="J517" s="41"/>
      <c r="K517" s="56"/>
      <c r="L517" s="56"/>
      <c r="M517" s="56"/>
      <c r="O517" s="41"/>
      <c r="R517" s="56"/>
    </row>
    <row r="518" spans="6:18" ht="12.75" customHeight="1">
      <c r="F518" s="56"/>
      <c r="G518" s="56"/>
      <c r="H518" s="56"/>
      <c r="I518" s="56"/>
      <c r="J518" s="41"/>
      <c r="K518" s="56"/>
      <c r="L518" s="56"/>
      <c r="M518" s="56"/>
      <c r="O518" s="41"/>
      <c r="R518" s="56"/>
    </row>
    <row r="519" spans="6:18" ht="12.75" customHeight="1">
      <c r="F519" s="56"/>
      <c r="G519" s="56"/>
      <c r="H519" s="56"/>
      <c r="I519" s="56"/>
      <c r="J519" s="41"/>
      <c r="K519" s="56"/>
      <c r="L519" s="56"/>
      <c r="M519" s="56"/>
      <c r="O519" s="41"/>
      <c r="R519" s="56"/>
    </row>
    <row r="520" spans="6:18" ht="12.75" customHeight="1">
      <c r="F520" s="56"/>
      <c r="G520" s="56"/>
      <c r="H520" s="56"/>
      <c r="I520" s="56"/>
      <c r="J520" s="41"/>
      <c r="K520" s="56"/>
      <c r="L520" s="56"/>
      <c r="M520" s="56"/>
      <c r="O520" s="41"/>
      <c r="R520" s="56"/>
    </row>
    <row r="521" spans="6:18" ht="12.75" customHeight="1">
      <c r="F521" s="56"/>
      <c r="G521" s="56"/>
      <c r="H521" s="56"/>
      <c r="I521" s="56"/>
      <c r="J521" s="41"/>
      <c r="K521" s="56"/>
      <c r="L521" s="56"/>
      <c r="M521" s="56"/>
      <c r="O521" s="41"/>
      <c r="R521" s="56"/>
    </row>
    <row r="522" spans="6:18" ht="12.75" customHeight="1">
      <c r="F522" s="56"/>
      <c r="G522" s="56"/>
      <c r="H522" s="56"/>
      <c r="I522" s="56"/>
      <c r="J522" s="41"/>
      <c r="K522" s="56"/>
      <c r="L522" s="56"/>
      <c r="M522" s="56"/>
      <c r="O522" s="41"/>
      <c r="R522" s="56"/>
    </row>
    <row r="523" spans="6:18" ht="12.75" customHeight="1">
      <c r="F523" s="56"/>
      <c r="G523" s="56"/>
      <c r="H523" s="56"/>
      <c r="I523" s="56"/>
      <c r="J523" s="41"/>
      <c r="K523" s="56"/>
      <c r="L523" s="56"/>
      <c r="M523" s="56"/>
      <c r="O523" s="41"/>
      <c r="R523" s="56"/>
    </row>
    <row r="524" spans="6:18" ht="12.75" customHeight="1">
      <c r="F524" s="56"/>
      <c r="G524" s="56"/>
      <c r="H524" s="56"/>
      <c r="I524" s="56"/>
      <c r="J524" s="41"/>
      <c r="K524" s="56"/>
      <c r="L524" s="56"/>
      <c r="M524" s="56"/>
      <c r="O524" s="41"/>
      <c r="R524" s="56"/>
    </row>
    <row r="525" spans="6:18" ht="12.75" customHeight="1">
      <c r="F525" s="56"/>
      <c r="G525" s="56"/>
      <c r="H525" s="56"/>
      <c r="I525" s="56"/>
      <c r="J525" s="41"/>
      <c r="K525" s="56"/>
      <c r="L525" s="56"/>
      <c r="M525" s="56"/>
      <c r="O525" s="41"/>
      <c r="R525" s="56"/>
    </row>
    <row r="526" spans="6:18" ht="12.75" customHeight="1">
      <c r="F526" s="56"/>
      <c r="G526" s="56"/>
      <c r="H526" s="56"/>
      <c r="I526" s="56"/>
      <c r="J526" s="41"/>
      <c r="K526" s="56"/>
      <c r="L526" s="56"/>
      <c r="M526" s="56"/>
      <c r="O526" s="41"/>
      <c r="R526" s="56"/>
    </row>
    <row r="527" spans="6:18" ht="12.75" customHeight="1">
      <c r="F527" s="56"/>
      <c r="G527" s="56"/>
      <c r="H527" s="56"/>
      <c r="I527" s="56"/>
      <c r="J527" s="41"/>
      <c r="K527" s="56"/>
      <c r="L527" s="56"/>
      <c r="M527" s="56"/>
      <c r="O527" s="41"/>
      <c r="R527" s="56"/>
    </row>
    <row r="528" spans="6:18" ht="12.75" customHeight="1">
      <c r="F528" s="56"/>
      <c r="G528" s="56"/>
      <c r="H528" s="56"/>
      <c r="I528" s="56"/>
      <c r="J528" s="41"/>
      <c r="K528" s="56"/>
      <c r="L528" s="56"/>
      <c r="M528" s="56"/>
      <c r="O528" s="41"/>
      <c r="R528" s="56"/>
    </row>
    <row r="529" spans="6:18" ht="12.75" customHeight="1">
      <c r="F529" s="56"/>
      <c r="G529" s="56"/>
      <c r="H529" s="56"/>
      <c r="I529" s="56"/>
      <c r="J529" s="41"/>
      <c r="K529" s="56"/>
      <c r="L529" s="56"/>
      <c r="M529" s="56"/>
      <c r="O529" s="41"/>
      <c r="R529" s="56"/>
    </row>
    <row r="530" spans="6:18" ht="12.75" customHeight="1">
      <c r="F530" s="56"/>
      <c r="G530" s="56"/>
      <c r="H530" s="56"/>
      <c r="I530" s="56"/>
      <c r="J530" s="41"/>
      <c r="K530" s="56"/>
      <c r="L530" s="56"/>
      <c r="M530" s="56"/>
      <c r="O530" s="41"/>
      <c r="R530" s="56"/>
    </row>
    <row r="531" spans="6:18" ht="12.75" customHeight="1">
      <c r="F531" s="56"/>
      <c r="G531" s="56"/>
      <c r="H531" s="56"/>
      <c r="I531" s="56"/>
      <c r="J531" s="41"/>
      <c r="K531" s="56"/>
      <c r="L531" s="56"/>
      <c r="M531" s="56"/>
      <c r="O531" s="41"/>
      <c r="R531" s="56"/>
    </row>
    <row r="532" spans="6:18" ht="12.75" customHeight="1">
      <c r="F532" s="56"/>
      <c r="G532" s="56"/>
      <c r="H532" s="56"/>
      <c r="I532" s="56"/>
      <c r="J532" s="41"/>
      <c r="K532" s="56"/>
      <c r="L532" s="56"/>
      <c r="M532" s="56"/>
      <c r="O532" s="41"/>
      <c r="R532" s="56"/>
    </row>
    <row r="533" spans="6:18" ht="12.75" customHeight="1">
      <c r="F533" s="56"/>
      <c r="G533" s="56"/>
      <c r="H533" s="56"/>
      <c r="I533" s="56"/>
      <c r="J533" s="41"/>
      <c r="K533" s="56"/>
      <c r="L533" s="56"/>
      <c r="M533" s="56"/>
      <c r="O533" s="41"/>
      <c r="R533" s="56"/>
    </row>
    <row r="534" spans="6:18" ht="12.75" customHeight="1">
      <c r="F534" s="56"/>
      <c r="G534" s="56"/>
      <c r="H534" s="56"/>
      <c r="I534" s="56"/>
      <c r="J534" s="41"/>
      <c r="K534" s="56"/>
      <c r="L534" s="56"/>
      <c r="M534" s="56"/>
      <c r="O534" s="41"/>
      <c r="R534" s="56"/>
    </row>
    <row r="535" spans="6:18" ht="12.75" customHeight="1">
      <c r="F535" s="56"/>
      <c r="G535" s="56"/>
      <c r="H535" s="56"/>
      <c r="I535" s="56"/>
      <c r="J535" s="41"/>
      <c r="K535" s="56"/>
      <c r="L535" s="56"/>
      <c r="M535" s="56"/>
      <c r="O535" s="41"/>
      <c r="R535" s="56"/>
    </row>
    <row r="536" spans="6:18" ht="12.75" customHeight="1">
      <c r="F536" s="56"/>
      <c r="G536" s="56"/>
      <c r="H536" s="56"/>
      <c r="I536" s="56"/>
      <c r="J536" s="41"/>
      <c r="K536" s="56"/>
      <c r="L536" s="56"/>
      <c r="M536" s="56"/>
      <c r="O536" s="41"/>
      <c r="R536" s="56"/>
    </row>
    <row r="537" spans="6:18" ht="12.75" customHeight="1">
      <c r="F537" s="56"/>
      <c r="G537" s="56"/>
      <c r="H537" s="56"/>
      <c r="I537" s="56"/>
      <c r="J537" s="41"/>
      <c r="K537" s="56"/>
      <c r="L537" s="56"/>
      <c r="M537" s="56"/>
      <c r="O537" s="41"/>
      <c r="R537" s="56"/>
    </row>
    <row r="538" spans="6:18" ht="12.75" customHeight="1">
      <c r="F538" s="56"/>
      <c r="G538" s="56"/>
      <c r="H538" s="56"/>
      <c r="I538" s="56"/>
      <c r="J538" s="41"/>
      <c r="K538" s="56"/>
      <c r="L538" s="56"/>
      <c r="M538" s="56"/>
      <c r="O538" s="41"/>
      <c r="R538" s="56"/>
    </row>
    <row r="539" spans="6:18" ht="12.75" customHeight="1">
      <c r="F539" s="56"/>
      <c r="G539" s="56"/>
      <c r="H539" s="56"/>
      <c r="I539" s="56"/>
      <c r="J539" s="41"/>
      <c r="K539" s="56"/>
      <c r="L539" s="56"/>
      <c r="M539" s="56"/>
      <c r="O539" s="41"/>
      <c r="R539" s="56"/>
    </row>
    <row r="540" spans="6:18" ht="12.75" customHeight="1">
      <c r="F540" s="56"/>
      <c r="G540" s="56"/>
      <c r="H540" s="56"/>
      <c r="I540" s="56"/>
      <c r="J540" s="41"/>
      <c r="K540" s="56"/>
      <c r="L540" s="56"/>
      <c r="M540" s="56"/>
      <c r="O540" s="41"/>
      <c r="R540" s="56"/>
    </row>
    <row r="541" spans="6:18" ht="12.75" customHeight="1">
      <c r="F541" s="56"/>
      <c r="G541" s="56"/>
      <c r="H541" s="56"/>
      <c r="I541" s="56"/>
      <c r="J541" s="41"/>
      <c r="K541" s="56"/>
      <c r="L541" s="56"/>
      <c r="M541" s="56"/>
      <c r="O541" s="41"/>
      <c r="R541" s="56"/>
    </row>
    <row r="542" spans="6:18" ht="12.75" customHeight="1">
      <c r="F542" s="56"/>
      <c r="G542" s="56"/>
      <c r="H542" s="56"/>
      <c r="I542" s="56"/>
      <c r="J542" s="41"/>
      <c r="K542" s="56"/>
      <c r="L542" s="56"/>
      <c r="M542" s="56"/>
      <c r="O542" s="41"/>
      <c r="R542" s="56"/>
    </row>
    <row r="543" spans="6:18" ht="12.75" customHeight="1">
      <c r="F543" s="56"/>
      <c r="G543" s="56"/>
      <c r="H543" s="56"/>
      <c r="I543" s="56"/>
      <c r="J543" s="41"/>
      <c r="K543" s="56"/>
      <c r="L543" s="56"/>
      <c r="M543" s="56"/>
      <c r="O543" s="41"/>
      <c r="R543" s="56"/>
    </row>
    <row r="544" spans="6:18" ht="12.75" customHeight="1">
      <c r="F544" s="56"/>
      <c r="G544" s="56"/>
      <c r="H544" s="56"/>
      <c r="I544" s="56"/>
      <c r="J544" s="41"/>
      <c r="K544" s="56"/>
      <c r="L544" s="56"/>
      <c r="M544" s="56"/>
      <c r="O544" s="41"/>
      <c r="R544" s="56"/>
    </row>
    <row r="545" spans="6:18" ht="12.75" customHeight="1">
      <c r="F545" s="56"/>
      <c r="G545" s="56"/>
      <c r="H545" s="56"/>
      <c r="I545" s="56"/>
      <c r="J545" s="41"/>
      <c r="K545" s="56"/>
      <c r="L545" s="56"/>
      <c r="M545" s="56"/>
      <c r="O545" s="41"/>
      <c r="R545" s="56"/>
    </row>
    <row r="546" spans="6:18" ht="12.75" customHeight="1">
      <c r="F546" s="56"/>
      <c r="G546" s="56"/>
      <c r="H546" s="56"/>
      <c r="I546" s="56"/>
      <c r="J546" s="41"/>
      <c r="K546" s="56"/>
      <c r="L546" s="56"/>
      <c r="M546" s="56"/>
      <c r="O546" s="41"/>
      <c r="R546" s="56"/>
    </row>
    <row r="547" spans="6:18" ht="12.75" customHeight="1">
      <c r="F547" s="56"/>
      <c r="G547" s="56"/>
      <c r="H547" s="56"/>
      <c r="I547" s="56"/>
      <c r="J547" s="41"/>
      <c r="K547" s="56"/>
      <c r="L547" s="56"/>
      <c r="M547" s="56"/>
      <c r="O547" s="41"/>
      <c r="R547" s="56"/>
    </row>
    <row r="548" spans="6:18" ht="12.75" customHeight="1">
      <c r="F548" s="56"/>
      <c r="G548" s="56"/>
      <c r="H548" s="56"/>
      <c r="I548" s="56"/>
      <c r="J548" s="41"/>
      <c r="K548" s="56"/>
      <c r="L548" s="56"/>
      <c r="M548" s="56"/>
      <c r="O548" s="41"/>
      <c r="R548" s="56"/>
    </row>
    <row r="549" spans="6:18" ht="12.75" customHeight="1">
      <c r="F549" s="56"/>
      <c r="G549" s="56"/>
      <c r="H549" s="56"/>
      <c r="I549" s="56"/>
      <c r="J549" s="41"/>
      <c r="K549" s="56"/>
      <c r="L549" s="56"/>
      <c r="M549" s="56"/>
      <c r="O549" s="41"/>
      <c r="R549" s="56"/>
    </row>
  </sheetData>
  <autoFilter ref="R1:R372"/>
  <mergeCells count="13">
    <mergeCell ref="O144:O145"/>
    <mergeCell ref="P144:P145"/>
    <mergeCell ref="N144:N145"/>
    <mergeCell ref="M144:M145"/>
    <mergeCell ref="A87:A88"/>
    <mergeCell ref="B87:B88"/>
    <mergeCell ref="J87:J88"/>
    <mergeCell ref="A144:A145"/>
    <mergeCell ref="B144:B145"/>
    <mergeCell ref="M87:M88"/>
    <mergeCell ref="N87:N88"/>
    <mergeCell ref="O87:O88"/>
    <mergeCell ref="P87:P88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69 K8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2022-04-27T02:45:14Z</dcterms:modified>
</cp:coreProperties>
</file>