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Aniket Jangir\Downloads\"/>
    </mc:Choice>
  </mc:AlternateContent>
  <xr:revisionPtr revIDLastSave="0" documentId="13_ncr:1_{6A208CBD-F649-4013-86A8-64A2FCFF561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F&amp;O)'!$S$1:$S$367</definedName>
  </definedNames>
  <calcPr calcId="181029"/>
</workbook>
</file>

<file path=xl/calcChain.xml><?xml version="1.0" encoding="utf-8"?>
<calcChain xmlns="http://schemas.openxmlformats.org/spreadsheetml/2006/main">
  <c r="M12" i="6" l="1"/>
  <c r="L12" i="6"/>
  <c r="K12" i="6"/>
  <c r="L88" i="6"/>
  <c r="K88" i="6"/>
  <c r="L87" i="6"/>
  <c r="K87" i="6"/>
  <c r="K366" i="6"/>
  <c r="L366" i="6" s="1"/>
  <c r="K139" i="6"/>
  <c r="M139" i="6" s="1"/>
  <c r="L33" i="6"/>
  <c r="K33" i="6"/>
  <c r="K134" i="6"/>
  <c r="K133" i="6"/>
  <c r="K138" i="6"/>
  <c r="K137" i="6"/>
  <c r="L24" i="6"/>
  <c r="K24" i="6"/>
  <c r="L85" i="6"/>
  <c r="K85" i="6"/>
  <c r="M85" i="6" s="1"/>
  <c r="P36" i="6"/>
  <c r="L84" i="6"/>
  <c r="K84" i="6"/>
  <c r="K83" i="6"/>
  <c r="L83" i="6"/>
  <c r="P35" i="6"/>
  <c r="L32" i="6"/>
  <c r="K32" i="6"/>
  <c r="M32" i="6" s="1"/>
  <c r="M88" i="6" l="1"/>
  <c r="M87" i="6"/>
  <c r="M33" i="6"/>
  <c r="M84" i="6"/>
  <c r="M24" i="6"/>
  <c r="M83" i="6"/>
  <c r="K132" i="6"/>
  <c r="K131" i="6"/>
  <c r="K81" i="6"/>
  <c r="L81" i="6"/>
  <c r="L28" i="6"/>
  <c r="K28" i="6"/>
  <c r="M28" i="6" l="1"/>
  <c r="M81" i="6"/>
  <c r="P34" i="6"/>
  <c r="L82" i="6"/>
  <c r="K82" i="6"/>
  <c r="K130" i="6"/>
  <c r="K129" i="6"/>
  <c r="K128" i="6"/>
  <c r="K127" i="6"/>
  <c r="L79" i="6"/>
  <c r="K79" i="6"/>
  <c r="L76" i="6"/>
  <c r="K76" i="6"/>
  <c r="K126" i="6"/>
  <c r="M126" i="6" s="1"/>
  <c r="L80" i="6"/>
  <c r="K80" i="6"/>
  <c r="M76" i="6" l="1"/>
  <c r="M80" i="6"/>
  <c r="M82" i="6"/>
  <c r="M79" i="6"/>
  <c r="L31" i="6"/>
  <c r="K123" i="6"/>
  <c r="M123" i="6" s="1"/>
  <c r="K125" i="6"/>
  <c r="M125" i="6" s="1"/>
  <c r="L78" i="6"/>
  <c r="K78" i="6"/>
  <c r="K77" i="6"/>
  <c r="L77" i="6"/>
  <c r="K31" i="6"/>
  <c r="L71" i="6"/>
  <c r="K71" i="6"/>
  <c r="K124" i="6"/>
  <c r="M124" i="6" s="1"/>
  <c r="M78" i="6" l="1"/>
  <c r="M77" i="6"/>
  <c r="M31" i="6"/>
  <c r="M71" i="6"/>
  <c r="K121" i="6"/>
  <c r="M121" i="6" s="1"/>
  <c r="K122" i="6"/>
  <c r="M122" i="6" s="1"/>
  <c r="L75" i="6"/>
  <c r="K75" i="6"/>
  <c r="L73" i="6"/>
  <c r="K73" i="6"/>
  <c r="L68" i="6"/>
  <c r="K68" i="6"/>
  <c r="L20" i="6"/>
  <c r="K20" i="6"/>
  <c r="L74" i="6"/>
  <c r="K74" i="6"/>
  <c r="K120" i="6"/>
  <c r="M120" i="6" s="1"/>
  <c r="L26" i="6"/>
  <c r="K26" i="6"/>
  <c r="K119" i="6"/>
  <c r="K118" i="6"/>
  <c r="P30" i="6"/>
  <c r="P146" i="6"/>
  <c r="L29" i="6"/>
  <c r="L23" i="6"/>
  <c r="K23" i="6"/>
  <c r="L72" i="6"/>
  <c r="K72" i="6"/>
  <c r="K29" i="6"/>
  <c r="L11" i="6"/>
  <c r="K11" i="6"/>
  <c r="K117" i="6"/>
  <c r="M117" i="6" s="1"/>
  <c r="K116" i="6"/>
  <c r="K115" i="6"/>
  <c r="L70" i="6"/>
  <c r="K70" i="6"/>
  <c r="M70" i="6" l="1"/>
  <c r="M11" i="6"/>
  <c r="M74" i="6"/>
  <c r="M75" i="6"/>
  <c r="M26" i="6"/>
  <c r="M23" i="6"/>
  <c r="M20" i="6"/>
  <c r="M73" i="6"/>
  <c r="M68" i="6"/>
  <c r="M72" i="6"/>
  <c r="M29" i="6"/>
  <c r="K112" i="6"/>
  <c r="K111" i="6"/>
  <c r="L69" i="6"/>
  <c r="K69" i="6"/>
  <c r="K114" i="6"/>
  <c r="M114" i="6" s="1"/>
  <c r="K113" i="6"/>
  <c r="M113" i="6" s="1"/>
  <c r="L60" i="6"/>
  <c r="K60" i="6"/>
  <c r="M60" i="6" l="1"/>
  <c r="M69" i="6"/>
  <c r="K110" i="6"/>
  <c r="M110" i="6" s="1"/>
  <c r="L27" i="6"/>
  <c r="K27" i="6"/>
  <c r="L67" i="6"/>
  <c r="K67" i="6"/>
  <c r="L66" i="6"/>
  <c r="K66" i="6"/>
  <c r="L15" i="6"/>
  <c r="K15" i="6"/>
  <c r="L14" i="6"/>
  <c r="K14" i="6"/>
  <c r="L13" i="6"/>
  <c r="K13" i="6"/>
  <c r="L21" i="6"/>
  <c r="K21" i="6"/>
  <c r="L16" i="6"/>
  <c r="K16" i="6"/>
  <c r="M21" i="6" l="1"/>
  <c r="M67" i="6"/>
  <c r="M14" i="6"/>
  <c r="M16" i="6"/>
  <c r="M66" i="6"/>
  <c r="M15" i="6"/>
  <c r="M27" i="6"/>
  <c r="M13" i="6"/>
  <c r="L58" i="6"/>
  <c r="K58" i="6"/>
  <c r="K106" i="6"/>
  <c r="K105" i="6"/>
  <c r="K102" i="6"/>
  <c r="K101" i="6"/>
  <c r="K109" i="6"/>
  <c r="M109" i="6" s="1"/>
  <c r="K108" i="6"/>
  <c r="M108" i="6" s="1"/>
  <c r="K107" i="6"/>
  <c r="M107" i="6" s="1"/>
  <c r="M58" i="6" l="1"/>
  <c r="L65" i="6"/>
  <c r="K65" i="6"/>
  <c r="L64" i="6"/>
  <c r="K64" i="6"/>
  <c r="K104" i="6"/>
  <c r="M104" i="6" s="1"/>
  <c r="P25" i="6"/>
  <c r="L22" i="6"/>
  <c r="K22" i="6"/>
  <c r="M65" i="6" l="1"/>
  <c r="M64" i="6"/>
  <c r="M22" i="6"/>
  <c r="L62" i="6"/>
  <c r="K62" i="6"/>
  <c r="L63" i="6"/>
  <c r="K63" i="6"/>
  <c r="K103" i="6"/>
  <c r="M103" i="6" s="1"/>
  <c r="L61" i="6"/>
  <c r="K61" i="6"/>
  <c r="M63" i="6" l="1"/>
  <c r="M61" i="6"/>
  <c r="M62" i="6"/>
  <c r="K57" i="6"/>
  <c r="L59" i="6" l="1"/>
  <c r="K59" i="6"/>
  <c r="L55" i="6"/>
  <c r="K55" i="6"/>
  <c r="K56" i="6"/>
  <c r="K53" i="6"/>
  <c r="M55" i="6" l="1"/>
  <c r="M59" i="6"/>
  <c r="L57" i="6"/>
  <c r="M57" i="6" l="1"/>
  <c r="K100" i="6"/>
  <c r="M100" i="6" s="1"/>
  <c r="K99" i="6"/>
  <c r="M99" i="6" s="1"/>
  <c r="K98" i="6"/>
  <c r="M98" i="6" s="1"/>
  <c r="K97" i="6"/>
  <c r="K96" i="6"/>
  <c r="L10" i="6" l="1"/>
  <c r="K10" i="6"/>
  <c r="L56" i="6"/>
  <c r="M56" i="6" s="1"/>
  <c r="L53" i="6"/>
  <c r="L19" i="6"/>
  <c r="K19" i="6"/>
  <c r="L145" i="6"/>
  <c r="K145" i="6"/>
  <c r="L54" i="6"/>
  <c r="K54" i="6"/>
  <c r="M54" i="6" l="1"/>
  <c r="M145" i="6"/>
  <c r="M10" i="6"/>
  <c r="M53" i="6"/>
  <c r="M19" i="6"/>
  <c r="P18" i="6"/>
  <c r="K52" i="6"/>
  <c r="L52" i="6"/>
  <c r="K95" i="6"/>
  <c r="M52" i="6" l="1"/>
  <c r="M95" i="6"/>
  <c r="L17" i="6" l="1"/>
  <c r="K17" i="6"/>
  <c r="M17" i="6" l="1"/>
  <c r="L51" i="6"/>
  <c r="K51" i="6"/>
  <c r="L50" i="6"/>
  <c r="K50" i="6"/>
  <c r="K49" i="6"/>
  <c r="L49" i="6"/>
  <c r="M51" i="6" l="1"/>
  <c r="M50" i="6"/>
  <c r="M49" i="6"/>
  <c r="K345" i="6" l="1"/>
  <c r="L345" i="6" s="1"/>
  <c r="K355" i="6" l="1"/>
  <c r="L355" i="6" s="1"/>
  <c r="K361" i="6" l="1"/>
  <c r="L361" i="6" s="1"/>
  <c r="K329" i="6" l="1"/>
  <c r="L329" i="6" s="1"/>
  <c r="K330" i="6" l="1"/>
  <c r="L330" i="6" s="1"/>
  <c r="K356" i="6" l="1"/>
  <c r="L356" i="6" s="1"/>
  <c r="K348" i="6" l="1"/>
  <c r="L348" i="6" s="1"/>
  <c r="K352" i="6" l="1"/>
  <c r="L352" i="6" s="1"/>
  <c r="K357" i="6" l="1"/>
  <c r="L357" i="6" s="1"/>
  <c r="K349" i="6" l="1"/>
  <c r="L349" i="6" s="1"/>
  <c r="K343" i="6"/>
  <c r="L343" i="6" s="1"/>
  <c r="K351" i="6" l="1"/>
  <c r="L351" i="6" s="1"/>
  <c r="K339" i="6" l="1"/>
  <c r="L339" i="6" s="1"/>
  <c r="K340" i="6" l="1"/>
  <c r="L340" i="6" s="1"/>
  <c r="K333" i="6"/>
  <c r="L333" i="6" s="1"/>
  <c r="K350" i="6" l="1"/>
  <c r="L350" i="6" s="1"/>
  <c r="K344" i="6"/>
  <c r="L344" i="6" s="1"/>
  <c r="K346" i="6" l="1"/>
  <c r="L346" i="6" s="1"/>
  <c r="L6" i="2" l="1"/>
  <c r="K6" i="3"/>
  <c r="D7" i="5" l="1"/>
  <c r="M7" i="6"/>
  <c r="K341" i="6" l="1"/>
  <c r="L341" i="6" s="1"/>
  <c r="K338" i="6" l="1"/>
  <c r="L338" i="6" s="1"/>
  <c r="K342" i="6" l="1"/>
  <c r="L342" i="6" s="1"/>
  <c r="K337" i="6"/>
  <c r="L337" i="6" s="1"/>
  <c r="K336" i="6"/>
  <c r="L336" i="6" s="1"/>
  <c r="K334" i="6"/>
  <c r="L334" i="6" s="1"/>
  <c r="H332" i="6"/>
  <c r="K332" i="6" s="1"/>
  <c r="L332" i="6" s="1"/>
  <c r="K331" i="6"/>
  <c r="L331" i="6" s="1"/>
  <c r="K328" i="6"/>
  <c r="L328" i="6" s="1"/>
  <c r="K327" i="6"/>
  <c r="L327" i="6" s="1"/>
  <c r="K326" i="6"/>
  <c r="L326" i="6" s="1"/>
  <c r="K325" i="6"/>
  <c r="L325" i="6" s="1"/>
  <c r="K324" i="6"/>
  <c r="L324" i="6" s="1"/>
  <c r="K323" i="6"/>
  <c r="L323" i="6" s="1"/>
  <c r="K322" i="6"/>
  <c r="L322" i="6" s="1"/>
  <c r="K321" i="6"/>
  <c r="L321" i="6" s="1"/>
  <c r="K320" i="6"/>
  <c r="L320" i="6" s="1"/>
  <c r="K319" i="6"/>
  <c r="L319" i="6" s="1"/>
  <c r="K318" i="6"/>
  <c r="L318" i="6" s="1"/>
  <c r="K317" i="6"/>
  <c r="L317" i="6" s="1"/>
  <c r="K316" i="6"/>
  <c r="L316" i="6" s="1"/>
  <c r="K315" i="6"/>
  <c r="L315" i="6" s="1"/>
  <c r="K314" i="6"/>
  <c r="L314" i="6" s="1"/>
  <c r="K313" i="6"/>
  <c r="L313" i="6" s="1"/>
  <c r="K312" i="6"/>
  <c r="L312" i="6" s="1"/>
  <c r="K311" i="6"/>
  <c r="L311" i="6" s="1"/>
  <c r="K310" i="6"/>
  <c r="L310" i="6" s="1"/>
  <c r="K309" i="6"/>
  <c r="L309" i="6" s="1"/>
  <c r="K308" i="6"/>
  <c r="L308" i="6" s="1"/>
  <c r="K307" i="6"/>
  <c r="L307" i="6" s="1"/>
  <c r="K306" i="6"/>
  <c r="L306" i="6" s="1"/>
  <c r="K305" i="6"/>
  <c r="L305" i="6" s="1"/>
  <c r="K304" i="6"/>
  <c r="L304" i="6" s="1"/>
  <c r="K303" i="6"/>
  <c r="L303" i="6" s="1"/>
  <c r="K302" i="6"/>
  <c r="L302" i="6" s="1"/>
  <c r="K301" i="6"/>
  <c r="L301" i="6" s="1"/>
  <c r="F300" i="6"/>
  <c r="K300" i="6" s="1"/>
  <c r="L300" i="6" s="1"/>
  <c r="K299" i="6"/>
  <c r="L299" i="6" s="1"/>
  <c r="K298" i="6"/>
  <c r="L298" i="6" s="1"/>
  <c r="K297" i="6"/>
  <c r="L297" i="6" s="1"/>
  <c r="K296" i="6"/>
  <c r="L296" i="6" s="1"/>
  <c r="K295" i="6"/>
  <c r="L295" i="6" s="1"/>
  <c r="F294" i="6"/>
  <c r="K294" i="6" s="1"/>
  <c r="L294" i="6" s="1"/>
  <c r="F293" i="6"/>
  <c r="K293" i="6" s="1"/>
  <c r="L293" i="6" s="1"/>
  <c r="K292" i="6"/>
  <c r="L292" i="6" s="1"/>
  <c r="F291" i="6"/>
  <c r="K291" i="6" s="1"/>
  <c r="L291" i="6" s="1"/>
  <c r="K290" i="6"/>
  <c r="L290" i="6" s="1"/>
  <c r="K289" i="6"/>
  <c r="L289" i="6" s="1"/>
  <c r="K288" i="6"/>
  <c r="L288" i="6" s="1"/>
  <c r="K287" i="6"/>
  <c r="L287" i="6" s="1"/>
  <c r="K286" i="6"/>
  <c r="L286" i="6" s="1"/>
  <c r="K285" i="6"/>
  <c r="L285" i="6" s="1"/>
  <c r="K284" i="6"/>
  <c r="L284" i="6" s="1"/>
  <c r="K283" i="6"/>
  <c r="L283" i="6" s="1"/>
  <c r="K282" i="6"/>
  <c r="L282" i="6" s="1"/>
  <c r="K281" i="6"/>
  <c r="L281" i="6" s="1"/>
  <c r="K280" i="6"/>
  <c r="L280" i="6" s="1"/>
  <c r="K279" i="6"/>
  <c r="L279" i="6" s="1"/>
  <c r="K278" i="6"/>
  <c r="L278" i="6" s="1"/>
  <c r="K277" i="6"/>
  <c r="L277" i="6" s="1"/>
  <c r="K275" i="6"/>
  <c r="L275" i="6" s="1"/>
  <c r="K273" i="6"/>
  <c r="L273" i="6" s="1"/>
  <c r="K272" i="6"/>
  <c r="L272" i="6" s="1"/>
  <c r="F271" i="6"/>
  <c r="K271" i="6" s="1"/>
  <c r="L271" i="6" s="1"/>
  <c r="K270" i="6"/>
  <c r="L270" i="6" s="1"/>
  <c r="K267" i="6"/>
  <c r="L267" i="6" s="1"/>
  <c r="K266" i="6"/>
  <c r="L266" i="6" s="1"/>
  <c r="K265" i="6"/>
  <c r="L265" i="6" s="1"/>
  <c r="K262" i="6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5" i="6"/>
  <c r="L245" i="6" s="1"/>
  <c r="K243" i="6"/>
  <c r="L243" i="6" s="1"/>
  <c r="K241" i="6"/>
  <c r="L241" i="6" s="1"/>
  <c r="K239" i="6"/>
  <c r="L239" i="6" s="1"/>
  <c r="K238" i="6"/>
  <c r="L238" i="6" s="1"/>
  <c r="K237" i="6"/>
  <c r="L237" i="6" s="1"/>
  <c r="K235" i="6"/>
  <c r="L235" i="6" s="1"/>
  <c r="K234" i="6"/>
  <c r="L234" i="6" s="1"/>
  <c r="K233" i="6"/>
  <c r="L233" i="6" s="1"/>
  <c r="K232" i="6"/>
  <c r="K231" i="6"/>
  <c r="L231" i="6" s="1"/>
  <c r="K230" i="6"/>
  <c r="L230" i="6" s="1"/>
  <c r="K228" i="6"/>
  <c r="L228" i="6" s="1"/>
  <c r="K227" i="6"/>
  <c r="L227" i="6" s="1"/>
  <c r="K226" i="6"/>
  <c r="L226" i="6" s="1"/>
  <c r="K225" i="6"/>
  <c r="L225" i="6" s="1"/>
  <c r="K224" i="6"/>
  <c r="L224" i="6" s="1"/>
  <c r="F223" i="6"/>
  <c r="K223" i="6" s="1"/>
  <c r="L223" i="6" s="1"/>
  <c r="H222" i="6"/>
  <c r="K222" i="6" s="1"/>
  <c r="L222" i="6" s="1"/>
  <c r="K219" i="6"/>
  <c r="L219" i="6" s="1"/>
  <c r="K218" i="6"/>
  <c r="L218" i="6" s="1"/>
  <c r="K217" i="6"/>
  <c r="L217" i="6" s="1"/>
  <c r="K216" i="6"/>
  <c r="L216" i="6" s="1"/>
  <c r="K215" i="6"/>
  <c r="L215" i="6" s="1"/>
  <c r="K212" i="6"/>
  <c r="L212" i="6" s="1"/>
  <c r="K211" i="6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H188" i="6"/>
  <c r="K188" i="6" s="1"/>
  <c r="L188" i="6" s="1"/>
  <c r="F187" i="6"/>
  <c r="K187" i="6" s="1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6" i="4"/>
</calcChain>
</file>

<file path=xl/sharedStrings.xml><?xml version="1.0" encoding="utf-8"?>
<sst xmlns="http://schemas.openxmlformats.org/spreadsheetml/2006/main" count="3471" uniqueCount="1330">
  <si>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</si>
  <si>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</si>
  <si>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</si>
  <si>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</si>
  <si>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</si>
  <si>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</si>
  <si>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</si>
  <si>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</si>
  <si>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</si>
  <si>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</si>
  <si>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</si>
  <si>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</si>
  <si>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</si>
  <si>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</si>
  <si>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</si>
  <si>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</si>
  <si>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</si>
  <si>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</si>
  <si>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</si>
  <si>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</si>
  <si>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</si>
  <si>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</si>
  <si>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</si>
  <si>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</si>
  <si>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</si>
  <si>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</si>
  <si>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</si>
  <si>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</si>
  <si>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</si>
  <si>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</si>
  <si>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</si>
  <si>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</si>
  <si>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</si>
  <si>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</si>
  <si>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</si>
  <si>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</si>
  <si>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</si>
  <si>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</si>
  <si>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</si>
  <si>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</si>
  <si>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</si>
  <si>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</si>
  <si>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</si>
  <si>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</si>
  <si>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</si>
  <si>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</si>
  <si>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</si>
  <si>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</si>
  <si>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</si>
  <si>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</si>
  <si>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</si>
  <si>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</si>
  <si>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</si>
  <si>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</si>
  <si>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</si>
  <si>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</si>
  <si>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</si>
  <si>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</si>
  <si>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</si>
  <si>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</si>
  <si>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</si>
  <si>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</si>
  <si>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</si>
  <si>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</si>
  <si>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</si>
  <si>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</si>
  <si>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</si>
  <si>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</si>
  <si>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</si>
  <si>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</si>
  <si>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</si>
  <si>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</si>
  <si>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</si>
  <si>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</si>
  <si>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</si>
  <si>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</si>
  <si>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</si>
  <si>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</si>
  <si>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</si>
  <si>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</si>
  <si>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</si>
  <si>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</si>
  <si>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</si>
  <si>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</si>
  <si>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</si>
  <si>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</si>
  <si>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</si>
  <si>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</si>
  <si>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</si>
  <si>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</si>
  <si>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</si>
  <si>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</si>
  <si>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</si>
  <si>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</si>
  <si>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</si>
  <si>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</si>
  <si>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</si>
  <si>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</si>
  <si>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</si>
  <si>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</si>
  <si>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</si>
  <si>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</si>
  <si>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</si>
  <si>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</si>
  <si>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</si>
  <si>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</si>
  <si>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</si>
  <si>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</si>
  <si>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</si>
  <si>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</si>
  <si>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</si>
  <si>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</si>
  <si>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</si>
  <si>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</si>
  <si>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</si>
  <si>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</si>
  <si>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</si>
  <si>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</si>
  <si>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</si>
  <si>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</si>
  <si>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</si>
  <si>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</si>
  <si>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</si>
  <si>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</si>
  <si>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</si>
  <si>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</si>
  <si>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</si>
  <si>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</si>
  <si>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</si>
  <si>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</si>
  <si>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</si>
  <si>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</si>
  <si>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</si>
  <si>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</si>
  <si>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</si>
  <si>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</si>
  <si>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</si>
  <si>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</si>
  <si>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</si>
  <si>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</si>
  <si>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</si>
  <si>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</si>
  <si>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</si>
  <si>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</si>
  <si>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</si>
  <si>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</si>
  <si>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</si>
  <si>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</si>
  <si>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</si>
  <si>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</si>
  <si>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</si>
  <si>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</si>
  <si>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</si>
  <si>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</si>
  <si>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</si>
  <si>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</si>
  <si>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</si>
  <si>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</si>
  <si>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</si>
  <si>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</si>
  <si>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</si>
  <si>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</si>
  <si>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</si>
  <si>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</si>
  <si>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</si>
  <si>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</si>
  <si>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</si>
  <si>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</si>
  <si>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</si>
  <si>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</si>
  <si>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</si>
  <si>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</si>
  <si>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</si>
  <si>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</si>
  <si>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</si>
  <si>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</si>
  <si>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</si>
  <si>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</si>
  <si>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</si>
  <si>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</si>
  <si>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</si>
  <si>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</si>
  <si>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</si>
  <si>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</si>
  <si>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</si>
  <si>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</si>
  <si>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</si>
  <si>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</si>
  <si>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</si>
  <si>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</si>
  <si>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</si>
  <si>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</si>
  <si>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</si>
  <si>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</si>
  <si>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</si>
  <si>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</si>
  <si>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</si>
  <si>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</si>
  <si>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</si>
  <si>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</si>
  <si>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</si>
  <si>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</si>
  <si>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</si>
  <si>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</si>
  <si>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</si>
  <si>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</si>
  <si>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</si>
  <si>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</si>
  <si>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</si>
  <si>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</si>
  <si>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</si>
  <si>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</si>
  <si>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</si>
  <si>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</si>
  <si>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</si>
  <si>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</si>
  <si>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</si>
  <si>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</si>
  <si>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</si>
  <si>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</si>
  <si>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</si>
  <si>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</si>
  <si>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</si>
  <si>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</si>
  <si>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</si>
  <si>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</si>
  <si>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</si>
  <si>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</si>
  <si>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</si>
  <si>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</si>
  <si>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</si>
  <si>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</si>
  <si>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</si>
  <si>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</si>
  <si>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</si>
  <si>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</si>
  <si>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</si>
  <si>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</si>
  <si>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</si>
  <si>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</si>
  <si>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</si>
  <si>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</si>
  <si>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</si>
  <si>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</si>
  <si>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</si>
  <si>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</si>
  <si>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</si>
  <si>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</si>
  <si>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</si>
  <si>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</si>
  <si>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</si>
  <si>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</si>
  <si>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</si>
  <si>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</si>
  <si>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</si>
  <si>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</si>
  <si>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</si>
  <si>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</si>
  <si>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</si>
  <si>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</si>
  <si>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</si>
  <si>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</si>
  <si>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</si>
  <si>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</si>
  <si>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</si>
  <si>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</si>
  <si>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</si>
  <si>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</si>
  <si>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</si>
  <si>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</si>
  <si>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</si>
  <si>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</si>
  <si>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</si>
  <si>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</si>
  <si>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</si>
  <si>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</si>
  <si>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</si>
  <si>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</si>
  <si>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</si>
  <si>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</si>
  <si>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</si>
  <si>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</si>
  <si>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</si>
  <si>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</si>
  <si>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</si>
  <si>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</si>
  <si>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</si>
  <si>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</si>
  <si>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</si>
  <si>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</si>
  <si>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</si>
  <si>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</si>
  <si>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</si>
  <si>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</si>
  <si>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</si>
  <si>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</si>
  <si>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</si>
  <si>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</si>
  <si>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</si>
  <si>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</si>
  <si>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</si>
  <si>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</si>
  <si>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</si>
  <si>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</si>
  <si>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</si>
  <si>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</si>
  <si>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</si>
  <si>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</si>
  <si>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</si>
  <si>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</si>
  <si>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</si>
  <si>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</si>
  <si>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</si>
  <si>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</si>
  <si>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</si>
  <si>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</si>
  <si>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</si>
  <si>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</si>
  <si>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</si>
  <si>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</si>
  <si>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</si>
  <si>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</si>
  <si>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</si>
  <si>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</si>
  <si>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</si>
  <si>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</si>
  <si>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</si>
  <si>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</si>
  <si>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</si>
  <si>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</si>
  <si>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</si>
  <si>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</si>
  <si>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</si>
  <si>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</si>
  <si>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</si>
  <si>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</si>
  <si>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</si>
  <si>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</si>
  <si>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</si>
  <si>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</si>
  <si>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</si>
  <si>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</si>
  <si>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</si>
  <si>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</si>
  <si>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</si>
  <si>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</si>
  <si>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</si>
  <si>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</si>
  <si>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</si>
  <si>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</si>
  <si>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</si>
  <si>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</si>
  <si>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</si>
  <si>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</si>
  <si>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</si>
  <si>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</si>
  <si>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</si>
  <si>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</si>
  <si>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</si>
  <si>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</si>
  <si>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</si>
  <si>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</si>
  <si>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</si>
  <si>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</si>
  <si>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</si>
  <si>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</si>
  <si>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</si>
  <si>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</si>
  <si>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</si>
  <si>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</si>
  <si>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</si>
  <si>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</si>
  <si>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</si>
  <si>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</si>
  <si>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</si>
  <si>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</si>
  <si>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</si>
  <si>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</si>
  <si>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</si>
  <si>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</si>
  <si>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</si>
  <si>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</si>
  <si>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</si>
  <si>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</si>
  <si>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</si>
  <si>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</si>
  <si>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</si>
  <si>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GICRE</t>
  </si>
  <si>
    <t>GLAXO</t>
  </si>
  <si>
    <t>GOCOLORS</t>
  </si>
  <si>
    <t>GODFRYPHLP</t>
  </si>
  <si>
    <t>GODREJIND</t>
  </si>
  <si>
    <t>GRAPHITE</t>
  </si>
  <si>
    <t>GESHIP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</si>
  <si>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</si>
  <si>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</si>
  <si>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</si>
  <si>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</si>
  <si>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</si>
  <si>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</si>
  <si>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</si>
  <si>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</si>
  <si>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</si>
  <si>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</si>
  <si>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</si>
  <si>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</si>
  <si>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</si>
  <si>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</si>
  <si>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</si>
  <si>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</si>
  <si>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</si>
  <si>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</si>
  <si>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</si>
  <si>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</si>
  <si>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</si>
  <si>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</si>
  <si>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</si>
  <si>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</si>
  <si>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</si>
  <si>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</si>
  <si>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</si>
  <si>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</si>
  <si>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</si>
  <si>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</si>
  <si>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</si>
  <si>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</si>
  <si>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</si>
  <si>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</si>
  <si>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</si>
  <si>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</si>
  <si>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</si>
  <si>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</si>
  <si>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</si>
  <si>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</si>
  <si>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</si>
  <si>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</si>
  <si>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</si>
  <si>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</si>
  <si>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</si>
  <si>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</si>
  <si>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</si>
  <si>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</si>
  <si>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</si>
  <si>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</si>
  <si>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</si>
  <si>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</si>
  <si>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</si>
  <si>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</si>
  <si>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</si>
  <si>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</si>
  <si>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</si>
  <si>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</si>
  <si>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</si>
  <si>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</si>
  <si>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</si>
  <si>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</si>
  <si>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</si>
  <si>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</si>
  <si>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</si>
  <si>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</si>
  <si>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</si>
  <si>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</si>
  <si>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</si>
  <si>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</si>
  <si>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</si>
  <si>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</si>
  <si>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</si>
  <si>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</si>
  <si>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</si>
  <si>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</si>
  <si>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</si>
  <si>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</si>
  <si>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</si>
  <si>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</si>
  <si>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</si>
  <si>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</si>
  <si>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</si>
  <si>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</si>
  <si>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</si>
  <si>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</si>
  <si>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</si>
  <si>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</si>
  <si>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</si>
  <si>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</si>
  <si>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</si>
  <si>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</si>
  <si>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</si>
  <si>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</si>
  <si>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</si>
  <si>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</si>
  <si>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</si>
  <si>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</si>
  <si>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</si>
  <si>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</si>
  <si>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</si>
  <si>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</si>
  <si>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</si>
  <si>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</si>
  <si>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</si>
  <si>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</si>
  <si>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</si>
  <si>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</si>
  <si>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</si>
  <si>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</si>
  <si>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</si>
  <si>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</si>
  <si>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</si>
  <si>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</si>
  <si>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</si>
  <si>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</si>
  <si>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</si>
  <si>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</si>
  <si>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</si>
  <si>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</si>
  <si>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</si>
  <si>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</si>
  <si>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</si>
  <si>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</si>
  <si>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</si>
  <si>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</si>
  <si>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</si>
  <si>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</si>
  <si>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</si>
  <si>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</si>
  <si>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</si>
  <si>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</si>
  <si>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</si>
  <si>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</si>
  <si>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</si>
  <si>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</si>
  <si>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</si>
  <si>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</si>
  <si>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</si>
  <si>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</si>
  <si>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</si>
  <si>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</si>
  <si>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</si>
  <si>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</si>
  <si>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</si>
  <si>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</si>
  <si>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</si>
  <si>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</si>
  <si>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</si>
  <si>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</si>
  <si>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</si>
  <si>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</si>
  <si>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WESTLIFE</t>
  </si>
  <si>
    <t>ZFCVINDIA</t>
  </si>
  <si>
    <t>ZENSARTECH</t>
  </si>
  <si>
    <t>ZYDUSWELL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</si>
  <si>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</si>
  <si>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</si>
  <si>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</si>
  <si>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</si>
  <si>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</si>
  <si>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</si>
  <si>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</si>
  <si>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</si>
  <si>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</si>
  <si>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</si>
  <si>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</si>
  <si>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</si>
  <si>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</si>
  <si>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</si>
  <si>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</si>
  <si>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</si>
  <si>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</si>
  <si>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</si>
  <si>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</si>
  <si>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</si>
  <si>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</si>
  <si>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</si>
  <si>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</si>
  <si>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</si>
  <si>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</si>
  <si>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</si>
  <si>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</si>
  <si>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</si>
  <si>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</si>
  <si>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</si>
  <si>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</si>
  <si>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</si>
  <si>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</si>
  <si>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</si>
  <si>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</si>
  <si>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</si>
  <si>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</si>
  <si>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</si>
  <si>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</si>
  <si>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</si>
  <si>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</si>
  <si>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</si>
  <si>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</si>
  <si>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</si>
  <si>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</si>
  <si>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</si>
  <si>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</si>
  <si>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</si>
  <si>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</si>
  <si>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</si>
  <si>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</si>
  <si>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</si>
  <si>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</si>
  <si>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</si>
  <si>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</si>
  <si>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</si>
  <si>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</si>
  <si>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</si>
  <si>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</si>
  <si>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</si>
  <si>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</si>
  <si>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</si>
  <si>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</si>
  <si>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</si>
  <si>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</si>
  <si>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</si>
  <si>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</si>
  <si>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</si>
  <si>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</si>
  <si>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</si>
  <si>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</si>
  <si>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</si>
  <si>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</si>
  <si>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</si>
  <si>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</si>
  <si>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</si>
  <si>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</si>
  <si>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</si>
  <si>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</si>
  <si>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</si>
  <si>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</si>
  <si>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</si>
  <si>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</si>
  <si>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</si>
  <si>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</si>
  <si>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</si>
  <si>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</si>
  <si>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</si>
  <si>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</si>
  <si>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</si>
  <si>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</si>
  <si>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</si>
  <si>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</si>
  <si>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</si>
  <si>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</si>
  <si>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</si>
  <si>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</si>
  <si>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</si>
  <si>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</si>
  <si>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</si>
  <si>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</si>
  <si>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</si>
  <si>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</si>
  <si>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</si>
  <si>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</si>
  <si>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</si>
  <si>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</si>
  <si>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</si>
  <si>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</si>
  <si>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</si>
  <si>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</si>
  <si>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</si>
  <si>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</si>
  <si>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</si>
  <si>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</si>
  <si>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</si>
  <si>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</si>
  <si>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</si>
  <si>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</si>
  <si>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</si>
  <si>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</si>
  <si>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</si>
  <si>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</si>
  <si>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</si>
  <si>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</si>
  <si>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</si>
  <si>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</si>
  <si>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</si>
  <si>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</si>
  <si>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</si>
  <si>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</si>
  <si>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</si>
  <si>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</si>
  <si>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</si>
  <si>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</si>
  <si>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</si>
  <si>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</si>
  <si>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</si>
  <si>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</si>
  <si>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</si>
  <si>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</si>
  <si>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</si>
  <si>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</si>
  <si>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</si>
  <si>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</si>
  <si>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</si>
  <si>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</si>
  <si>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</si>
  <si>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</si>
  <si>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</si>
  <si>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</si>
  <si>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</si>
  <si>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</si>
  <si>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</si>
  <si>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</si>
  <si>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</si>
  <si>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</si>
  <si>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</si>
  <si>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</si>
  <si>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</si>
  <si>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</si>
  <si>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</si>
  <si>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</si>
  <si>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</si>
  <si>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</si>
  <si>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</si>
  <si>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</si>
  <si>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</si>
  <si>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</si>
  <si>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</si>
  <si>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</si>
  <si>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</si>
  <si>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</si>
  <si>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</si>
  <si>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</si>
  <si>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</si>
  <si>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</si>
  <si>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</si>
  <si>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</si>
  <si>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</si>
  <si>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</si>
  <si>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</si>
  <si>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</si>
  <si>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</si>
  <si>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</si>
  <si>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</si>
  <si>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</si>
  <si>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</si>
  <si>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</si>
  <si>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</si>
  <si>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</si>
  <si>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</si>
  <si>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</si>
  <si>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</si>
  <si>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</si>
  <si>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</si>
  <si>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</si>
  <si>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</si>
  <si>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</si>
  <si>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</si>
  <si>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</si>
  <si>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</si>
  <si>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</si>
  <si>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</si>
  <si>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</si>
  <si>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</si>
  <si>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</si>
  <si>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</si>
  <si>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</si>
  <si>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</si>
  <si>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</si>
  <si>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</si>
  <si>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</si>
  <si>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</si>
  <si>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</si>
  <si>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</si>
  <si>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</si>
  <si>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</si>
  <si>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</si>
  <si>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</si>
  <si>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</si>
  <si>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</si>
  <si>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</si>
  <si>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</si>
  <si>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</si>
  <si>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</si>
  <si>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</si>
  <si>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</si>
  <si>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</si>
  <si>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</si>
  <si>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</si>
  <si>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</si>
  <si>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</si>
  <si>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</si>
  <si>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</si>
  <si>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</si>
  <si>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</si>
  <si>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</si>
  <si>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</si>
  <si>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</si>
  <si>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</si>
  <si>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</si>
  <si>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</si>
  <si>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</si>
  <si>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</si>
  <si>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</si>
  <si>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</si>
  <si>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</si>
  <si>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</si>
  <si>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</si>
  <si>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</si>
  <si>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</si>
  <si>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</si>
  <si>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</si>
  <si>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</si>
  <si>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</si>
  <si>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</si>
  <si>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</si>
  <si>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</si>
  <si>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</si>
  <si>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</si>
  <si>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</si>
  <si>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</si>
  <si>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</si>
  <si>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</si>
  <si>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</si>
  <si>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</si>
  <si>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440-450</t>
  </si>
  <si>
    <t>ACE</t>
  </si>
  <si>
    <t>DHANUKA</t>
  </si>
  <si>
    <t>GRSE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</si>
  <si>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</si>
  <si>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</si>
  <si>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</si>
  <si>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</si>
  <si>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</si>
  <si>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</si>
  <si>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</si>
  <si>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</si>
  <si>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</si>
  <si>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</si>
  <si>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</si>
  <si>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</si>
  <si>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</si>
  <si>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</si>
  <si>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</si>
  <si>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KFINTECH</t>
  </si>
  <si>
    <t>KSB</t>
  </si>
  <si>
    <t>MEDANTA</t>
  </si>
  <si>
    <t>NSLNISP</t>
  </si>
  <si>
    <t>% Change in OI</t>
  </si>
  <si>
    <t>MINDACORP</t>
  </si>
  <si>
    <t>MANKIND</t>
  </si>
  <si>
    <t>J</t>
  </si>
  <si>
    <t>RKFORGE</t>
  </si>
  <si>
    <t>Profiit of Rs.65/-</t>
  </si>
  <si>
    <t>Profiit of Rs.145/-</t>
  </si>
  <si>
    <t>Profiit of Rs.42.50/-</t>
  </si>
  <si>
    <t>ISGEC</t>
  </si>
  <si>
    <t>EPIGRAL</t>
  </si>
  <si>
    <t>370-375</t>
  </si>
  <si>
    <t>990-995</t>
  </si>
  <si>
    <t>CAPLIPOINT</t>
  </si>
  <si>
    <t>Second Buying Date</t>
  </si>
  <si>
    <t>ARE&amp;M</t>
  </si>
  <si>
    <t>R</t>
  </si>
  <si>
    <t>ADORWELD</t>
  </si>
  <si>
    <t>AHLUCONT</t>
  </si>
  <si>
    <t>800-815</t>
  </si>
  <si>
    <t>1500-1520</t>
  </si>
  <si>
    <t>Sell</t>
  </si>
  <si>
    <t>430-440</t>
  </si>
  <si>
    <t>POWERMECH</t>
  </si>
  <si>
    <t>3650-3690</t>
  </si>
  <si>
    <t>825-835</t>
  </si>
  <si>
    <t>Profiit of Rs.20/-</t>
  </si>
  <si>
    <t>300-330</t>
  </si>
  <si>
    <t>1495-1505</t>
  </si>
  <si>
    <t>AUTOAXLES</t>
  </si>
  <si>
    <t>2120-2130</t>
  </si>
  <si>
    <t>3100-3200</t>
  </si>
  <si>
    <t>1200-1280</t>
  </si>
  <si>
    <t>5750-6050</t>
  </si>
  <si>
    <t>CAPACITE</t>
  </si>
  <si>
    <t>1500-1600</t>
  </si>
  <si>
    <t>N</t>
  </si>
  <si>
    <t>905-975</t>
  </si>
  <si>
    <t>1100-1180</t>
  </si>
  <si>
    <t>SANSERA</t>
  </si>
  <si>
    <t>150-180</t>
  </si>
  <si>
    <t>920-960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</si>
  <si>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</si>
  <si>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</si>
  <si>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</si>
  <si>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</si>
  <si>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</si>
  <si>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</si>
  <si>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</si>
  <si>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</si>
  <si>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PGHL</t>
  </si>
  <si>
    <t>SAFARI</t>
  </si>
  <si>
    <t>SAREGAMA</t>
  </si>
  <si>
    <t>SFL</t>
  </si>
  <si>
    <t>SYMPHONY</t>
  </si>
  <si>
    <t>SYRMA</t>
  </si>
  <si>
    <t>UJJIVANSFB</t>
  </si>
  <si>
    <t>USHAMART</t>
  </si>
  <si>
    <t>WELSPUNLIV</t>
  </si>
  <si>
    <t>Profit of Rs.6/-</t>
  </si>
  <si>
    <t>215-230</t>
  </si>
  <si>
    <t>Loss of Rs.110/-</t>
  </si>
  <si>
    <t>280-320</t>
  </si>
  <si>
    <t>2080-2100</t>
  </si>
  <si>
    <t>JSWSTEEL MAR FUT</t>
  </si>
  <si>
    <t>831-847</t>
  </si>
  <si>
    <t>NIFTY MAR FUT</t>
  </si>
  <si>
    <t>153-155</t>
  </si>
  <si>
    <t>FEDERALBNK MAR FUT</t>
  </si>
  <si>
    <t>RELIANCE MAR FUT</t>
  </si>
  <si>
    <t>2976-3018</t>
  </si>
  <si>
    <t>NIFTY 22000 PE 07 MAR</t>
  </si>
  <si>
    <t>Profit of Rs.13.5/-</t>
  </si>
  <si>
    <t>22150-22000</t>
  </si>
  <si>
    <t>Profit of Rs.1.8/-</t>
  </si>
  <si>
    <t>Loss of Rs.33/-</t>
  </si>
  <si>
    <t>497.5-517.5</t>
  </si>
  <si>
    <t>560-600</t>
  </si>
  <si>
    <t>PIIND MAR FUT</t>
  </si>
  <si>
    <t>BANKNIFTY MAR FUT</t>
  </si>
  <si>
    <t>TITAN MAR FUT</t>
  </si>
  <si>
    <t>3750-3792</t>
  </si>
  <si>
    <t>47850-48200</t>
  </si>
  <si>
    <t>3835-3895</t>
  </si>
  <si>
    <t>Retail Research Technical Calls &amp; Fundamental Performance Report for the month of March-2024</t>
  </si>
  <si>
    <t>PIDILITIND MAR FUT</t>
  </si>
  <si>
    <t>2800-2842</t>
  </si>
  <si>
    <t>145-152</t>
  </si>
  <si>
    <t>164-175</t>
  </si>
  <si>
    <t>Profit of Rs.165/-</t>
  </si>
  <si>
    <t>850-865</t>
  </si>
  <si>
    <t>Profit of Rs.26/-</t>
  </si>
  <si>
    <t>3800-4000</t>
  </si>
  <si>
    <t>Loss of Rs.39.5/-</t>
  </si>
  <si>
    <t>Profit of Rs.29.5/-</t>
  </si>
  <si>
    <t>Profit of Rs.154/-</t>
  </si>
  <si>
    <t>Profit of Rs.7.35/-</t>
  </si>
  <si>
    <t>FINNIFTY 21050 CE 05 MAR</t>
  </si>
  <si>
    <t>FINNIFTY 20850 PE 05 MAR</t>
  </si>
  <si>
    <t>NSE</t>
  </si>
  <si>
    <t>Profit of Rs.5/-</t>
  </si>
  <si>
    <t>48-52</t>
  </si>
  <si>
    <t>920-930</t>
  </si>
  <si>
    <t>BANKNIFTY 47300 CE 06 MAR</t>
  </si>
  <si>
    <t>380-500</t>
  </si>
  <si>
    <t>FINNIFTY 20850 CE 05 MAR</t>
  </si>
  <si>
    <t>60-90</t>
  </si>
  <si>
    <t>NIFTY 22500 CE 28 MAR</t>
  </si>
  <si>
    <t>200-150</t>
  </si>
  <si>
    <t>Loss of Rs.47.5/-</t>
  </si>
  <si>
    <t>Profit of Rs.15/-</t>
  </si>
  <si>
    <t>168-180</t>
  </si>
  <si>
    <t>HDFCBANK MAR FUT</t>
  </si>
  <si>
    <t>1463-1482</t>
  </si>
  <si>
    <t>37.3-41.30</t>
  </si>
  <si>
    <t>Loss of Rs.18/-</t>
  </si>
  <si>
    <t>3150-3350</t>
  </si>
  <si>
    <t>275-300</t>
  </si>
  <si>
    <t>TCS MAR FUT</t>
  </si>
  <si>
    <t>4085-4145</t>
  </si>
  <si>
    <t>INFY MAR FUT</t>
  </si>
  <si>
    <t>1644-1671</t>
  </si>
  <si>
    <t>ITC MAR FUT</t>
  </si>
  <si>
    <t>417-424</t>
  </si>
  <si>
    <t>22700-22800</t>
  </si>
  <si>
    <t>Profit of Rs.48/-</t>
  </si>
  <si>
    <t>INFY 1610 CE MAR</t>
  </si>
  <si>
    <t>INFY 1650 CE MAR</t>
  </si>
  <si>
    <t>No profit no loss</t>
  </si>
  <si>
    <t>BRITANNIA MAR FUT</t>
  </si>
  <si>
    <t>4918-4970</t>
  </si>
  <si>
    <t>SIEMENS MAR FUT</t>
  </si>
  <si>
    <t>4810-4882</t>
  </si>
  <si>
    <t>NIFTY 22500 CE 07 MAR</t>
  </si>
  <si>
    <t>35-55</t>
  </si>
  <si>
    <t>Profit of Rs.53/-</t>
  </si>
  <si>
    <t>Loss of Rs.45/-</t>
  </si>
  <si>
    <t>D</t>
  </si>
  <si>
    <t>Profit of Rs.9.25/-</t>
  </si>
  <si>
    <t>2485-2585</t>
  </si>
  <si>
    <t>2800-3000</t>
  </si>
  <si>
    <t>BANKNIFTY 47700 CE 13 MAR</t>
  </si>
  <si>
    <t>400-500</t>
  </si>
  <si>
    <t>Loss of Rs.105/-</t>
  </si>
  <si>
    <t>22700-22900</t>
  </si>
  <si>
    <t>Profit of Rs.73/-</t>
  </si>
  <si>
    <t>800-850</t>
  </si>
  <si>
    <t>FINNIFTY 20800 PE 12 MAR</t>
  </si>
  <si>
    <t>FINNIFTY 20800 CE 12 MAR</t>
  </si>
  <si>
    <t>Profit of Rs.12.5/-</t>
  </si>
  <si>
    <t>FINNIFTY 20950 CE 12 MAR</t>
  </si>
  <si>
    <t>70-90</t>
  </si>
  <si>
    <t>165-175</t>
  </si>
  <si>
    <t>155-157</t>
  </si>
  <si>
    <t>NIFTY 22500 CE 14 MAR</t>
  </si>
  <si>
    <t>30-5</t>
  </si>
  <si>
    <t>BANKNIFTY 47000 PE 13 MAR</t>
  </si>
  <si>
    <t>GODREJCP MAR FUT</t>
  </si>
  <si>
    <t>1248-1269</t>
  </si>
  <si>
    <t>Profit of Rs.20/-</t>
  </si>
  <si>
    <t>Loss of Rs.35/-</t>
  </si>
  <si>
    <t>Profit of Rs.4/-</t>
  </si>
  <si>
    <t>Profit of Rs.17/-</t>
  </si>
  <si>
    <t>FINNIFTY 21000 CE 19 MAR</t>
  </si>
  <si>
    <t>170-200</t>
  </si>
  <si>
    <t>Loss of Rs.30/-</t>
  </si>
  <si>
    <t>Loss of Rs.20.75/-</t>
  </si>
  <si>
    <t>Loss of Rs.195/-</t>
  </si>
  <si>
    <t>Loss of Rs.48/-</t>
  </si>
  <si>
    <t>Loss of Rs.12/-</t>
  </si>
  <si>
    <t>Loss of Rs.2.15/-</t>
  </si>
  <si>
    <t>490-530</t>
  </si>
  <si>
    <t>BANKNIFTY 47200 CE 13 MAR</t>
  </si>
  <si>
    <t>Loss of Rs.28.5/-</t>
  </si>
  <si>
    <t>Loss of Rs.7.5/-</t>
  </si>
  <si>
    <t>Profit of Rs.8.5/-</t>
  </si>
  <si>
    <t>NIFTY 21900 PE 14 MAR</t>
  </si>
  <si>
    <t>70-100</t>
  </si>
  <si>
    <t>FINNIFTY 20800 CE 19 MAR</t>
  </si>
  <si>
    <t>160-200</t>
  </si>
  <si>
    <t>Loss of Rs.29.5/-</t>
  </si>
  <si>
    <t>Profit of Rs.43.5/-</t>
  </si>
  <si>
    <t>MARUTI MAR FUT</t>
  </si>
  <si>
    <t>11670-11900</t>
  </si>
  <si>
    <t>4243-4303</t>
  </si>
  <si>
    <t>3693-3753</t>
  </si>
  <si>
    <t>1470-1489</t>
  </si>
  <si>
    <t>SENSEX 72500 PE 15 MAR</t>
  </si>
  <si>
    <t>SENSEX 72700 CE 15 MAR</t>
  </si>
  <si>
    <t>Loss of Rs.175/-</t>
  </si>
  <si>
    <t>NIFTY 22100 CE 21 MAR</t>
  </si>
  <si>
    <t>130-160</t>
  </si>
  <si>
    <t>192-205</t>
  </si>
  <si>
    <t>Profit of Rs.8/-</t>
  </si>
  <si>
    <t>4790-4860</t>
  </si>
  <si>
    <t>Profit of Rs.65/-</t>
  </si>
  <si>
    <t>2899-2940</t>
  </si>
  <si>
    <t>FINNIFTY 20500 PE 19 MAR</t>
  </si>
  <si>
    <t>Profit of Rs.127.5/-</t>
  </si>
  <si>
    <t>607.5-627.5</t>
  </si>
  <si>
    <t>670-710</t>
  </si>
  <si>
    <t>Profit of Rs.3/-</t>
  </si>
  <si>
    <t>660-710</t>
  </si>
  <si>
    <t>BANKNIFTY 46400 CE 20 MAR</t>
  </si>
  <si>
    <t>350-450</t>
  </si>
  <si>
    <t>3718-3760</t>
  </si>
  <si>
    <t>Profit of Rs.59.5/-</t>
  </si>
  <si>
    <t>4275-4335</t>
  </si>
  <si>
    <t>Profit of Rs.0.5/-</t>
  </si>
  <si>
    <t>35-5</t>
  </si>
  <si>
    <t>Profit of Rs.180/-</t>
  </si>
  <si>
    <t>FINNIFTY 20600 PE 19 MAR</t>
  </si>
  <si>
    <t>80-100</t>
  </si>
  <si>
    <t>Profit of Rs.33/-</t>
  </si>
  <si>
    <t>Loss of Rs.49.5/-</t>
  </si>
  <si>
    <t>Profit of Rs.13/-</t>
  </si>
  <si>
    <t>Profit of Rs.19.5/-</t>
  </si>
  <si>
    <t>Profit of Rs.130/-</t>
  </si>
  <si>
    <t>3200-3400</t>
  </si>
  <si>
    <t>FINNIFTY 20700 CE 19 MAR</t>
  </si>
  <si>
    <t>40-60</t>
  </si>
  <si>
    <t>NIFTY 22300 CE 28 MAR</t>
  </si>
  <si>
    <t>Profit of Rs.19/-</t>
  </si>
  <si>
    <t>3760-3802</t>
  </si>
  <si>
    <t>21800-21700</t>
  </si>
  <si>
    <t>Profit of Rs.26.5/-</t>
  </si>
  <si>
    <t>INDUSINDBK MAR FUT</t>
  </si>
  <si>
    <t>1426-1405</t>
  </si>
  <si>
    <t>BANKNIFTY 46500 CE 20 MAR</t>
  </si>
  <si>
    <t>230-330</t>
  </si>
  <si>
    <t>790-850</t>
  </si>
  <si>
    <t>Profit of Rs.95/-</t>
  </si>
  <si>
    <t>Profit of Rs.10/-</t>
  </si>
  <si>
    <t>Loss of Rs.19/-</t>
  </si>
  <si>
    <t>RAMASTEEL</t>
  </si>
  <si>
    <t>Rama Steel Tubes Limited</t>
  </si>
  <si>
    <t>JAINAM BROKING LIMITED</t>
  </si>
  <si>
    <t>CIPLA MAR FUT</t>
  </si>
  <si>
    <t>1425-1410</t>
  </si>
  <si>
    <t>Loss of Rs.80/-</t>
  </si>
  <si>
    <t>Profit of Rs.85/-</t>
  </si>
  <si>
    <t>143-147</t>
  </si>
  <si>
    <t>158-168</t>
  </si>
  <si>
    <t>1465-1485</t>
  </si>
  <si>
    <t>BANKNIFTY 46400 PE 20 MAR</t>
  </si>
  <si>
    <t>Profit of Rs.105/-</t>
  </si>
  <si>
    <t>BANKNIFTY 46300 PE 20 MAR</t>
  </si>
  <si>
    <t>Profit of Rs.44/-</t>
  </si>
  <si>
    <t>HEROMOTOCO MAR FUT</t>
  </si>
  <si>
    <t>4563-4598</t>
  </si>
  <si>
    <t>Loss of Rs.33.5/-</t>
  </si>
  <si>
    <t>MULTIPLIER SHARE &amp; STOCK ADVISORS PRIVATE LIMITED</t>
  </si>
  <si>
    <t>NIFTY 22050 CE 21 MAR</t>
  </si>
  <si>
    <t>NIFTY 21950 PE 21 MAR</t>
  </si>
  <si>
    <t>Profit of Rs.22.5/-</t>
  </si>
  <si>
    <t>12050-12260</t>
  </si>
  <si>
    <t>DIXON MAR FUT</t>
  </si>
  <si>
    <t>7170-7275</t>
  </si>
  <si>
    <t>2900-2920</t>
  </si>
  <si>
    <t>Loss of Rs.60/-</t>
  </si>
  <si>
    <t>BCCL</t>
  </si>
  <si>
    <t>INDIACREDIT RISK MANAGEMENT LLP</t>
  </si>
  <si>
    <t>MALANI WEALTH ADVISORS PRIVATE LIMITED</t>
  </si>
  <si>
    <t>MARWADI CHANDARANA INTERMEDIARIES BROKERS PRIVATE LIMITED</t>
  </si>
  <si>
    <t>RCAN</t>
  </si>
  <si>
    <t>SAROJ GUPTA</t>
  </si>
  <si>
    <t>UNISHIRE</t>
  </si>
  <si>
    <t>VINAY KIRTI MEHTA</t>
  </si>
  <si>
    <t>MAKS</t>
  </si>
  <si>
    <t>Maks Energy Sol India Ltd</t>
  </si>
  <si>
    <t>MEDICO</t>
  </si>
  <si>
    <t>Medico Remedies Limited</t>
  </si>
  <si>
    <t>RAVI GOYAL (HUF)</t>
  </si>
  <si>
    <t>ONELIFECAP</t>
  </si>
  <si>
    <t>Onelife Cap Advisors Ltd</t>
  </si>
  <si>
    <t>Profit of Rs.160/-</t>
  </si>
  <si>
    <t>3780-3880</t>
  </si>
  <si>
    <t>4100-4200</t>
  </si>
  <si>
    <t>Profit of Rs.195/-</t>
  </si>
  <si>
    <t>ALKEM MAR FUT</t>
  </si>
  <si>
    <t>4863-4915</t>
  </si>
  <si>
    <t>Profit of Rs.80/-</t>
  </si>
  <si>
    <t>1810-1945</t>
  </si>
  <si>
    <t>2150-2350</t>
  </si>
  <si>
    <t>RELIANCE APR FUT</t>
  </si>
  <si>
    <t>2940-2950</t>
  </si>
  <si>
    <t>3000-3040</t>
  </si>
  <si>
    <t>Profit of Rs.2.5/-</t>
  </si>
  <si>
    <t>FINNIFTY 20950 CE 26 MAR</t>
  </si>
  <si>
    <t>FINNIFTY 20700 PE 26 MAR</t>
  </si>
  <si>
    <t>BANKNIFTY 47500 CE 27 MAR</t>
  </si>
  <si>
    <t>BANKNIFTY 46300 PE 27 MAR</t>
  </si>
  <si>
    <t>ASIANPAINT 2900 CE 25 APR</t>
  </si>
  <si>
    <t>ASIANPAINT 3000 CE 25 APR</t>
  </si>
  <si>
    <t>48-50</t>
  </si>
  <si>
    <t>19-20</t>
  </si>
  <si>
    <t>NIKHIL RAJESH SINGH</t>
  </si>
  <si>
    <t>ADMANUM</t>
  </si>
  <si>
    <t>SATYA PRAKASH MITTAL</t>
  </si>
  <si>
    <t>SATYA PRAKASH MITTAL HUF</t>
  </si>
  <si>
    <t>DPL</t>
  </si>
  <si>
    <t>SUMANTEKRIWAL</t>
  </si>
  <si>
    <t>GOLKONDA</t>
  </si>
  <si>
    <t>KAMADGIRI</t>
  </si>
  <si>
    <t>TRITOMA HOTELS PRIVATE LIMITED</t>
  </si>
  <si>
    <t>NHCFOODS</t>
  </si>
  <si>
    <t>RAVI BHANSALI</t>
  </si>
  <si>
    <t>PANNU BHANSALI</t>
  </si>
  <si>
    <t>RACONTEUR</t>
  </si>
  <si>
    <t>ANNAYA MANAGEMENT CONSULTANCY PRIVATE LIMITED .</t>
  </si>
  <si>
    <t>GRAVITON RESEARCH CAPITAL LLP</t>
  </si>
  <si>
    <t>ENSER</t>
  </si>
  <si>
    <t>Enser Communications Ltd</t>
  </si>
  <si>
    <t>SUNFLOWER BROKING PRIVATE LIMITED</t>
  </si>
  <si>
    <t>SADBHAV</t>
  </si>
  <si>
    <t>Sadbhav Engineering Limit</t>
  </si>
  <si>
    <t>CRONY VYAPAR PVT LTD</t>
  </si>
  <si>
    <t>JALIYAN COMMODITY</t>
  </si>
  <si>
    <t>DEEPINDS</t>
  </si>
  <si>
    <t>Deep Industries Limited</t>
  </si>
  <si>
    <t>STCI FINANCE LIMITED</t>
  </si>
  <si>
    <t>AFEL</t>
  </si>
  <si>
    <t>GULZARSINGH NAGPAL</t>
  </si>
  <si>
    <t>ALSL</t>
  </si>
  <si>
    <t>MANISH DILIP SHAH</t>
  </si>
  <si>
    <t>ASHISHPO</t>
  </si>
  <si>
    <t>SWATI SATISH SWAMY</t>
  </si>
  <si>
    <t>SATISHGURAYYASWAMI</t>
  </si>
  <si>
    <t>BERLDRG</t>
  </si>
  <si>
    <t>SAMIR NARENDRA GUPTA</t>
  </si>
  <si>
    <t>HINDON TRADERS &amp; BROKERS PRIVATE LIMITED</t>
  </si>
  <si>
    <t>BIL</t>
  </si>
  <si>
    <t>SETU SECURITIES PVT LTD</t>
  </si>
  <si>
    <t>MANSI SHARE &amp; STOCK ADVISORS PRIVATE LIMITED</t>
  </si>
  <si>
    <t>BRIDGESE</t>
  </si>
  <si>
    <t>RONAKKUMAR SANJAYBHAI PATEL</t>
  </si>
  <si>
    <t>CONFINT</t>
  </si>
  <si>
    <t>KUBER EQUITY SERVICES LLP</t>
  </si>
  <si>
    <t>KESAR TRACOM INDIA LLP</t>
  </si>
  <si>
    <t>VIKAS RAMESH MEHTA</t>
  </si>
  <si>
    <t>HIREN PARAMANANDDAS SHAH</t>
  </si>
  <si>
    <t>SAMEERMAHESHKUMARBHAMBHA</t>
  </si>
  <si>
    <t>COMFORT ADVERTISING PVT LTD</t>
  </si>
  <si>
    <t>GLOBALWORTH SECURITIES LIMITED</t>
  </si>
  <si>
    <t>VORA FINANCIAL SERVICES PVT LTD</t>
  </si>
  <si>
    <t>ELFORGE</t>
  </si>
  <si>
    <t>INDIRA VASUDEVAN</t>
  </si>
  <si>
    <t>EUPHORIAIT</t>
  </si>
  <si>
    <t>M G TRADERS</t>
  </si>
  <si>
    <t>FONE4</t>
  </si>
  <si>
    <t>KRISHNA MURARI TEKRIWAL</t>
  </si>
  <si>
    <t>GEETANJ</t>
  </si>
  <si>
    <t>LEELAMMATHENUMKALJOSEPH</t>
  </si>
  <si>
    <t>SOHAM MULTITRADE</t>
  </si>
  <si>
    <t>GIANLIFE</t>
  </si>
  <si>
    <t>ARUN KUMAR GUPTA</t>
  </si>
  <si>
    <t>SHIELD MULTISTATE COOPERATIVE CREDIT SOCIETY LIMITED</t>
  </si>
  <si>
    <t>KHUSHI JAIN</t>
  </si>
  <si>
    <t>SONIKA JAIN</t>
  </si>
  <si>
    <t>SAMEER SHANTILAL DEDIA</t>
  </si>
  <si>
    <t>INDRENEW</t>
  </si>
  <si>
    <t>BELA P SHAH</t>
  </si>
  <si>
    <t>PRAKAASH S SHAH</t>
  </si>
  <si>
    <t>PRAVEEN PARASMAL BHANSALI (HUF)</t>
  </si>
  <si>
    <t>JETINFRA</t>
  </si>
  <si>
    <t>RAJUL SHAH</t>
  </si>
  <si>
    <t>HITESH RAMNIKLAL MEHTA</t>
  </si>
  <si>
    <t>ASHADEVI PRADIP GOENKA</t>
  </si>
  <si>
    <t>KOURA</t>
  </si>
  <si>
    <t>LKPFIN</t>
  </si>
  <si>
    <t>SMITA IMPEX LLP</t>
  </si>
  <si>
    <t>HINA HINA</t>
  </si>
  <si>
    <t>DHULL TRADING PRIVATE LIMITED</t>
  </si>
  <si>
    <t>RAFL</t>
  </si>
  <si>
    <t>VIMAL KUMAR SHARMA</t>
  </si>
  <si>
    <t>GAINFUL MULTITRADE PRIVATE LIMITED</t>
  </si>
  <si>
    <t>SAUMIK KETAN DOSHI</t>
  </si>
  <si>
    <t>ROLTA</t>
  </si>
  <si>
    <t>MAHENDRA SHARMA</t>
  </si>
  <si>
    <t>ROYAL</t>
  </si>
  <si>
    <t>BHARTIDEVI MOHANLAL DUHLANI</t>
  </si>
  <si>
    <t>ROYALIND</t>
  </si>
  <si>
    <t>RUDRAGAS</t>
  </si>
  <si>
    <t>JABIR MOHD SILAWAT</t>
  </si>
  <si>
    <t>SEACOAST</t>
  </si>
  <si>
    <t>TOPGAIN FINANCE PRIVATE LIMITED</t>
  </si>
  <si>
    <t>SELLWIN</t>
  </si>
  <si>
    <t>BHUMIKA CHIRAG PATEL</t>
  </si>
  <si>
    <t>SIYARAM</t>
  </si>
  <si>
    <t>LC RADIANCE FUND VCC</t>
  </si>
  <si>
    <t>SPL</t>
  </si>
  <si>
    <t>HEENA BIREN GANDHI</t>
  </si>
  <si>
    <t>BIREN P.GANDHI HUF</t>
  </si>
  <si>
    <t>SPSL</t>
  </si>
  <si>
    <t>VIPUL M GOPANI (HUF)</t>
  </si>
  <si>
    <t>SSLFINANCE</t>
  </si>
  <si>
    <t>VINITAJAIN</t>
  </si>
  <si>
    <t>SUYOG</t>
  </si>
  <si>
    <t>NEETA HEMANT ASHAR</t>
  </si>
  <si>
    <t>SYLPH</t>
  </si>
  <si>
    <t>SWETSAM STOCK HOLDING PRIVATE LIMITED</t>
  </si>
  <si>
    <t>TDSL</t>
  </si>
  <si>
    <t>PUNJAB NATIONAL BANK</t>
  </si>
  <si>
    <t>CAMELLIA TRADEX PRIVATE LIMITED</t>
  </si>
  <si>
    <t>UNIVARTS</t>
  </si>
  <si>
    <t>MANISH GARODIA</t>
  </si>
  <si>
    <t>ASHA JAYRAJ</t>
  </si>
  <si>
    <t>VARIMAN</t>
  </si>
  <si>
    <t>MINERVA VENTURES FUND</t>
  </si>
  <si>
    <t>MADHUKAR SHETH</t>
  </si>
  <si>
    <t>DIGIDRIVE</t>
  </si>
  <si>
    <t>Digidrive Distributors L</t>
  </si>
  <si>
    <t>FIRST AMONG EQUALS</t>
  </si>
  <si>
    <t>HCC-RE</t>
  </si>
  <si>
    <t>Hindustan Construction Co</t>
  </si>
  <si>
    <t>RAKESH RAJKRISHAN AGARWAL</t>
  </si>
  <si>
    <t>LAROIA MONA</t>
  </si>
  <si>
    <t>MARSHALL</t>
  </si>
  <si>
    <t>Marshall Machines Ltd</t>
  </si>
  <si>
    <t>RASMIKANT VALJIBHAI POPAT</t>
  </si>
  <si>
    <t>RAAVI VENTRUE LLP</t>
  </si>
  <si>
    <t>MHHL</t>
  </si>
  <si>
    <t>Mohini Health&amp;Hygiene Ltd</t>
  </si>
  <si>
    <t>ARPIT JAIN HUF</t>
  </si>
  <si>
    <t>MKPL</t>
  </si>
  <si>
    <t>M K Proteins Limited</t>
  </si>
  <si>
    <t>JTL INDUSTRIES LIMITED</t>
  </si>
  <si>
    <t>RAMESH TARSHIBHAI DOBARIYA</t>
  </si>
  <si>
    <t>MUDUPULAVEMULA SURENDRANADHA REDDY</t>
  </si>
  <si>
    <t>NK SECURITIES RESEARCH PRIVATE LIMITED</t>
  </si>
  <si>
    <t>MAYANK AGRAWAL</t>
  </si>
  <si>
    <t>ANBUPAUL</t>
  </si>
  <si>
    <t>HEMALI PATHIK THAKKAR</t>
  </si>
  <si>
    <t>SAJM GLOBAL IMPEX PRIVATE LIMITED</t>
  </si>
  <si>
    <t>RICHA</t>
  </si>
  <si>
    <t>Richa Info Systems Ltd</t>
  </si>
  <si>
    <t>PRADEEP KUMAR DAGA</t>
  </si>
  <si>
    <t>RISHABH</t>
  </si>
  <si>
    <t>Rishabh Instruments Ltd</t>
  </si>
  <si>
    <t>ASHIKA GLOBAL SECURITIES PRIVATE LIMITED</t>
  </si>
  <si>
    <t>RKSWAMY</t>
  </si>
  <si>
    <t>R K Swamy Limited</t>
  </si>
  <si>
    <t>PARTH INFIN BROKERS PVT LTD</t>
  </si>
  <si>
    <t>SECURCRED</t>
  </si>
  <si>
    <t>SecUR Credentials Limited</t>
  </si>
  <si>
    <t>Skipper Limited</t>
  </si>
  <si>
    <t>TFCILTD</t>
  </si>
  <si>
    <t>Tourism Finance Corp</t>
  </si>
  <si>
    <t>WTICAB</t>
  </si>
  <si>
    <t>Wise Travel India Limited</t>
  </si>
  <si>
    <t>SAKET AGARWAL</t>
  </si>
  <si>
    <t>ANTGRAPHIC</t>
  </si>
  <si>
    <t>Antarctica Graphics Ltd</t>
  </si>
  <si>
    <t>RENU KUTHARI</t>
  </si>
  <si>
    <t>JALAN</t>
  </si>
  <si>
    <t>Jalan Transolu. India Ltd</t>
  </si>
  <si>
    <t>ARCHANA  CHAWLA</t>
  </si>
  <si>
    <t>Mankind Pharma Limited</t>
  </si>
  <si>
    <t>BEIGE LIMITED</t>
  </si>
  <si>
    <t>VISHAL  ATHA</t>
  </si>
  <si>
    <t>MOHINI EMPLOYEE WELFARE TRUST</t>
  </si>
  <si>
    <t>RATNAVEER</t>
  </si>
  <si>
    <t>Ratnaveer Precision Eng L</t>
  </si>
  <si>
    <t>VIVEK MEHROTRA</t>
  </si>
  <si>
    <t>MANAK RAJ DAGA</t>
  </si>
  <si>
    <t>YADUKA FINANCIAL SERVICES LIMITED</t>
  </si>
  <si>
    <t>SPCENET</t>
  </si>
  <si>
    <t>Spacenet Enters Ind Ltd</t>
  </si>
  <si>
    <t>SUVI RUBBER PVT LTD</t>
  </si>
  <si>
    <t>SPENCERS</t>
  </si>
  <si>
    <t>Spencer's Retail Limited</t>
  </si>
  <si>
    <t>K B G CONSULTANTS PVT LTD</t>
  </si>
  <si>
    <t>SUULD</t>
  </si>
  <si>
    <t>Suumaya Industries Ltd</t>
  </si>
  <si>
    <t>AMISHA SANJAY SHAH</t>
  </si>
  <si>
    <t>URAVI</t>
  </si>
  <si>
    <t>Uravi T And Wedg Lamp Ltd</t>
  </si>
  <si>
    <t>AMAYSHA TEXTILES PRIVATE LIMITED</t>
  </si>
  <si>
    <t>Profit of Rs.49.5/-</t>
  </si>
  <si>
    <t>PIIND APR FUT</t>
  </si>
  <si>
    <t>3840-3880</t>
  </si>
  <si>
    <t>FINNIFTY 20750 CE 26 MAR</t>
  </si>
  <si>
    <t>3795-3875</t>
  </si>
  <si>
    <t>4100-4300</t>
  </si>
  <si>
    <t>Profit of Rs.45/-</t>
  </si>
  <si>
    <t>JUBLFOOD APR FUT</t>
  </si>
  <si>
    <t>468-478</t>
  </si>
  <si>
    <t>GRASIM APR FUT</t>
  </si>
  <si>
    <t>2246-2250</t>
  </si>
  <si>
    <t>2275-2295</t>
  </si>
  <si>
    <t>Loss of Rs.315/-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</si>
</sst>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d\-mmm\-yyyy"/>
    <numFmt numFmtId="166" formatCode="[$-409]d\-mmm"/>
    <numFmt numFmtId="167" formatCode="0.0"/>
    <numFmt numFmtId="168" formatCode="d\ mmm\ yy"/>
    <numFmt numFmtId="169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4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2">
    <xf numFmtId="0" fontId="0" fillId="0" borderId="0"/>
    <xf numFmtId="0" fontId="3" fillId="0" borderId="22"/>
    <xf numFmtId="0" fontId="3" fillId="0" borderId="22"/>
    <xf numFmtId="0" fontId="40" fillId="0" borderId="30" applyNumberFormat="0" applyFill="0" applyAlignment="0" applyProtection="0"/>
    <xf numFmtId="0" fontId="41" fillId="0" borderId="31" applyNumberFormat="0" applyFill="0" applyAlignment="0" applyProtection="0"/>
    <xf numFmtId="0" fontId="42" fillId="0" borderId="32" applyNumberFormat="0" applyFill="0" applyAlignment="0" applyProtection="0"/>
    <xf numFmtId="0" fontId="46" fillId="15" borderId="33" applyNumberFormat="0" applyAlignment="0" applyProtection="0"/>
    <xf numFmtId="0" fontId="47" fillId="16" borderId="34" applyNumberFormat="0" applyAlignment="0" applyProtection="0"/>
    <xf numFmtId="0" fontId="48" fillId="16" borderId="33" applyNumberFormat="0" applyAlignment="0" applyProtection="0"/>
    <xf numFmtId="0" fontId="49" fillId="0" borderId="35" applyNumberFormat="0" applyFill="0" applyAlignment="0" applyProtection="0"/>
    <xf numFmtId="0" fontId="50" fillId="17" borderId="36" applyNumberFormat="0" applyAlignment="0" applyProtection="0"/>
    <xf numFmtId="0" fontId="53" fillId="0" borderId="38" applyNumberFormat="0" applyFill="0" applyAlignment="0" applyProtection="0"/>
    <xf numFmtId="0" fontId="2" fillId="0" borderId="22"/>
    <xf numFmtId="0" fontId="2" fillId="20" borderId="22" applyNumberFormat="0" applyBorder="0" applyAlignment="0" applyProtection="0"/>
    <xf numFmtId="0" fontId="2" fillId="24" borderId="22" applyNumberFormat="0" applyBorder="0" applyAlignment="0" applyProtection="0"/>
    <xf numFmtId="0" fontId="2" fillId="28" borderId="22" applyNumberFormat="0" applyBorder="0" applyAlignment="0" applyProtection="0"/>
    <xf numFmtId="0" fontId="2" fillId="32" borderId="22" applyNumberFormat="0" applyBorder="0" applyAlignment="0" applyProtection="0"/>
    <xf numFmtId="0" fontId="2" fillId="36" borderId="22" applyNumberFormat="0" applyBorder="0" applyAlignment="0" applyProtection="0"/>
    <xf numFmtId="0" fontId="2" fillId="40" borderId="22" applyNumberFormat="0" applyBorder="0" applyAlignment="0" applyProtection="0"/>
    <xf numFmtId="0" fontId="2" fillId="21" borderId="22" applyNumberFormat="0" applyBorder="0" applyAlignment="0" applyProtection="0"/>
    <xf numFmtId="0" fontId="2" fillId="25" borderId="22" applyNumberFormat="0" applyBorder="0" applyAlignment="0" applyProtection="0"/>
    <xf numFmtId="0" fontId="2" fillId="29" borderId="22" applyNumberFormat="0" applyBorder="0" applyAlignment="0" applyProtection="0"/>
    <xf numFmtId="0" fontId="2" fillId="33" borderId="22" applyNumberFormat="0" applyBorder="0" applyAlignment="0" applyProtection="0"/>
    <xf numFmtId="0" fontId="2" fillId="37" borderId="22" applyNumberFormat="0" applyBorder="0" applyAlignment="0" applyProtection="0"/>
    <xf numFmtId="0" fontId="2" fillId="41" borderId="22" applyNumberFormat="0" applyBorder="0" applyAlignment="0" applyProtection="0"/>
    <xf numFmtId="0" fontId="54" fillId="22" borderId="22" applyNumberFormat="0" applyBorder="0" applyAlignment="0" applyProtection="0"/>
    <xf numFmtId="0" fontId="54" fillId="26" borderId="22" applyNumberFormat="0" applyBorder="0" applyAlignment="0" applyProtection="0"/>
    <xf numFmtId="0" fontId="54" fillId="30" borderId="22" applyNumberFormat="0" applyBorder="0" applyAlignment="0" applyProtection="0"/>
    <xf numFmtId="0" fontId="54" fillId="34" borderId="22" applyNumberFormat="0" applyBorder="0" applyAlignment="0" applyProtection="0"/>
    <xf numFmtId="0" fontId="54" fillId="38" borderId="22" applyNumberFormat="0" applyBorder="0" applyAlignment="0" applyProtection="0"/>
    <xf numFmtId="0" fontId="54" fillId="42" borderId="22" applyNumberFormat="0" applyBorder="0" applyAlignment="0" applyProtection="0"/>
    <xf numFmtId="0" fontId="54" fillId="19" borderId="22" applyNumberFormat="0" applyBorder="0" applyAlignment="0" applyProtection="0"/>
    <xf numFmtId="0" fontId="54" fillId="23" borderId="22" applyNumberFormat="0" applyBorder="0" applyAlignment="0" applyProtection="0"/>
    <xf numFmtId="0" fontId="54" fillId="27" borderId="22" applyNumberFormat="0" applyBorder="0" applyAlignment="0" applyProtection="0"/>
    <xf numFmtId="0" fontId="54" fillId="31" borderId="22" applyNumberFormat="0" applyBorder="0" applyAlignment="0" applyProtection="0"/>
    <xf numFmtId="0" fontId="54" fillId="35" borderId="22" applyNumberFormat="0" applyBorder="0" applyAlignment="0" applyProtection="0"/>
    <xf numFmtId="0" fontId="54" fillId="39" borderId="22" applyNumberFormat="0" applyBorder="0" applyAlignment="0" applyProtection="0"/>
    <xf numFmtId="0" fontId="44" fillId="13" borderId="22" applyNumberFormat="0" applyBorder="0" applyAlignment="0" applyProtection="0"/>
    <xf numFmtId="0" fontId="52" fillId="0" borderId="22" applyNumberFormat="0" applyFill="0" applyBorder="0" applyAlignment="0" applyProtection="0"/>
    <xf numFmtId="0" fontId="43" fillId="12" borderId="22" applyNumberFormat="0" applyBorder="0" applyAlignment="0" applyProtection="0"/>
    <xf numFmtId="0" fontId="42" fillId="0" borderId="22" applyNumberFormat="0" applyFill="0" applyBorder="0" applyAlignment="0" applyProtection="0"/>
    <xf numFmtId="0" fontId="55" fillId="0" borderId="22" applyNumberFormat="0" applyFill="0" applyBorder="0" applyAlignment="0" applyProtection="0">
      <alignment vertical="top"/>
      <protection locked="0"/>
    </xf>
    <xf numFmtId="0" fontId="56" fillId="14" borderId="22" applyNumberFormat="0" applyBorder="0" applyAlignment="0" applyProtection="0"/>
    <xf numFmtId="0" fontId="3" fillId="0" borderId="22"/>
    <xf numFmtId="0" fontId="3" fillId="0" borderId="22"/>
    <xf numFmtId="0" fontId="2" fillId="18" borderId="37" applyNumberFormat="0" applyFont="0" applyAlignment="0" applyProtection="0"/>
    <xf numFmtId="9" fontId="2" fillId="0" borderId="22" applyFont="0" applyFill="0" applyBorder="0" applyAlignment="0" applyProtection="0"/>
    <xf numFmtId="0" fontId="57" fillId="0" borderId="22" applyNumberFormat="0" applyFill="0" applyBorder="0" applyAlignment="0" applyProtection="0"/>
    <xf numFmtId="0" fontId="51" fillId="0" borderId="22" applyNumberFormat="0" applyFill="0" applyBorder="0" applyAlignment="0" applyProtection="0"/>
    <xf numFmtId="0" fontId="3" fillId="0" borderId="22"/>
    <xf numFmtId="0" fontId="3" fillId="0" borderId="22"/>
    <xf numFmtId="0" fontId="3" fillId="0" borderId="22"/>
    <xf numFmtId="164" fontId="2" fillId="0" borderId="22" applyFont="0" applyFill="0" applyBorder="0" applyAlignment="0" applyProtection="0"/>
    <xf numFmtId="0" fontId="2" fillId="18" borderId="37" applyNumberFormat="0" applyFont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9" fillId="0" borderId="22" applyNumberFormat="0" applyFill="0" applyBorder="0" applyAlignment="0" applyProtection="0"/>
    <xf numFmtId="0" fontId="45" fillId="14" borderId="22" applyNumberFormat="0" applyBorder="0" applyAlignment="0" applyProtection="0"/>
    <xf numFmtId="0" fontId="2" fillId="22" borderId="22" applyNumberFormat="0" applyBorder="0" applyAlignment="0" applyProtection="0"/>
    <xf numFmtId="0" fontId="2" fillId="26" borderId="22" applyNumberFormat="0" applyBorder="0" applyAlignment="0" applyProtection="0"/>
    <xf numFmtId="0" fontId="2" fillId="30" borderId="22" applyNumberFormat="0" applyBorder="0" applyAlignment="0" applyProtection="0"/>
    <xf numFmtId="0" fontId="2" fillId="34" borderId="22" applyNumberFormat="0" applyBorder="0" applyAlignment="0" applyProtection="0"/>
    <xf numFmtId="0" fontId="2" fillId="38" borderId="22" applyNumberFormat="0" applyBorder="0" applyAlignment="0" applyProtection="0"/>
    <xf numFmtId="0" fontId="2" fillId="42" borderId="22" applyNumberFormat="0" applyBorder="0" applyAlignment="0" applyProtection="0"/>
    <xf numFmtId="164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164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58" fillId="0" borderId="22"/>
  </cellStyleXfs>
  <cellXfs count="414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8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7" xfId="0" applyNumberFormat="1" applyFont="1" applyFill="1" applyBorder="1" applyAlignment="1">
      <alignment horizontal="center"/>
    </xf>
    <xf numFmtId="2" fontId="6" fillId="4" borderId="17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5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5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5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5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5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164" fontId="36" fillId="2" borderId="1" xfId="0" applyNumberFormat="1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164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164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6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5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6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1" fillId="2" borderId="24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8" fontId="3" fillId="9" borderId="2" xfId="0" applyNumberFormat="1" applyFont="1" applyFill="1" applyBorder="1" applyAlignment="1">
      <alignment horizontal="center" vertical="center"/>
    </xf>
    <xf numFmtId="168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8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8" fontId="3" fillId="10" borderId="2" xfId="0" applyNumberFormat="1" applyFont="1" applyFill="1" applyBorder="1" applyAlignment="1">
      <alignment horizontal="center" vertical="center" wrapText="1"/>
    </xf>
    <xf numFmtId="168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9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8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8" fontId="3" fillId="9" borderId="3" xfId="0" applyNumberFormat="1" applyFont="1" applyFill="1" applyBorder="1" applyAlignment="1">
      <alignment horizontal="center" vertical="center"/>
    </xf>
    <xf numFmtId="168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8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8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8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 wrapText="1"/>
    </xf>
    <xf numFmtId="168" fontId="3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2" fontId="3" fillId="2" borderId="28" xfId="0" applyNumberFormat="1" applyFont="1" applyFill="1" applyBorder="1" applyAlignment="1">
      <alignment horizontal="center" vertical="center"/>
    </xf>
    <xf numFmtId="168" fontId="3" fillId="0" borderId="2" xfId="0" applyNumberFormat="1" applyFont="1" applyBorder="1" applyAlignment="1">
      <alignment horizontal="center" vertical="center"/>
    </xf>
    <xf numFmtId="0" fontId="37" fillId="11" borderId="29" xfId="0" applyFont="1" applyFill="1" applyBorder="1" applyAlignment="1">
      <alignment horizontal="center" vertical="center"/>
    </xf>
    <xf numFmtId="0" fontId="37" fillId="0" borderId="25" xfId="0" applyFont="1" applyBorder="1" applyAlignment="1">
      <alignment horizontal="center" vertical="center"/>
    </xf>
    <xf numFmtId="0" fontId="36" fillId="0" borderId="29" xfId="0" applyFont="1" applyBorder="1" applyAlignment="1">
      <alignment horizontal="center" vertical="center"/>
    </xf>
    <xf numFmtId="166" fontId="36" fillId="0" borderId="29" xfId="0" applyNumberFormat="1" applyFont="1" applyBorder="1" applyAlignment="1">
      <alignment horizontal="center" vertical="center"/>
    </xf>
    <xf numFmtId="0" fontId="37" fillId="0" borderId="29" xfId="0" applyFont="1" applyBorder="1" applyAlignment="1">
      <alignment horizontal="center" vertical="center"/>
    </xf>
    <xf numFmtId="2" fontId="37" fillId="0" borderId="29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5" fontId="3" fillId="0" borderId="29" xfId="0" applyNumberFormat="1" applyFont="1" applyBorder="1" applyAlignment="1">
      <alignment horizontal="center" vertical="center"/>
    </xf>
    <xf numFmtId="164" fontId="36" fillId="0" borderId="29" xfId="0" applyNumberFormat="1" applyFont="1" applyBorder="1" applyAlignment="1">
      <alignment horizontal="center" vertical="top"/>
    </xf>
    <xf numFmtId="10" fontId="37" fillId="0" borderId="29" xfId="0" applyNumberFormat="1" applyFont="1" applyBorder="1" applyAlignment="1">
      <alignment horizontal="center" vertical="center" wrapText="1"/>
    </xf>
    <xf numFmtId="16" fontId="37" fillId="0" borderId="29" xfId="0" applyNumberFormat="1" applyFont="1" applyBorder="1" applyAlignment="1">
      <alignment horizontal="center" vertical="center"/>
    </xf>
    <xf numFmtId="0" fontId="36" fillId="0" borderId="29" xfId="0" applyFont="1" applyBorder="1" applyAlignment="1">
      <alignment horizontal="left"/>
    </xf>
    <xf numFmtId="0" fontId="6" fillId="4" borderId="23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wrapText="1"/>
    </xf>
    <xf numFmtId="0" fontId="6" fillId="4" borderId="29" xfId="0" applyFont="1" applyFill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7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right" vertical="top"/>
    </xf>
    <xf numFmtId="2" fontId="29" fillId="2" borderId="22" xfId="0" applyNumberFormat="1" applyFont="1" applyFill="1" applyBorder="1" applyAlignment="1">
      <alignment horizontal="center" vertical="center" wrapText="1"/>
    </xf>
    <xf numFmtId="165" fontId="29" fillId="2" borderId="22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/>
    <xf numFmtId="0" fontId="3" fillId="0" borderId="23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29" xfId="1" applyFont="1" applyBorder="1"/>
    <xf numFmtId="2" fontId="6" fillId="0" borderId="29" xfId="1" applyNumberFormat="1" applyFont="1" applyBorder="1" applyAlignment="1">
      <alignment horizontal="right"/>
    </xf>
    <xf numFmtId="2" fontId="6" fillId="0" borderId="29" xfId="1" applyNumberFormat="1" applyFont="1" applyBorder="1"/>
    <xf numFmtId="10" fontId="6" fillId="0" borderId="29" xfId="46" applyNumberFormat="1" applyFont="1" applyBorder="1"/>
    <xf numFmtId="0" fontId="36" fillId="11" borderId="29" xfId="0" applyFont="1" applyFill="1" applyBorder="1"/>
    <xf numFmtId="0" fontId="6" fillId="4" borderId="7" xfId="0" applyFont="1" applyFill="1" applyBorder="1" applyAlignment="1">
      <alignment horizontal="center"/>
    </xf>
    <xf numFmtId="0" fontId="3" fillId="0" borderId="22" xfId="0" applyFont="1" applyBorder="1"/>
    <xf numFmtId="15" fontId="3" fillId="0" borderId="22" xfId="0" applyNumberFormat="1" applyFont="1" applyBorder="1"/>
    <xf numFmtId="2" fontId="3" fillId="0" borderId="22" xfId="0" applyNumberFormat="1" applyFont="1" applyBorder="1"/>
    <xf numFmtId="2" fontId="3" fillId="0" borderId="22" xfId="0" applyNumberFormat="1" applyFont="1" applyBorder="1" applyAlignment="1">
      <alignment horizontal="right"/>
    </xf>
    <xf numFmtId="0" fontId="14" fillId="0" borderId="22" xfId="0" applyFont="1" applyBorder="1"/>
    <xf numFmtId="10" fontId="14" fillId="2" borderId="22" xfId="0" applyNumberFormat="1" applyFont="1" applyFill="1" applyBorder="1" applyAlignment="1">
      <alignment horizontal="center"/>
    </xf>
    <xf numFmtId="0" fontId="3" fillId="0" borderId="29" xfId="0" applyFont="1" applyBorder="1"/>
    <xf numFmtId="0" fontId="15" fillId="0" borderId="29" xfId="0" applyFont="1" applyBorder="1"/>
    <xf numFmtId="2" fontId="3" fillId="0" borderId="29" xfId="0" applyNumberFormat="1" applyFont="1" applyBorder="1"/>
    <xf numFmtId="15" fontId="53" fillId="0" borderId="29" xfId="12" applyNumberFormat="1" applyFont="1" applyBorder="1"/>
    <xf numFmtId="2" fontId="3" fillId="0" borderId="29" xfId="1" applyNumberFormat="1" applyBorder="1"/>
    <xf numFmtId="15" fontId="1" fillId="0" borderId="29" xfId="12" applyNumberFormat="1" applyFont="1" applyBorder="1"/>
    <xf numFmtId="2" fontId="3" fillId="0" borderId="29" xfId="1" applyNumberFormat="1" applyBorder="1" applyAlignment="1">
      <alignment horizontal="right"/>
    </xf>
    <xf numFmtId="0" fontId="3" fillId="0" borderId="29" xfId="1" applyBorder="1"/>
    <xf numFmtId="10" fontId="3" fillId="0" borderId="29" xfId="46" applyNumberFormat="1" applyFont="1" applyBorder="1"/>
    <xf numFmtId="0" fontId="1" fillId="0" borderId="29" xfId="12" applyFont="1" applyBorder="1" applyAlignment="1">
      <alignment horizontal="left"/>
    </xf>
    <xf numFmtId="49" fontId="1" fillId="0" borderId="29" xfId="12" applyNumberFormat="1" applyFont="1" applyBorder="1"/>
    <xf numFmtId="0" fontId="1" fillId="0" borderId="29" xfId="12" applyFont="1" applyBorder="1"/>
    <xf numFmtId="0" fontId="3" fillId="0" borderId="29" xfId="0" applyFont="1" applyBorder="1" applyAlignment="1">
      <alignment horizontal="left"/>
    </xf>
    <xf numFmtId="16" fontId="36" fillId="0" borderId="22" xfId="0" applyNumberFormat="1" applyFont="1" applyBorder="1" applyAlignment="1">
      <alignment horizontal="center" vertical="center"/>
    </xf>
    <xf numFmtId="0" fontId="36" fillId="0" borderId="29" xfId="0" applyFont="1" applyBorder="1"/>
    <xf numFmtId="16" fontId="36" fillId="0" borderId="2" xfId="0" applyNumberFormat="1" applyFont="1" applyBorder="1" applyAlignment="1">
      <alignment horizontal="center" vertical="center"/>
    </xf>
    <xf numFmtId="167" fontId="36" fillId="0" borderId="2" xfId="0" applyNumberFormat="1" applyFont="1" applyBorder="1" applyAlignment="1">
      <alignment horizontal="center" vertical="center"/>
    </xf>
    <xf numFmtId="0" fontId="6" fillId="4" borderId="22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16" fontId="36" fillId="0" borderId="29" xfId="0" applyNumberFormat="1" applyFont="1" applyBorder="1" applyAlignment="1">
      <alignment horizontal="center" vertical="center"/>
    </xf>
    <xf numFmtId="16" fontId="36" fillId="0" borderId="25" xfId="0" applyNumberFormat="1" applyFont="1" applyBorder="1" applyAlignment="1">
      <alignment horizontal="center" vertical="center"/>
    </xf>
    <xf numFmtId="1" fontId="3" fillId="9" borderId="7" xfId="0" applyNumberFormat="1" applyFont="1" applyFill="1" applyBorder="1" applyAlignment="1">
      <alignment horizontal="center" vertical="center"/>
    </xf>
    <xf numFmtId="168" fontId="3" fillId="9" borderId="7" xfId="0" applyNumberFormat="1" applyFont="1" applyFill="1" applyBorder="1" applyAlignment="1">
      <alignment horizontal="center" vertical="center"/>
    </xf>
    <xf numFmtId="168" fontId="3" fillId="9" borderId="7" xfId="0" applyNumberFormat="1" applyFont="1" applyFill="1" applyBorder="1" applyAlignment="1">
      <alignment horizontal="left"/>
    </xf>
    <xf numFmtId="0" fontId="3" fillId="9" borderId="7" xfId="0" applyFont="1" applyFill="1" applyBorder="1" applyAlignment="1">
      <alignment horizontal="center"/>
    </xf>
    <xf numFmtId="2" fontId="3" fillId="9" borderId="7" xfId="0" applyNumberFormat="1" applyFont="1" applyFill="1" applyBorder="1" applyAlignment="1">
      <alignment horizontal="center"/>
    </xf>
    <xf numFmtId="0" fontId="3" fillId="9" borderId="18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left" vertical="center" wrapText="1"/>
    </xf>
    <xf numFmtId="0" fontId="3" fillId="11" borderId="29" xfId="0" applyFont="1" applyFill="1" applyBorder="1" applyAlignment="1">
      <alignment horizontal="center" vertical="center"/>
    </xf>
    <xf numFmtId="166" fontId="36" fillId="11" borderId="29" xfId="0" applyNumberFormat="1" applyFont="1" applyFill="1" applyBorder="1" applyAlignment="1">
      <alignment horizontal="center" vertical="center"/>
    </xf>
    <xf numFmtId="15" fontId="3" fillId="11" borderId="29" xfId="0" applyNumberFormat="1" applyFont="1" applyFill="1" applyBorder="1" applyAlignment="1">
      <alignment horizontal="center" vertical="center"/>
    </xf>
    <xf numFmtId="0" fontId="36" fillId="11" borderId="29" xfId="0" applyFont="1" applyFill="1" applyBorder="1" applyAlignment="1">
      <alignment horizontal="left"/>
    </xf>
    <xf numFmtId="164" fontId="36" fillId="11" borderId="29" xfId="0" applyNumberFormat="1" applyFont="1" applyFill="1" applyBorder="1" applyAlignment="1">
      <alignment horizontal="center" vertical="top"/>
    </xf>
    <xf numFmtId="0" fontId="36" fillId="6" borderId="29" xfId="0" applyFont="1" applyFill="1" applyBorder="1" applyAlignment="1">
      <alignment horizontal="center" vertical="center"/>
    </xf>
    <xf numFmtId="2" fontId="36" fillId="6" borderId="29" xfId="0" applyNumberFormat="1" applyFont="1" applyFill="1" applyBorder="1" applyAlignment="1">
      <alignment horizontal="center" vertical="center"/>
    </xf>
    <xf numFmtId="10" fontId="36" fillId="6" borderId="29" xfId="0" applyNumberFormat="1" applyFont="1" applyFill="1" applyBorder="1" applyAlignment="1">
      <alignment horizontal="center" vertical="center" wrapText="1"/>
    </xf>
    <xf numFmtId="16" fontId="36" fillId="6" borderId="29" xfId="0" applyNumberFormat="1" applyFont="1" applyFill="1" applyBorder="1" applyAlignment="1">
      <alignment horizontal="center" vertical="center"/>
    </xf>
    <xf numFmtId="0" fontId="36" fillId="43" borderId="29" xfId="0" applyFont="1" applyFill="1" applyBorder="1" applyAlignment="1">
      <alignment horizontal="center" vertical="center"/>
    </xf>
    <xf numFmtId="16" fontId="36" fillId="43" borderId="29" xfId="0" applyNumberFormat="1" applyFont="1" applyFill="1" applyBorder="1" applyAlignment="1">
      <alignment horizontal="center" vertical="center"/>
    </xf>
    <xf numFmtId="0" fontId="36" fillId="43" borderId="29" xfId="0" applyFont="1" applyFill="1" applyBorder="1"/>
    <xf numFmtId="0" fontId="37" fillId="43" borderId="29" xfId="0" applyFont="1" applyFill="1" applyBorder="1" applyAlignment="1">
      <alignment horizontal="center" vertical="center"/>
    </xf>
    <xf numFmtId="0" fontId="37" fillId="44" borderId="29" xfId="0" applyFont="1" applyFill="1" applyBorder="1" applyAlignment="1">
      <alignment horizontal="center" vertical="center"/>
    </xf>
    <xf numFmtId="167" fontId="36" fillId="44" borderId="2" xfId="0" applyNumberFormat="1" applyFont="1" applyFill="1" applyBorder="1" applyAlignment="1">
      <alignment horizontal="center" vertical="center"/>
    </xf>
    <xf numFmtId="0" fontId="36" fillId="44" borderId="2" xfId="0" applyFont="1" applyFill="1" applyBorder="1" applyAlignment="1">
      <alignment horizontal="center" vertical="center"/>
    </xf>
    <xf numFmtId="0" fontId="37" fillId="44" borderId="2" xfId="0" applyFont="1" applyFill="1" applyBorder="1" applyAlignment="1">
      <alignment horizontal="center" vertical="center"/>
    </xf>
    <xf numFmtId="16" fontId="36" fillId="43" borderId="2" xfId="0" applyNumberFormat="1" applyFont="1" applyFill="1" applyBorder="1" applyAlignment="1">
      <alignment horizontal="center" vertical="center"/>
    </xf>
    <xf numFmtId="0" fontId="36" fillId="44" borderId="29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2" fontId="37" fillId="44" borderId="2" xfId="0" applyNumberFormat="1" applyFont="1" applyFill="1" applyBorder="1" applyAlignment="1">
      <alignment horizontal="center" vertical="center"/>
    </xf>
    <xf numFmtId="2" fontId="37" fillId="11" borderId="29" xfId="0" applyNumberFormat="1" applyFont="1" applyFill="1" applyBorder="1" applyAlignment="1">
      <alignment horizontal="center" vertical="center"/>
    </xf>
    <xf numFmtId="0" fontId="36" fillId="45" borderId="29" xfId="0" applyFont="1" applyFill="1" applyBorder="1" applyAlignment="1">
      <alignment horizontal="center" vertical="center"/>
    </xf>
    <xf numFmtId="16" fontId="36" fillId="45" borderId="29" xfId="0" applyNumberFormat="1" applyFont="1" applyFill="1" applyBorder="1" applyAlignment="1">
      <alignment horizontal="center" vertical="center"/>
    </xf>
    <xf numFmtId="0" fontId="36" fillId="45" borderId="29" xfId="0" applyFont="1" applyFill="1" applyBorder="1"/>
    <xf numFmtId="0" fontId="37" fillId="45" borderId="29" xfId="0" applyFont="1" applyFill="1" applyBorder="1" applyAlignment="1">
      <alignment horizontal="center" vertical="center"/>
    </xf>
    <xf numFmtId="16" fontId="36" fillId="45" borderId="22" xfId="0" applyNumberFormat="1" applyFont="1" applyFill="1" applyBorder="1" applyAlignment="1">
      <alignment horizontal="center" vertical="center"/>
    </xf>
    <xf numFmtId="0" fontId="36" fillId="45" borderId="0" xfId="0" applyFont="1" applyFill="1"/>
    <xf numFmtId="0" fontId="3" fillId="45" borderId="0" xfId="0" applyFont="1" applyFill="1" applyAlignment="1">
      <alignment horizontal="center"/>
    </xf>
    <xf numFmtId="0" fontId="3" fillId="45" borderId="0" xfId="0" applyFont="1" applyFill="1"/>
    <xf numFmtId="0" fontId="36" fillId="45" borderId="0" xfId="0" applyFont="1" applyFill="1" applyAlignment="1">
      <alignment horizontal="center" vertical="center"/>
    </xf>
    <xf numFmtId="166" fontId="36" fillId="45" borderId="0" xfId="0" applyNumberFormat="1" applyFont="1" applyFill="1" applyAlignment="1">
      <alignment horizontal="center" vertical="center"/>
    </xf>
    <xf numFmtId="0" fontId="0" fillId="45" borderId="0" xfId="0" applyFill="1"/>
    <xf numFmtId="167" fontId="36" fillId="45" borderId="29" xfId="0" applyNumberFormat="1" applyFont="1" applyFill="1" applyBorder="1" applyAlignment="1">
      <alignment horizontal="center" vertical="center"/>
    </xf>
    <xf numFmtId="2" fontId="36" fillId="45" borderId="29" xfId="0" applyNumberFormat="1" applyFont="1" applyFill="1" applyBorder="1" applyAlignment="1">
      <alignment horizontal="center" vertical="center"/>
    </xf>
    <xf numFmtId="0" fontId="36" fillId="11" borderId="29" xfId="0" applyFont="1" applyFill="1" applyBorder="1" applyAlignment="1">
      <alignment horizontal="center" vertical="center"/>
    </xf>
    <xf numFmtId="16" fontId="36" fillId="11" borderId="29" xfId="0" applyNumberFormat="1" applyFont="1" applyFill="1" applyBorder="1" applyAlignment="1">
      <alignment horizontal="center" vertical="center"/>
    </xf>
    <xf numFmtId="0" fontId="37" fillId="6" borderId="25" xfId="0" applyFont="1" applyFill="1" applyBorder="1" applyAlignment="1">
      <alignment horizontal="center" vertical="center"/>
    </xf>
    <xf numFmtId="0" fontId="37" fillId="44" borderId="25" xfId="0" applyFont="1" applyFill="1" applyBorder="1" applyAlignment="1">
      <alignment horizontal="center" vertical="center"/>
    </xf>
    <xf numFmtId="2" fontId="37" fillId="44" borderId="29" xfId="0" applyNumberFormat="1" applyFont="1" applyFill="1" applyBorder="1" applyAlignment="1">
      <alignment horizontal="center" vertical="center"/>
    </xf>
    <xf numFmtId="167" fontId="36" fillId="44" borderId="29" xfId="0" applyNumberFormat="1" applyFont="1" applyFill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166" fontId="36" fillId="0" borderId="7" xfId="0" applyNumberFormat="1" applyFont="1" applyBorder="1" applyAlignment="1">
      <alignment horizontal="center" vertical="center"/>
    </xf>
    <xf numFmtId="0" fontId="36" fillId="0" borderId="7" xfId="0" applyFont="1" applyBorder="1"/>
    <xf numFmtId="0" fontId="37" fillId="0" borderId="7" xfId="0" applyFont="1" applyBorder="1" applyAlignment="1">
      <alignment horizontal="center" vertical="center"/>
    </xf>
    <xf numFmtId="2" fontId="37" fillId="0" borderId="23" xfId="0" applyNumberFormat="1" applyFont="1" applyBorder="1" applyAlignment="1">
      <alignment horizontal="center" vertical="center"/>
    </xf>
    <xf numFmtId="10" fontId="37" fillId="0" borderId="39" xfId="0" applyNumberFormat="1" applyFont="1" applyBorder="1" applyAlignment="1">
      <alignment horizontal="center" vertical="center" wrapText="1"/>
    </xf>
    <xf numFmtId="0" fontId="37" fillId="0" borderId="39" xfId="0" applyFont="1" applyBorder="1" applyAlignment="1">
      <alignment horizontal="center" vertical="center"/>
    </xf>
    <xf numFmtId="16" fontId="37" fillId="0" borderId="39" xfId="0" applyNumberFormat="1" applyFont="1" applyBorder="1" applyAlignment="1">
      <alignment horizontal="center" vertical="center"/>
    </xf>
    <xf numFmtId="0" fontId="36" fillId="46" borderId="29" xfId="0" applyFont="1" applyFill="1" applyBorder="1"/>
    <xf numFmtId="0" fontId="36" fillId="46" borderId="29" xfId="0" applyFont="1" applyFill="1" applyBorder="1" applyAlignment="1">
      <alignment horizontal="center" vertical="center"/>
    </xf>
    <xf numFmtId="0" fontId="37" fillId="46" borderId="29" xfId="0" applyFont="1" applyFill="1" applyBorder="1" applyAlignment="1">
      <alignment horizontal="center" vertical="center"/>
    </xf>
    <xf numFmtId="0" fontId="36" fillId="47" borderId="29" xfId="0" applyFont="1" applyFill="1" applyBorder="1" applyAlignment="1">
      <alignment horizontal="center" vertical="center"/>
    </xf>
    <xf numFmtId="2" fontId="37" fillId="47" borderId="29" xfId="0" applyNumberFormat="1" applyFont="1" applyFill="1" applyBorder="1" applyAlignment="1">
      <alignment horizontal="center" vertical="center"/>
    </xf>
    <xf numFmtId="166" fontId="36" fillId="0" borderId="22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2" fontId="36" fillId="0" borderId="29" xfId="0" applyNumberFormat="1" applyFont="1" applyBorder="1" applyAlignment="1">
      <alignment horizontal="center" vertical="center"/>
    </xf>
    <xf numFmtId="10" fontId="36" fillId="0" borderId="29" xfId="0" applyNumberFormat="1" applyFont="1" applyBorder="1" applyAlignment="1">
      <alignment horizontal="center" vertical="center" wrapText="1"/>
    </xf>
    <xf numFmtId="0" fontId="37" fillId="6" borderId="29" xfId="0" applyFont="1" applyFill="1" applyBorder="1" applyAlignment="1">
      <alignment horizontal="center" vertical="center"/>
    </xf>
    <xf numFmtId="2" fontId="37" fillId="6" borderId="29" xfId="0" applyNumberFormat="1" applyFont="1" applyFill="1" applyBorder="1" applyAlignment="1">
      <alignment horizontal="center" vertical="center"/>
    </xf>
    <xf numFmtId="167" fontId="36" fillId="6" borderId="29" xfId="0" applyNumberFormat="1" applyFont="1" applyFill="1" applyBorder="1" applyAlignment="1">
      <alignment horizontal="center" vertical="center"/>
    </xf>
    <xf numFmtId="16" fontId="36" fillId="46" borderId="29" xfId="0" applyNumberFormat="1" applyFont="1" applyFill="1" applyBorder="1" applyAlignment="1">
      <alignment horizontal="center" vertical="center"/>
    </xf>
    <xf numFmtId="0" fontId="37" fillId="47" borderId="25" xfId="0" applyFont="1" applyFill="1" applyBorder="1" applyAlignment="1">
      <alignment horizontal="center" vertical="center"/>
    </xf>
    <xf numFmtId="0" fontId="36" fillId="47" borderId="2" xfId="0" applyFont="1" applyFill="1" applyBorder="1" applyAlignment="1">
      <alignment horizontal="center" vertical="center"/>
    </xf>
    <xf numFmtId="2" fontId="37" fillId="47" borderId="2" xfId="0" applyNumberFormat="1" applyFont="1" applyFill="1" applyBorder="1" applyAlignment="1">
      <alignment horizontal="center" vertical="center"/>
    </xf>
    <xf numFmtId="167" fontId="36" fillId="47" borderId="2" xfId="0" applyNumberFormat="1" applyFont="1" applyFill="1" applyBorder="1" applyAlignment="1">
      <alignment horizontal="center" vertical="center"/>
    </xf>
    <xf numFmtId="0" fontId="37" fillId="47" borderId="2" xfId="0" applyFont="1" applyFill="1" applyBorder="1" applyAlignment="1">
      <alignment horizontal="center" vertical="center"/>
    </xf>
    <xf numFmtId="16" fontId="36" fillId="46" borderId="2" xfId="0" applyNumberFormat="1" applyFont="1" applyFill="1" applyBorder="1" applyAlignment="1">
      <alignment horizontal="center" vertical="center"/>
    </xf>
    <xf numFmtId="49" fontId="37" fillId="11" borderId="29" xfId="0" applyNumberFormat="1" applyFont="1" applyFill="1" applyBorder="1" applyAlignment="1">
      <alignment horizontal="center" vertical="center"/>
    </xf>
    <xf numFmtId="0" fontId="3" fillId="43" borderId="29" xfId="0" applyFont="1" applyFill="1" applyBorder="1" applyAlignment="1">
      <alignment horizontal="center" vertical="center"/>
    </xf>
    <xf numFmtId="166" fontId="36" fillId="43" borderId="29" xfId="0" applyNumberFormat="1" applyFont="1" applyFill="1" applyBorder="1" applyAlignment="1">
      <alignment horizontal="center" vertical="center"/>
    </xf>
    <xf numFmtId="15" fontId="3" fillId="43" borderId="29" xfId="0" applyNumberFormat="1" applyFont="1" applyFill="1" applyBorder="1" applyAlignment="1">
      <alignment horizontal="center" vertical="center"/>
    </xf>
    <xf numFmtId="0" fontId="36" fillId="43" borderId="29" xfId="0" applyFont="1" applyFill="1" applyBorder="1" applyAlignment="1">
      <alignment horizontal="left"/>
    </xf>
    <xf numFmtId="164" fontId="36" fillId="43" borderId="29" xfId="0" applyNumberFormat="1" applyFont="1" applyFill="1" applyBorder="1" applyAlignment="1">
      <alignment horizontal="center" vertical="top"/>
    </xf>
    <xf numFmtId="2" fontId="36" fillId="44" borderId="29" xfId="0" applyNumberFormat="1" applyFont="1" applyFill="1" applyBorder="1" applyAlignment="1">
      <alignment horizontal="center" vertical="center"/>
    </xf>
    <xf numFmtId="10" fontId="36" fillId="44" borderId="29" xfId="0" applyNumberFormat="1" applyFont="1" applyFill="1" applyBorder="1" applyAlignment="1">
      <alignment horizontal="center" vertical="center" wrapText="1"/>
    </xf>
    <xf numFmtId="16" fontId="36" fillId="44" borderId="29" xfId="0" applyNumberFormat="1" applyFont="1" applyFill="1" applyBorder="1" applyAlignment="1">
      <alignment horizontal="center" vertical="center"/>
    </xf>
    <xf numFmtId="2" fontId="37" fillId="43" borderId="29" xfId="0" applyNumberFormat="1" applyFont="1" applyFill="1" applyBorder="1" applyAlignment="1">
      <alignment horizontal="center" vertical="center"/>
    </xf>
    <xf numFmtId="0" fontId="3" fillId="46" borderId="29" xfId="0" applyFont="1" applyFill="1" applyBorder="1" applyAlignment="1">
      <alignment horizontal="center" vertical="center"/>
    </xf>
    <xf numFmtId="166" fontId="36" fillId="46" borderId="29" xfId="0" applyNumberFormat="1" applyFont="1" applyFill="1" applyBorder="1" applyAlignment="1">
      <alignment horizontal="center" vertical="center"/>
    </xf>
    <xf numFmtId="15" fontId="3" fillId="46" borderId="29" xfId="0" applyNumberFormat="1" applyFont="1" applyFill="1" applyBorder="1" applyAlignment="1">
      <alignment horizontal="center" vertical="center"/>
    </xf>
    <xf numFmtId="0" fontId="36" fillId="46" borderId="29" xfId="0" applyFont="1" applyFill="1" applyBorder="1" applyAlignment="1">
      <alignment horizontal="left"/>
    </xf>
    <xf numFmtId="164" fontId="36" fillId="46" borderId="29" xfId="0" applyNumberFormat="1" applyFont="1" applyFill="1" applyBorder="1" applyAlignment="1">
      <alignment horizontal="center" vertical="top"/>
    </xf>
    <xf numFmtId="2" fontId="36" fillId="47" borderId="29" xfId="0" applyNumberFormat="1" applyFont="1" applyFill="1" applyBorder="1" applyAlignment="1">
      <alignment horizontal="center" vertical="center"/>
    </xf>
    <xf numFmtId="10" fontId="36" fillId="47" borderId="29" xfId="0" applyNumberFormat="1" applyFont="1" applyFill="1" applyBorder="1" applyAlignment="1">
      <alignment horizontal="center" vertical="center" wrapText="1"/>
    </xf>
    <xf numFmtId="16" fontId="36" fillId="47" borderId="29" xfId="0" applyNumberFormat="1" applyFont="1" applyFill="1" applyBorder="1" applyAlignment="1">
      <alignment horizontal="center" vertical="center"/>
    </xf>
    <xf numFmtId="2" fontId="37" fillId="46" borderId="29" xfId="0" applyNumberFormat="1" applyFont="1" applyFill="1" applyBorder="1" applyAlignment="1">
      <alignment horizontal="center" vertical="center"/>
    </xf>
    <xf numFmtId="0" fontId="37" fillId="47" borderId="29" xfId="0" applyFont="1" applyFill="1" applyBorder="1" applyAlignment="1">
      <alignment horizontal="center" vertical="center"/>
    </xf>
    <xf numFmtId="167" fontId="36" fillId="47" borderId="29" xfId="0" applyNumberFormat="1" applyFont="1" applyFill="1" applyBorder="1" applyAlignment="1">
      <alignment horizontal="center" vertical="center"/>
    </xf>
    <xf numFmtId="0" fontId="36" fillId="6" borderId="25" xfId="0" applyFont="1" applyFill="1" applyBorder="1" applyAlignment="1">
      <alignment horizontal="center" vertical="center"/>
    </xf>
    <xf numFmtId="2" fontId="36" fillId="6" borderId="2" xfId="0" applyNumberFormat="1" applyFont="1" applyFill="1" applyBorder="1" applyAlignment="1">
      <alignment horizontal="center" vertical="center"/>
    </xf>
    <xf numFmtId="0" fontId="36" fillId="0" borderId="40" xfId="0" applyFont="1" applyBorder="1" applyAlignment="1">
      <alignment horizontal="center" vertical="center"/>
    </xf>
    <xf numFmtId="16" fontId="36" fillId="0" borderId="40" xfId="0" applyNumberFormat="1" applyFont="1" applyBorder="1" applyAlignment="1">
      <alignment horizontal="center" vertical="center"/>
    </xf>
    <xf numFmtId="0" fontId="37" fillId="0" borderId="40" xfId="0" applyFont="1" applyBorder="1" applyAlignment="1">
      <alignment horizontal="center" vertical="center"/>
    </xf>
    <xf numFmtId="167" fontId="36" fillId="0" borderId="40" xfId="0" applyNumberFormat="1" applyFont="1" applyBorder="1" applyAlignment="1">
      <alignment horizontal="center" vertical="center"/>
    </xf>
    <xf numFmtId="0" fontId="36" fillId="47" borderId="25" xfId="0" applyFont="1" applyFill="1" applyBorder="1" applyAlignment="1">
      <alignment horizontal="center" vertical="center"/>
    </xf>
    <xf numFmtId="2" fontId="36" fillId="47" borderId="2" xfId="0" applyNumberFormat="1" applyFont="1" applyFill="1" applyBorder="1" applyAlignment="1">
      <alignment horizontal="center" vertical="center"/>
    </xf>
    <xf numFmtId="16" fontId="36" fillId="43" borderId="40" xfId="0" applyNumberFormat="1" applyFont="1" applyFill="1" applyBorder="1" applyAlignment="1">
      <alignment horizontal="center" vertical="center"/>
    </xf>
    <xf numFmtId="0" fontId="36" fillId="43" borderId="40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0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19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1" xfId="0" applyFont="1" applyFill="1" applyBorder="1"/>
    <xf numFmtId="0" fontId="13" fillId="0" borderId="22" xfId="0" applyFont="1" applyBorder="1"/>
    <xf numFmtId="2" fontId="31" fillId="2" borderId="21" xfId="0" applyNumberFormat="1" applyFont="1" applyFill="1" applyBorder="1" applyAlignment="1">
      <alignment horizontal="left" wrapText="1"/>
    </xf>
    <xf numFmtId="0" fontId="37" fillId="6" borderId="39" xfId="0" applyFont="1" applyFill="1" applyBorder="1" applyAlignment="1">
      <alignment horizontal="center" vertical="center"/>
    </xf>
    <xf numFmtId="0" fontId="37" fillId="6" borderId="40" xfId="0" applyFont="1" applyFill="1" applyBorder="1" applyAlignment="1">
      <alignment horizontal="center" vertical="center"/>
    </xf>
    <xf numFmtId="16" fontId="36" fillId="11" borderId="39" xfId="0" applyNumberFormat="1" applyFont="1" applyFill="1" applyBorder="1" applyAlignment="1">
      <alignment horizontal="center" vertical="center"/>
    </xf>
    <xf numFmtId="16" fontId="36" fillId="11" borderId="40" xfId="0" applyNumberFormat="1" applyFont="1" applyFill="1" applyBorder="1" applyAlignment="1">
      <alignment horizontal="center" vertical="center"/>
    </xf>
    <xf numFmtId="167" fontId="36" fillId="6" borderId="39" xfId="0" applyNumberFormat="1" applyFont="1" applyFill="1" applyBorder="1" applyAlignment="1">
      <alignment horizontal="center" vertical="center"/>
    </xf>
    <xf numFmtId="167" fontId="36" fillId="6" borderId="40" xfId="0" applyNumberFormat="1" applyFont="1" applyFill="1" applyBorder="1" applyAlignment="1">
      <alignment horizontal="center" vertical="center"/>
    </xf>
    <xf numFmtId="0" fontId="36" fillId="11" borderId="39" xfId="0" applyFont="1" applyFill="1" applyBorder="1" applyAlignment="1">
      <alignment horizontal="center" vertical="center"/>
    </xf>
    <xf numFmtId="0" fontId="36" fillId="11" borderId="40" xfId="0" applyFont="1" applyFill="1" applyBorder="1" applyAlignment="1">
      <alignment horizontal="center" vertical="center"/>
    </xf>
    <xf numFmtId="0" fontId="37" fillId="47" borderId="39" xfId="0" applyFont="1" applyFill="1" applyBorder="1" applyAlignment="1">
      <alignment horizontal="center" vertical="center"/>
    </xf>
    <xf numFmtId="0" fontId="37" fillId="47" borderId="40" xfId="0" applyFont="1" applyFill="1" applyBorder="1" applyAlignment="1">
      <alignment horizontal="center" vertical="center"/>
    </xf>
    <xf numFmtId="16" fontId="36" fillId="46" borderId="39" xfId="0" applyNumberFormat="1" applyFont="1" applyFill="1" applyBorder="1" applyAlignment="1">
      <alignment horizontal="center" vertical="center"/>
    </xf>
    <xf numFmtId="16" fontId="36" fillId="46" borderId="40" xfId="0" applyNumberFormat="1" applyFont="1" applyFill="1" applyBorder="1" applyAlignment="1">
      <alignment horizontal="center" vertical="center"/>
    </xf>
    <xf numFmtId="167" fontId="36" fillId="47" borderId="39" xfId="0" applyNumberFormat="1" applyFont="1" applyFill="1" applyBorder="1" applyAlignment="1">
      <alignment horizontal="center" vertical="center"/>
    </xf>
    <xf numFmtId="167" fontId="36" fillId="47" borderId="40" xfId="0" applyNumberFormat="1" applyFont="1" applyFill="1" applyBorder="1" applyAlignment="1">
      <alignment horizontal="center" vertical="center"/>
    </xf>
    <xf numFmtId="0" fontId="36" fillId="46" borderId="39" xfId="0" applyFont="1" applyFill="1" applyBorder="1" applyAlignment="1">
      <alignment horizontal="center" vertical="center"/>
    </xf>
    <xf numFmtId="0" fontId="36" fillId="46" borderId="40" xfId="0" applyFont="1" applyFill="1" applyBorder="1" applyAlignment="1">
      <alignment horizontal="center" vertical="center"/>
    </xf>
    <xf numFmtId="0" fontId="36" fillId="43" borderId="39" xfId="0" applyFont="1" applyFill="1" applyBorder="1" applyAlignment="1">
      <alignment horizontal="center" vertical="center"/>
    </xf>
    <xf numFmtId="0" fontId="36" fillId="43" borderId="40" xfId="0" applyFont="1" applyFill="1" applyBorder="1" applyAlignment="1">
      <alignment horizontal="center" vertical="center"/>
    </xf>
    <xf numFmtId="16" fontId="36" fillId="43" borderId="39" xfId="0" applyNumberFormat="1" applyFont="1" applyFill="1" applyBorder="1" applyAlignment="1">
      <alignment horizontal="center" vertical="center"/>
    </xf>
    <xf numFmtId="16" fontId="36" fillId="43" borderId="40" xfId="0" applyNumberFormat="1" applyFont="1" applyFill="1" applyBorder="1" applyAlignment="1">
      <alignment horizontal="center" vertical="center"/>
    </xf>
    <xf numFmtId="0" fontId="37" fillId="44" borderId="39" xfId="0" applyFont="1" applyFill="1" applyBorder="1" applyAlignment="1">
      <alignment horizontal="center" vertical="center"/>
    </xf>
    <xf numFmtId="0" fontId="37" fillId="44" borderId="40" xfId="0" applyFont="1" applyFill="1" applyBorder="1" applyAlignment="1">
      <alignment horizontal="center" vertical="center"/>
    </xf>
    <xf numFmtId="167" fontId="36" fillId="44" borderId="39" xfId="0" applyNumberFormat="1" applyFont="1" applyFill="1" applyBorder="1" applyAlignment="1">
      <alignment horizontal="center" vertical="center"/>
    </xf>
    <xf numFmtId="167" fontId="36" fillId="44" borderId="40" xfId="0" applyNumberFormat="1" applyFont="1" applyFill="1" applyBorder="1" applyAlignment="1">
      <alignment horizontal="center" vertical="center"/>
    </xf>
    <xf numFmtId="0" fontId="36" fillId="0" borderId="39" xfId="0" applyFont="1" applyBorder="1" applyAlignment="1">
      <alignment horizontal="center" vertical="center"/>
    </xf>
    <xf numFmtId="0" fontId="36" fillId="0" borderId="40" xfId="0" applyFont="1" applyBorder="1" applyAlignment="1">
      <alignment horizontal="center" vertical="center"/>
    </xf>
    <xf numFmtId="16" fontId="36" fillId="0" borderId="39" xfId="0" applyNumberFormat="1" applyFont="1" applyBorder="1" applyAlignment="1">
      <alignment horizontal="center" vertical="center"/>
    </xf>
    <xf numFmtId="16" fontId="36" fillId="0" borderId="40" xfId="0" applyNumberFormat="1" applyFont="1" applyBorder="1" applyAlignment="1">
      <alignment horizontal="center" vertical="center"/>
    </xf>
    <xf numFmtId="0" fontId="37" fillId="0" borderId="39" xfId="0" applyFont="1" applyBorder="1" applyAlignment="1">
      <alignment horizontal="center" vertical="center"/>
    </xf>
    <xf numFmtId="0" fontId="37" fillId="0" borderId="40" xfId="0" applyFont="1" applyBorder="1" applyAlignment="1">
      <alignment horizontal="center" vertical="center"/>
    </xf>
  </cellXfs>
  <cellStyles count="92">
    <cellStyle name="20% - Accent1 2" xfId="13" xr:uid="{00000000-0005-0000-0000-000000000000}"/>
    <cellStyle name="20% - Accent2 2" xfId="14" xr:uid="{00000000-0005-0000-0000-000001000000}"/>
    <cellStyle name="20% - Accent3 2" xfId="15" xr:uid="{00000000-0005-0000-0000-000002000000}"/>
    <cellStyle name="20% - Accent4 2" xfId="16" xr:uid="{00000000-0005-0000-0000-000003000000}"/>
    <cellStyle name="20% - Accent5 2" xfId="17" xr:uid="{00000000-0005-0000-0000-000004000000}"/>
    <cellStyle name="20% - Accent6 2" xfId="18" xr:uid="{00000000-0005-0000-0000-000005000000}"/>
    <cellStyle name="40% - Accent1 2" xfId="19" xr:uid="{00000000-0005-0000-0000-000006000000}"/>
    <cellStyle name="40% - Accent2 2" xfId="20" xr:uid="{00000000-0005-0000-0000-000007000000}"/>
    <cellStyle name="40% - Accent3 2" xfId="21" xr:uid="{00000000-0005-0000-0000-000008000000}"/>
    <cellStyle name="40% - Accent4 2" xfId="22" xr:uid="{00000000-0005-0000-0000-000009000000}"/>
    <cellStyle name="40% - Accent5 2" xfId="23" xr:uid="{00000000-0005-0000-0000-00000A000000}"/>
    <cellStyle name="40% - Accent6 2" xfId="24" xr:uid="{00000000-0005-0000-0000-00000B000000}"/>
    <cellStyle name="60% - Accent1 2" xfId="64" xr:uid="{00000000-0005-0000-0000-00000C000000}"/>
    <cellStyle name="60% - Accent1 3" xfId="25" xr:uid="{00000000-0005-0000-0000-00000D000000}"/>
    <cellStyle name="60% - Accent2 2" xfId="65" xr:uid="{00000000-0005-0000-0000-00000E000000}"/>
    <cellStyle name="60% - Accent2 3" xfId="26" xr:uid="{00000000-0005-0000-0000-00000F000000}"/>
    <cellStyle name="60% - Accent3 2" xfId="66" xr:uid="{00000000-0005-0000-0000-000010000000}"/>
    <cellStyle name="60% - Accent3 3" xfId="27" xr:uid="{00000000-0005-0000-0000-000011000000}"/>
    <cellStyle name="60% - Accent4 2" xfId="67" xr:uid="{00000000-0005-0000-0000-000012000000}"/>
    <cellStyle name="60% - Accent4 3" xfId="28" xr:uid="{00000000-0005-0000-0000-000013000000}"/>
    <cellStyle name="60% - Accent5 2" xfId="68" xr:uid="{00000000-0005-0000-0000-000014000000}"/>
    <cellStyle name="60% - Accent5 3" xfId="29" xr:uid="{00000000-0005-0000-0000-000015000000}"/>
    <cellStyle name="60% - Accent6 2" xfId="69" xr:uid="{00000000-0005-0000-0000-000016000000}"/>
    <cellStyle name="60% - Accent6 3" xfId="30" xr:uid="{00000000-0005-0000-0000-000017000000}"/>
    <cellStyle name="Accent1 2" xfId="31" xr:uid="{00000000-0005-0000-0000-000018000000}"/>
    <cellStyle name="Accent2 2" xfId="32" xr:uid="{00000000-0005-0000-0000-000019000000}"/>
    <cellStyle name="Accent3 2" xfId="33" xr:uid="{00000000-0005-0000-0000-00001A000000}"/>
    <cellStyle name="Accent4 2" xfId="34" xr:uid="{00000000-0005-0000-0000-00001B000000}"/>
    <cellStyle name="Accent5 2" xfId="35" xr:uid="{00000000-0005-0000-0000-00001C000000}"/>
    <cellStyle name="Accent6 2" xfId="36" xr:uid="{00000000-0005-0000-0000-00001D000000}"/>
    <cellStyle name="Bad 2" xfId="37" xr:uid="{00000000-0005-0000-0000-00001E000000}"/>
    <cellStyle name="Calculation" xfId="8" builtinId="22" customBuiltin="1"/>
    <cellStyle name="Check Cell" xfId="10" builtinId="23" customBuiltin="1"/>
    <cellStyle name="Comma 2" xfId="70" xr:uid="{00000000-0005-0000-0000-000021000000}"/>
    <cellStyle name="Comma 2 2" xfId="80" xr:uid="{00000000-0005-0000-0000-000022000000}"/>
    <cellStyle name="Comma 3" xfId="52" xr:uid="{00000000-0005-0000-0000-000023000000}"/>
    <cellStyle name="Explanatory Text 2" xfId="38" xr:uid="{00000000-0005-0000-0000-000024000000}"/>
    <cellStyle name="Good 2" xfId="39" xr:uid="{00000000-0005-0000-0000-000025000000}"/>
    <cellStyle name="Heading 1" xfId="3" builtinId="16" customBuiltin="1"/>
    <cellStyle name="Heading 2" xfId="4" builtinId="17" customBuiltin="1"/>
    <cellStyle name="Heading 3" xfId="5" builtinId="18" customBuiltin="1"/>
    <cellStyle name="Heading 4 2" xfId="40" xr:uid="{00000000-0005-0000-0000-000029000000}"/>
    <cellStyle name="Hyperlink 2" xfId="41" xr:uid="{00000000-0005-0000-0000-00002A000000}"/>
    <cellStyle name="Input" xfId="6" builtinId="20" customBuiltin="1"/>
    <cellStyle name="Linked Cell" xfId="9" builtinId="24" customBuiltin="1"/>
    <cellStyle name="Neutral 2" xfId="63" xr:uid="{00000000-0005-0000-0000-00002D000000}"/>
    <cellStyle name="Neutral 3" xfId="42" xr:uid="{00000000-0005-0000-0000-00002E000000}"/>
    <cellStyle name="Normal" xfId="0" builtinId="0"/>
    <cellStyle name="Normal 10" xfId="61" xr:uid="{00000000-0005-0000-0000-000030000000}"/>
    <cellStyle name="Normal 10 2" xfId="72" xr:uid="{00000000-0005-0000-0000-000031000000}"/>
    <cellStyle name="Normal 11" xfId="73" xr:uid="{00000000-0005-0000-0000-000032000000}"/>
    <cellStyle name="Normal 11 2" xfId="81" xr:uid="{00000000-0005-0000-0000-000033000000}"/>
    <cellStyle name="Normal 12" xfId="74" xr:uid="{00000000-0005-0000-0000-000034000000}"/>
    <cellStyle name="Normal 12 2" xfId="82" xr:uid="{00000000-0005-0000-0000-000035000000}"/>
    <cellStyle name="Normal 13" xfId="75" xr:uid="{00000000-0005-0000-0000-000036000000}"/>
    <cellStyle name="Normal 13 2" xfId="83" xr:uid="{00000000-0005-0000-0000-000037000000}"/>
    <cellStyle name="Normal 14" xfId="76" xr:uid="{00000000-0005-0000-0000-000038000000}"/>
    <cellStyle name="Normal 14 2" xfId="84" xr:uid="{00000000-0005-0000-0000-000039000000}"/>
    <cellStyle name="Normal 15" xfId="77" xr:uid="{00000000-0005-0000-0000-00003A000000}"/>
    <cellStyle name="Normal 15 2" xfId="85" xr:uid="{00000000-0005-0000-0000-00003B000000}"/>
    <cellStyle name="Normal 16" xfId="78" xr:uid="{00000000-0005-0000-0000-00003C000000}"/>
    <cellStyle name="Normal 16 2" xfId="86" xr:uid="{00000000-0005-0000-0000-00003D000000}"/>
    <cellStyle name="Normal 17" xfId="79" xr:uid="{00000000-0005-0000-0000-00003E000000}"/>
    <cellStyle name="Normal 17 2" xfId="87" xr:uid="{00000000-0005-0000-0000-00003F000000}"/>
    <cellStyle name="Normal 18" xfId="88" xr:uid="{00000000-0005-0000-0000-000040000000}"/>
    <cellStyle name="Normal 19" xfId="89" xr:uid="{00000000-0005-0000-0000-000041000000}"/>
    <cellStyle name="Normal 2" xfId="43" xr:uid="{00000000-0005-0000-0000-000042000000}"/>
    <cellStyle name="Normal 2 2" xfId="55" xr:uid="{00000000-0005-0000-0000-000043000000}"/>
    <cellStyle name="Normal 20" xfId="90" xr:uid="{00000000-0005-0000-0000-000044000000}"/>
    <cellStyle name="Normal 21" xfId="91" xr:uid="{00000000-0005-0000-0000-000045000000}"/>
    <cellStyle name="Normal 22" xfId="12" xr:uid="{00000000-0005-0000-0000-000046000000}"/>
    <cellStyle name="Normal 3" xfId="44" xr:uid="{00000000-0005-0000-0000-000047000000}"/>
    <cellStyle name="Normal 4" xfId="49" xr:uid="{00000000-0005-0000-0000-000048000000}"/>
    <cellStyle name="Normal 4 2" xfId="56" xr:uid="{00000000-0005-0000-0000-000049000000}"/>
    <cellStyle name="Normal 5" xfId="50" xr:uid="{00000000-0005-0000-0000-00004A000000}"/>
    <cellStyle name="Normal 5 2" xfId="57" xr:uid="{00000000-0005-0000-0000-00004B000000}"/>
    <cellStyle name="Normal 6" xfId="51" xr:uid="{00000000-0005-0000-0000-00004C000000}"/>
    <cellStyle name="Normal 6 2" xfId="58" xr:uid="{00000000-0005-0000-0000-00004D000000}"/>
    <cellStyle name="Normal 7" xfId="1" xr:uid="{00000000-0005-0000-0000-00004E000000}"/>
    <cellStyle name="Normal 7 2" xfId="2" xr:uid="{00000000-0005-0000-0000-00004F000000}"/>
    <cellStyle name="Normal 8" xfId="54" xr:uid="{00000000-0005-0000-0000-000050000000}"/>
    <cellStyle name="Normal 8 2" xfId="59" xr:uid="{00000000-0005-0000-0000-000051000000}"/>
    <cellStyle name="Normal 9" xfId="60" xr:uid="{00000000-0005-0000-0000-000052000000}"/>
    <cellStyle name="Normal 9 2" xfId="71" xr:uid="{00000000-0005-0000-0000-000053000000}"/>
    <cellStyle name="Note 2" xfId="53" xr:uid="{00000000-0005-0000-0000-000054000000}"/>
    <cellStyle name="Note 3" xfId="45" xr:uid="{00000000-0005-0000-0000-000055000000}"/>
    <cellStyle name="Output" xfId="7" builtinId="21" customBuiltin="1"/>
    <cellStyle name="Percent 2" xfId="46" xr:uid="{00000000-0005-0000-0000-000057000000}"/>
    <cellStyle name="Title 2" xfId="62" xr:uid="{00000000-0005-0000-0000-000058000000}"/>
    <cellStyle name="Title 3" xfId="47" xr:uid="{00000000-0005-0000-0000-000059000000}"/>
    <cellStyle name="Total" xfId="11" builtinId="25" customBuiltin="1"/>
    <cellStyle name="Warning Text 2" xfId="48" xr:uid="{00000000-0005-0000-0000-00005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212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7"/>
  <sheetViews>
    <sheetView tabSelected="1" workbookViewId="0">
      <selection activeCell="B10" sqref="B1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45377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36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4.2851562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45377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75" t="s">
        <v>16</v>
      </c>
      <c r="B9" s="377" t="s">
        <v>17</v>
      </c>
      <c r="C9" s="377" t="s">
        <v>18</v>
      </c>
      <c r="D9" s="377" t="s">
        <v>19</v>
      </c>
      <c r="E9" s="26" t="s">
        <v>20</v>
      </c>
      <c r="F9" s="26" t="s">
        <v>21</v>
      </c>
      <c r="G9" s="372" t="s">
        <v>22</v>
      </c>
      <c r="H9" s="373"/>
      <c r="I9" s="374"/>
      <c r="J9" s="372" t="s">
        <v>23</v>
      </c>
      <c r="K9" s="373"/>
      <c r="L9" s="374"/>
      <c r="M9" s="26"/>
      <c r="N9" s="27"/>
      <c r="O9" s="27"/>
      <c r="P9" s="27"/>
    </row>
    <row r="10" spans="1:16" ht="38.25">
      <c r="A10" s="376"/>
      <c r="B10" s="378"/>
      <c r="C10" s="378"/>
      <c r="D10" s="378"/>
      <c r="E10" s="28" t="s">
        <v>24</v>
      </c>
      <c r="F10" s="28" t="s">
        <v>24</v>
      </c>
      <c r="G10" s="238" t="s">
        <v>25</v>
      </c>
      <c r="H10" s="238" t="s">
        <v>26</v>
      </c>
      <c r="I10" s="238" t="s">
        <v>27</v>
      </c>
      <c r="J10" s="238" t="s">
        <v>28</v>
      </c>
      <c r="K10" s="238" t="s">
        <v>29</v>
      </c>
      <c r="L10" s="238" t="s">
        <v>30</v>
      </c>
      <c r="M10" s="238" t="s">
        <v>31</v>
      </c>
      <c r="N10" s="29" t="s">
        <v>32</v>
      </c>
      <c r="O10" s="29" t="s">
        <v>33</v>
      </c>
      <c r="P10" s="30" t="s">
        <v>840</v>
      </c>
    </row>
    <row r="11" spans="1:16" ht="12.75" customHeight="1">
      <c r="A11" s="245">
        <v>1</v>
      </c>
      <c r="B11" s="257" t="s">
        <v>34</v>
      </c>
      <c r="C11" s="235" t="s">
        <v>35</v>
      </c>
      <c r="D11" s="248">
        <v>45379</v>
      </c>
      <c r="E11" s="235">
        <v>22088.55</v>
      </c>
      <c r="F11" s="235">
        <v>22029.516666666666</v>
      </c>
      <c r="G11" s="234">
        <v>21909.033333333333</v>
      </c>
      <c r="H11" s="234">
        <v>21729.516666666666</v>
      </c>
      <c r="I11" s="234">
        <v>21609.033333333333</v>
      </c>
      <c r="J11" s="234">
        <v>22209.033333333333</v>
      </c>
      <c r="K11" s="234">
        <v>22329.516666666663</v>
      </c>
      <c r="L11" s="234">
        <v>22509.033333333333</v>
      </c>
      <c r="M11" s="233">
        <v>22150</v>
      </c>
      <c r="N11" s="233">
        <v>21850</v>
      </c>
      <c r="O11" s="233">
        <v>15285700</v>
      </c>
      <c r="P11" s="236">
        <v>-1.9776710422531599E-2</v>
      </c>
    </row>
    <row r="12" spans="1:16" ht="12.75" customHeight="1">
      <c r="A12" s="245">
        <v>2</v>
      </c>
      <c r="B12" s="257" t="s">
        <v>34</v>
      </c>
      <c r="C12" s="235" t="s">
        <v>36</v>
      </c>
      <c r="D12" s="248">
        <v>45378</v>
      </c>
      <c r="E12" s="235">
        <v>46717.55</v>
      </c>
      <c r="F12" s="235">
        <v>46735.316666666673</v>
      </c>
      <c r="G12" s="234">
        <v>46592.533333333347</v>
      </c>
      <c r="H12" s="234">
        <v>46467.516666666677</v>
      </c>
      <c r="I12" s="234">
        <v>46324.733333333352</v>
      </c>
      <c r="J12" s="234">
        <v>46860.333333333343</v>
      </c>
      <c r="K12" s="234">
        <v>47003.116666666669</v>
      </c>
      <c r="L12" s="234">
        <v>47128.133333333339</v>
      </c>
      <c r="M12" s="233">
        <v>46878.1</v>
      </c>
      <c r="N12" s="233">
        <v>46610.3</v>
      </c>
      <c r="O12" s="233">
        <v>5644620</v>
      </c>
      <c r="P12" s="236">
        <v>1.3438615957211878E-2</v>
      </c>
    </row>
    <row r="13" spans="1:16" ht="12.75" customHeight="1">
      <c r="A13" s="245">
        <v>3</v>
      </c>
      <c r="B13" s="257" t="s">
        <v>34</v>
      </c>
      <c r="C13" s="256" t="s">
        <v>37</v>
      </c>
      <c r="D13" s="250">
        <v>45412</v>
      </c>
      <c r="E13" s="249">
        <v>20923.650000000001</v>
      </c>
      <c r="F13" s="249">
        <v>20918.100000000002</v>
      </c>
      <c r="G13" s="251">
        <v>20890.550000000003</v>
      </c>
      <c r="H13" s="251">
        <v>20857.45</v>
      </c>
      <c r="I13" s="251">
        <v>20829.900000000001</v>
      </c>
      <c r="J13" s="251">
        <v>20951.200000000004</v>
      </c>
      <c r="K13" s="251">
        <v>20978.75</v>
      </c>
      <c r="L13" s="251">
        <v>21011.850000000006</v>
      </c>
      <c r="M13" s="252">
        <v>20945.650000000001</v>
      </c>
      <c r="N13" s="252">
        <v>20885</v>
      </c>
      <c r="O13" s="252">
        <v>39520</v>
      </c>
      <c r="P13" s="253">
        <v>-0.53853339560952829</v>
      </c>
    </row>
    <row r="14" spans="1:16" ht="12.75" customHeight="1">
      <c r="A14" s="245">
        <v>4</v>
      </c>
      <c r="B14" s="257" t="s">
        <v>34</v>
      </c>
      <c r="C14" s="256" t="s">
        <v>38</v>
      </c>
      <c r="D14" s="250">
        <v>45411</v>
      </c>
      <c r="E14" s="249">
        <v>10540.9</v>
      </c>
      <c r="F14" s="249">
        <v>10501.266666666666</v>
      </c>
      <c r="G14" s="251">
        <v>10439.633333333333</v>
      </c>
      <c r="H14" s="251">
        <v>10338.366666666667</v>
      </c>
      <c r="I14" s="251">
        <v>10276.733333333334</v>
      </c>
      <c r="J14" s="251">
        <v>10602.533333333333</v>
      </c>
      <c r="K14" s="251">
        <v>10664.166666666664</v>
      </c>
      <c r="L14" s="251">
        <v>10765.433333333332</v>
      </c>
      <c r="M14" s="252">
        <v>10562.9</v>
      </c>
      <c r="N14" s="252">
        <v>10400</v>
      </c>
      <c r="O14" s="252">
        <v>1452300</v>
      </c>
      <c r="P14" s="253">
        <v>-0.30018070112034695</v>
      </c>
    </row>
    <row r="15" spans="1:16" ht="12.75" customHeight="1">
      <c r="A15" s="245">
        <v>5</v>
      </c>
      <c r="B15" s="257" t="s">
        <v>39</v>
      </c>
      <c r="C15" s="249" t="s">
        <v>40</v>
      </c>
      <c r="D15" s="250">
        <v>45379</v>
      </c>
      <c r="E15" s="249">
        <v>658.7</v>
      </c>
      <c r="F15" s="249">
        <v>655.18333333333328</v>
      </c>
      <c r="G15" s="251">
        <v>646.71666666666658</v>
      </c>
      <c r="H15" s="251">
        <v>634.73333333333335</v>
      </c>
      <c r="I15" s="251">
        <v>626.26666666666665</v>
      </c>
      <c r="J15" s="251">
        <v>667.16666666666652</v>
      </c>
      <c r="K15" s="251">
        <v>675.63333333333321</v>
      </c>
      <c r="L15" s="251">
        <v>687.61666666666645</v>
      </c>
      <c r="M15" s="252">
        <v>663.65</v>
      </c>
      <c r="N15" s="252">
        <v>643.20000000000005</v>
      </c>
      <c r="O15" s="252">
        <v>14465000</v>
      </c>
      <c r="P15" s="253">
        <v>-2.3624704691191361E-2</v>
      </c>
    </row>
    <row r="16" spans="1:16" ht="12.75" customHeight="1">
      <c r="A16" s="245">
        <v>6</v>
      </c>
      <c r="B16" s="257" t="s">
        <v>41</v>
      </c>
      <c r="C16" s="254" t="s">
        <v>42</v>
      </c>
      <c r="D16" s="250">
        <v>45379</v>
      </c>
      <c r="E16" s="249">
        <v>5955.9</v>
      </c>
      <c r="F16" s="249">
        <v>5941.666666666667</v>
      </c>
      <c r="G16" s="251">
        <v>5893.2833333333338</v>
      </c>
      <c r="H16" s="251">
        <v>5830.666666666667</v>
      </c>
      <c r="I16" s="251">
        <v>5782.2833333333338</v>
      </c>
      <c r="J16" s="251">
        <v>6004.2833333333338</v>
      </c>
      <c r="K16" s="251">
        <v>6052.666666666667</v>
      </c>
      <c r="L16" s="251">
        <v>6115.2833333333338</v>
      </c>
      <c r="M16" s="252">
        <v>5990.05</v>
      </c>
      <c r="N16" s="252">
        <v>5879.05</v>
      </c>
      <c r="O16" s="252">
        <v>1121875</v>
      </c>
      <c r="P16" s="253">
        <v>-2.7777777777777779E-3</v>
      </c>
    </row>
    <row r="17" spans="1:16" ht="12.75" customHeight="1">
      <c r="A17" s="245">
        <v>7</v>
      </c>
      <c r="B17" s="257" t="s">
        <v>43</v>
      </c>
      <c r="C17" s="254" t="s">
        <v>44</v>
      </c>
      <c r="D17" s="250">
        <v>45379</v>
      </c>
      <c r="E17" s="249">
        <v>26788.7</v>
      </c>
      <c r="F17" s="249">
        <v>26812.833333333332</v>
      </c>
      <c r="G17" s="251">
        <v>26541.616666666665</v>
      </c>
      <c r="H17" s="251">
        <v>26294.533333333333</v>
      </c>
      <c r="I17" s="251">
        <v>26023.316666666666</v>
      </c>
      <c r="J17" s="251">
        <v>27059.916666666664</v>
      </c>
      <c r="K17" s="251">
        <v>27331.133333333331</v>
      </c>
      <c r="L17" s="251">
        <v>27578.216666666664</v>
      </c>
      <c r="M17" s="252">
        <v>27084.05</v>
      </c>
      <c r="N17" s="252">
        <v>26565.75</v>
      </c>
      <c r="O17" s="252">
        <v>200520</v>
      </c>
      <c r="P17" s="253">
        <v>2.0354162426216162E-2</v>
      </c>
    </row>
    <row r="18" spans="1:16" ht="12.75" customHeight="1">
      <c r="A18" s="245">
        <v>8</v>
      </c>
      <c r="B18" s="257" t="s">
        <v>45</v>
      </c>
      <c r="C18" s="255" t="s">
        <v>46</v>
      </c>
      <c r="D18" s="250">
        <v>45379</v>
      </c>
      <c r="E18" s="249">
        <v>177.6</v>
      </c>
      <c r="F18" s="249">
        <v>176.86666666666667</v>
      </c>
      <c r="G18" s="251">
        <v>174.88333333333335</v>
      </c>
      <c r="H18" s="251">
        <v>172.16666666666669</v>
      </c>
      <c r="I18" s="251">
        <v>170.18333333333337</v>
      </c>
      <c r="J18" s="251">
        <v>179.58333333333334</v>
      </c>
      <c r="K18" s="251">
        <v>181.56666666666669</v>
      </c>
      <c r="L18" s="251">
        <v>184.28333333333333</v>
      </c>
      <c r="M18" s="252">
        <v>178.85</v>
      </c>
      <c r="N18" s="252">
        <v>174.15</v>
      </c>
      <c r="O18" s="252">
        <v>52779600</v>
      </c>
      <c r="P18" s="253">
        <v>-4.8759124087591241E-2</v>
      </c>
    </row>
    <row r="19" spans="1:16" ht="12.75" customHeight="1">
      <c r="A19" s="245">
        <v>9</v>
      </c>
      <c r="B19" s="257" t="s">
        <v>47</v>
      </c>
      <c r="C19" s="252" t="s">
        <v>48</v>
      </c>
      <c r="D19" s="250">
        <v>45379</v>
      </c>
      <c r="E19" s="249">
        <v>207.95</v>
      </c>
      <c r="F19" s="249">
        <v>207.44999999999996</v>
      </c>
      <c r="G19" s="251">
        <v>205.19999999999993</v>
      </c>
      <c r="H19" s="251">
        <v>202.44999999999996</v>
      </c>
      <c r="I19" s="251">
        <v>200.19999999999993</v>
      </c>
      <c r="J19" s="251">
        <v>210.19999999999993</v>
      </c>
      <c r="K19" s="251">
        <v>212.45</v>
      </c>
      <c r="L19" s="251">
        <v>215.19999999999993</v>
      </c>
      <c r="M19" s="252">
        <v>209.7</v>
      </c>
      <c r="N19" s="252">
        <v>204.7</v>
      </c>
      <c r="O19" s="252">
        <v>46737600</v>
      </c>
      <c r="P19" s="253">
        <v>-5.2019922523519647E-3</v>
      </c>
    </row>
    <row r="20" spans="1:16" ht="12.75" customHeight="1">
      <c r="A20" s="245">
        <v>10</v>
      </c>
      <c r="B20" s="257" t="s">
        <v>49</v>
      </c>
      <c r="C20" s="249" t="s">
        <v>50</v>
      </c>
      <c r="D20" s="250">
        <v>45379</v>
      </c>
      <c r="E20" s="249">
        <v>2458.25</v>
      </c>
      <c r="F20" s="249">
        <v>2447.9333333333334</v>
      </c>
      <c r="G20" s="251">
        <v>2411.8666666666668</v>
      </c>
      <c r="H20" s="251">
        <v>2365.4833333333336</v>
      </c>
      <c r="I20" s="251">
        <v>2329.416666666667</v>
      </c>
      <c r="J20" s="251">
        <v>2494.3166666666666</v>
      </c>
      <c r="K20" s="251">
        <v>2530.3833333333332</v>
      </c>
      <c r="L20" s="251">
        <v>2576.7666666666664</v>
      </c>
      <c r="M20" s="252">
        <v>2484</v>
      </c>
      <c r="N20" s="252">
        <v>2401.5500000000002</v>
      </c>
      <c r="O20" s="252">
        <v>5178600</v>
      </c>
      <c r="P20" s="253">
        <v>1.1307047864549769E-2</v>
      </c>
    </row>
    <row r="21" spans="1:16" ht="12.75" customHeight="1">
      <c r="A21" s="245">
        <v>11</v>
      </c>
      <c r="B21" s="257" t="s">
        <v>45</v>
      </c>
      <c r="C21" s="249" t="s">
        <v>51</v>
      </c>
      <c r="D21" s="250">
        <v>45379</v>
      </c>
      <c r="E21" s="249">
        <v>3124.4</v>
      </c>
      <c r="F21" s="249">
        <v>3134.1166666666668</v>
      </c>
      <c r="G21" s="251">
        <v>3088.2833333333338</v>
      </c>
      <c r="H21" s="251">
        <v>3052.166666666667</v>
      </c>
      <c r="I21" s="251">
        <v>3006.3333333333339</v>
      </c>
      <c r="J21" s="251">
        <v>3170.2333333333336</v>
      </c>
      <c r="K21" s="251">
        <v>3216.0666666666666</v>
      </c>
      <c r="L21" s="251">
        <v>3252.1833333333334</v>
      </c>
      <c r="M21" s="252">
        <v>3179.95</v>
      </c>
      <c r="N21" s="252">
        <v>3098</v>
      </c>
      <c r="O21" s="252">
        <v>19680600</v>
      </c>
      <c r="P21" s="253">
        <v>-1.063236159078227E-2</v>
      </c>
    </row>
    <row r="22" spans="1:16" ht="12.75" customHeight="1">
      <c r="A22" s="245">
        <v>12</v>
      </c>
      <c r="B22" s="257" t="s">
        <v>45</v>
      </c>
      <c r="C22" s="249" t="s">
        <v>52</v>
      </c>
      <c r="D22" s="250">
        <v>45379</v>
      </c>
      <c r="E22" s="249">
        <v>1309.45</v>
      </c>
      <c r="F22" s="249">
        <v>1303.6000000000001</v>
      </c>
      <c r="G22" s="251">
        <v>1289.3000000000002</v>
      </c>
      <c r="H22" s="251">
        <v>1269.1500000000001</v>
      </c>
      <c r="I22" s="251">
        <v>1254.8500000000001</v>
      </c>
      <c r="J22" s="251">
        <v>1323.7500000000002</v>
      </c>
      <c r="K22" s="251">
        <v>1338.05</v>
      </c>
      <c r="L22" s="251">
        <v>1358.2000000000003</v>
      </c>
      <c r="M22" s="252">
        <v>1317.9</v>
      </c>
      <c r="N22" s="252">
        <v>1283.45</v>
      </c>
      <c r="O22" s="252">
        <v>51339200</v>
      </c>
      <c r="P22" s="253">
        <v>5.704435041529541E-3</v>
      </c>
    </row>
    <row r="23" spans="1:16" ht="12.75" customHeight="1">
      <c r="A23" s="245">
        <v>13</v>
      </c>
      <c r="B23" s="257" t="s">
        <v>43</v>
      </c>
      <c r="C23" s="249" t="s">
        <v>53</v>
      </c>
      <c r="D23" s="250">
        <v>45379</v>
      </c>
      <c r="E23" s="249">
        <v>5006.2</v>
      </c>
      <c r="F23" s="249">
        <v>4926.4333333333334</v>
      </c>
      <c r="G23" s="251">
        <v>4826.7166666666672</v>
      </c>
      <c r="H23" s="251">
        <v>4647.2333333333336</v>
      </c>
      <c r="I23" s="251">
        <v>4547.5166666666673</v>
      </c>
      <c r="J23" s="251">
        <v>5105.916666666667</v>
      </c>
      <c r="K23" s="251">
        <v>5205.6333333333323</v>
      </c>
      <c r="L23" s="251">
        <v>5385.1166666666668</v>
      </c>
      <c r="M23" s="252">
        <v>5026.1499999999996</v>
      </c>
      <c r="N23" s="252">
        <v>4746.95</v>
      </c>
      <c r="O23" s="252">
        <v>1343200</v>
      </c>
      <c r="P23" s="253">
        <v>-1.4382154388024655E-2</v>
      </c>
    </row>
    <row r="24" spans="1:16" ht="12.75" customHeight="1">
      <c r="A24" s="245">
        <v>14</v>
      </c>
      <c r="B24" s="257" t="s">
        <v>49</v>
      </c>
      <c r="C24" s="249" t="s">
        <v>54</v>
      </c>
      <c r="D24" s="250">
        <v>45379</v>
      </c>
      <c r="E24" s="249">
        <v>597.35</v>
      </c>
      <c r="F24" s="249">
        <v>595.63333333333333</v>
      </c>
      <c r="G24" s="251">
        <v>588.86666666666667</v>
      </c>
      <c r="H24" s="251">
        <v>580.38333333333333</v>
      </c>
      <c r="I24" s="251">
        <v>573.61666666666667</v>
      </c>
      <c r="J24" s="251">
        <v>604.11666666666667</v>
      </c>
      <c r="K24" s="251">
        <v>610.88333333333333</v>
      </c>
      <c r="L24" s="251">
        <v>619.36666666666667</v>
      </c>
      <c r="M24" s="252">
        <v>602.4</v>
      </c>
      <c r="N24" s="252">
        <v>587.15</v>
      </c>
      <c r="O24" s="252">
        <v>57258000</v>
      </c>
      <c r="P24" s="253">
        <v>0.13102222222222223</v>
      </c>
    </row>
    <row r="25" spans="1:16" ht="12.75" customHeight="1">
      <c r="A25" s="245">
        <v>15</v>
      </c>
      <c r="B25" s="257" t="s">
        <v>45</v>
      </c>
      <c r="C25" s="249" t="s">
        <v>55</v>
      </c>
      <c r="D25" s="250">
        <v>45379</v>
      </c>
      <c r="E25" s="249">
        <v>6346.9</v>
      </c>
      <c r="F25" s="249">
        <v>6379.8499999999995</v>
      </c>
      <c r="G25" s="251">
        <v>6299.3499999999985</v>
      </c>
      <c r="H25" s="251">
        <v>6251.7999999999993</v>
      </c>
      <c r="I25" s="251">
        <v>6171.2999999999984</v>
      </c>
      <c r="J25" s="251">
        <v>6427.3999999999987</v>
      </c>
      <c r="K25" s="251">
        <v>6507.9000000000005</v>
      </c>
      <c r="L25" s="251">
        <v>6555.4499999999989</v>
      </c>
      <c r="M25" s="252">
        <v>6460.35</v>
      </c>
      <c r="N25" s="252">
        <v>6332.3</v>
      </c>
      <c r="O25" s="252">
        <v>2181375</v>
      </c>
      <c r="P25" s="253">
        <v>-9.085230821645562E-3</v>
      </c>
    </row>
    <row r="26" spans="1:16" ht="12.75" customHeight="1">
      <c r="A26" s="245">
        <v>16</v>
      </c>
      <c r="B26" s="257" t="s">
        <v>56</v>
      </c>
      <c r="C26" s="249" t="s">
        <v>57</v>
      </c>
      <c r="D26" s="250">
        <v>45379</v>
      </c>
      <c r="E26" s="249">
        <v>472.55</v>
      </c>
      <c r="F26" s="249">
        <v>471.01666666666665</v>
      </c>
      <c r="G26" s="251">
        <v>467.0333333333333</v>
      </c>
      <c r="H26" s="251">
        <v>461.51666666666665</v>
      </c>
      <c r="I26" s="251">
        <v>457.5333333333333</v>
      </c>
      <c r="J26" s="251">
        <v>476.5333333333333</v>
      </c>
      <c r="K26" s="251">
        <v>480.51666666666665</v>
      </c>
      <c r="L26" s="251">
        <v>486.0333333333333</v>
      </c>
      <c r="M26" s="252">
        <v>475</v>
      </c>
      <c r="N26" s="252">
        <v>465.5</v>
      </c>
      <c r="O26" s="252">
        <v>13596600</v>
      </c>
      <c r="P26" s="253">
        <v>-7.1188015329230053E-2</v>
      </c>
    </row>
    <row r="27" spans="1:16" ht="12.75" customHeight="1">
      <c r="A27" s="245">
        <v>17</v>
      </c>
      <c r="B27" s="257" t="s">
        <v>56</v>
      </c>
      <c r="C27" s="249" t="s">
        <v>58</v>
      </c>
      <c r="D27" s="250">
        <v>45379</v>
      </c>
      <c r="E27" s="249">
        <v>169.45</v>
      </c>
      <c r="F27" s="249">
        <v>169.01666666666665</v>
      </c>
      <c r="G27" s="251">
        <v>167.68333333333331</v>
      </c>
      <c r="H27" s="251">
        <v>165.91666666666666</v>
      </c>
      <c r="I27" s="251">
        <v>164.58333333333331</v>
      </c>
      <c r="J27" s="251">
        <v>170.7833333333333</v>
      </c>
      <c r="K27" s="251">
        <v>172.11666666666667</v>
      </c>
      <c r="L27" s="251">
        <v>173.8833333333333</v>
      </c>
      <c r="M27" s="252">
        <v>170.35</v>
      </c>
      <c r="N27" s="252">
        <v>167.25</v>
      </c>
      <c r="O27" s="252">
        <v>99055000</v>
      </c>
      <c r="P27" s="253">
        <v>-6.9294371887625675E-2</v>
      </c>
    </row>
    <row r="28" spans="1:16" ht="12.75" customHeight="1">
      <c r="A28" s="245">
        <v>18</v>
      </c>
      <c r="B28" s="257" t="s">
        <v>59</v>
      </c>
      <c r="C28" s="249" t="s">
        <v>60</v>
      </c>
      <c r="D28" s="250">
        <v>45379</v>
      </c>
      <c r="E28" s="249">
        <v>2830.7</v>
      </c>
      <c r="F28" s="249">
        <v>2833.85</v>
      </c>
      <c r="G28" s="251">
        <v>2814.3999999999996</v>
      </c>
      <c r="H28" s="251">
        <v>2798.1</v>
      </c>
      <c r="I28" s="251">
        <v>2778.6499999999996</v>
      </c>
      <c r="J28" s="251">
        <v>2850.1499999999996</v>
      </c>
      <c r="K28" s="251">
        <v>2869.5999999999995</v>
      </c>
      <c r="L28" s="251">
        <v>2885.8999999999996</v>
      </c>
      <c r="M28" s="252">
        <v>2853.3</v>
      </c>
      <c r="N28" s="252">
        <v>2817.55</v>
      </c>
      <c r="O28" s="252">
        <v>9106200</v>
      </c>
      <c r="P28" s="253">
        <v>3.9615489999086671E-2</v>
      </c>
    </row>
    <row r="29" spans="1:16" ht="12.75" customHeight="1">
      <c r="A29" s="245">
        <v>19</v>
      </c>
      <c r="B29" s="257" t="s">
        <v>45</v>
      </c>
      <c r="C29" s="249" t="s">
        <v>61</v>
      </c>
      <c r="D29" s="250">
        <v>45379</v>
      </c>
      <c r="E29" s="249">
        <v>2000.55</v>
      </c>
      <c r="F29" s="249">
        <v>1977.3666666666668</v>
      </c>
      <c r="G29" s="251">
        <v>1949.2333333333336</v>
      </c>
      <c r="H29" s="251">
        <v>1897.9166666666667</v>
      </c>
      <c r="I29" s="251">
        <v>1869.7833333333335</v>
      </c>
      <c r="J29" s="251">
        <v>2028.6833333333336</v>
      </c>
      <c r="K29" s="251">
        <v>2056.8166666666666</v>
      </c>
      <c r="L29" s="251">
        <v>2108.1333333333337</v>
      </c>
      <c r="M29" s="252">
        <v>2005.5</v>
      </c>
      <c r="N29" s="252">
        <v>1926.05</v>
      </c>
      <c r="O29" s="252">
        <v>3018575</v>
      </c>
      <c r="P29" s="253">
        <v>-1.6971435400980041E-2</v>
      </c>
    </row>
    <row r="30" spans="1:16" ht="12.75" customHeight="1">
      <c r="A30" s="245">
        <v>20</v>
      </c>
      <c r="B30" s="257" t="s">
        <v>45</v>
      </c>
      <c r="C30" s="254" t="s">
        <v>62</v>
      </c>
      <c r="D30" s="250">
        <v>45379</v>
      </c>
      <c r="E30" s="249">
        <v>5835.95</v>
      </c>
      <c r="F30" s="249">
        <v>5860.4833333333336</v>
      </c>
      <c r="G30" s="251">
        <v>5791.9666666666672</v>
      </c>
      <c r="H30" s="251">
        <v>5747.9833333333336</v>
      </c>
      <c r="I30" s="251">
        <v>5679.4666666666672</v>
      </c>
      <c r="J30" s="251">
        <v>5904.4666666666672</v>
      </c>
      <c r="K30" s="251">
        <v>5972.9833333333336</v>
      </c>
      <c r="L30" s="251">
        <v>6016.9666666666672</v>
      </c>
      <c r="M30" s="252">
        <v>5929</v>
      </c>
      <c r="N30" s="252">
        <v>5816.5</v>
      </c>
      <c r="O30" s="252">
        <v>430425</v>
      </c>
      <c r="P30" s="253">
        <v>3.8921071687183201E-2</v>
      </c>
    </row>
    <row r="31" spans="1:16" ht="12.75" customHeight="1">
      <c r="A31" s="245">
        <v>21</v>
      </c>
      <c r="B31" s="257" t="s">
        <v>63</v>
      </c>
      <c r="C31" s="249" t="s">
        <v>64</v>
      </c>
      <c r="D31" s="250">
        <v>45379</v>
      </c>
      <c r="E31" s="249">
        <v>564.15</v>
      </c>
      <c r="F31" s="249">
        <v>565.65</v>
      </c>
      <c r="G31" s="251">
        <v>561.54999999999995</v>
      </c>
      <c r="H31" s="251">
        <v>558.94999999999993</v>
      </c>
      <c r="I31" s="251">
        <v>554.84999999999991</v>
      </c>
      <c r="J31" s="251">
        <v>568.25</v>
      </c>
      <c r="K31" s="251">
        <v>572.35000000000014</v>
      </c>
      <c r="L31" s="251">
        <v>574.95000000000005</v>
      </c>
      <c r="M31" s="252">
        <v>569.75</v>
      </c>
      <c r="N31" s="252">
        <v>563.04999999999995</v>
      </c>
      <c r="O31" s="252">
        <v>20368000</v>
      </c>
      <c r="P31" s="253">
        <v>5.5788694149592694E-3</v>
      </c>
    </row>
    <row r="32" spans="1:16" ht="12.75" customHeight="1">
      <c r="A32" s="245">
        <v>22</v>
      </c>
      <c r="B32" s="257" t="s">
        <v>43</v>
      </c>
      <c r="C32" s="249" t="s">
        <v>65</v>
      </c>
      <c r="D32" s="250">
        <v>45379</v>
      </c>
      <c r="E32" s="249">
        <v>1053.4000000000001</v>
      </c>
      <c r="F32" s="249">
        <v>1035.8</v>
      </c>
      <c r="G32" s="251">
        <v>1014.5999999999999</v>
      </c>
      <c r="H32" s="251">
        <v>975.8</v>
      </c>
      <c r="I32" s="251">
        <v>954.59999999999991</v>
      </c>
      <c r="J32" s="251">
        <v>1074.5999999999999</v>
      </c>
      <c r="K32" s="251">
        <v>1095.8000000000002</v>
      </c>
      <c r="L32" s="251">
        <v>1134.5999999999999</v>
      </c>
      <c r="M32" s="252">
        <v>1057</v>
      </c>
      <c r="N32" s="252">
        <v>997</v>
      </c>
      <c r="O32" s="252">
        <v>17728700</v>
      </c>
      <c r="P32" s="253">
        <v>-3.0310528269206979E-3</v>
      </c>
    </row>
    <row r="33" spans="1:16" ht="12.75" customHeight="1">
      <c r="A33" s="245">
        <v>23</v>
      </c>
      <c r="B33" s="257" t="s">
        <v>63</v>
      </c>
      <c r="C33" s="249" t="s">
        <v>66</v>
      </c>
      <c r="D33" s="250">
        <v>45379</v>
      </c>
      <c r="E33" s="249">
        <v>1042</v>
      </c>
      <c r="F33" s="249">
        <v>1038.6499999999999</v>
      </c>
      <c r="G33" s="251">
        <v>1031.8999999999996</v>
      </c>
      <c r="H33" s="251">
        <v>1021.7999999999997</v>
      </c>
      <c r="I33" s="251">
        <v>1015.0499999999995</v>
      </c>
      <c r="J33" s="251">
        <v>1048.7499999999998</v>
      </c>
      <c r="K33" s="251">
        <v>1055.5000000000002</v>
      </c>
      <c r="L33" s="251">
        <v>1065.5999999999999</v>
      </c>
      <c r="M33" s="252">
        <v>1045.4000000000001</v>
      </c>
      <c r="N33" s="252">
        <v>1028.55</v>
      </c>
      <c r="O33" s="252">
        <v>56303750</v>
      </c>
      <c r="P33" s="253">
        <v>2.2159690467815688E-2</v>
      </c>
    </row>
    <row r="34" spans="1:16" ht="12.75" customHeight="1">
      <c r="A34" s="245">
        <v>24</v>
      </c>
      <c r="B34" s="257" t="s">
        <v>56</v>
      </c>
      <c r="C34" s="249" t="s">
        <v>67</v>
      </c>
      <c r="D34" s="250">
        <v>45379</v>
      </c>
      <c r="E34" s="249">
        <v>8959.35</v>
      </c>
      <c r="F34" s="249">
        <v>8937.65</v>
      </c>
      <c r="G34" s="251">
        <v>8867.4499999999989</v>
      </c>
      <c r="H34" s="251">
        <v>8775.5499999999993</v>
      </c>
      <c r="I34" s="251">
        <v>8705.3499999999985</v>
      </c>
      <c r="J34" s="251">
        <v>9029.5499999999993</v>
      </c>
      <c r="K34" s="251">
        <v>9099.75</v>
      </c>
      <c r="L34" s="251">
        <v>9191.65</v>
      </c>
      <c r="M34" s="252">
        <v>9007.85</v>
      </c>
      <c r="N34" s="252">
        <v>8845.75</v>
      </c>
      <c r="O34" s="252">
        <v>2676625</v>
      </c>
      <c r="P34" s="253">
        <v>-1.0764113462071515E-2</v>
      </c>
    </row>
    <row r="35" spans="1:16" ht="12.75" customHeight="1">
      <c r="A35" s="245">
        <v>25</v>
      </c>
      <c r="B35" s="257" t="s">
        <v>68</v>
      </c>
      <c r="C35" s="249" t="s">
        <v>69</v>
      </c>
      <c r="D35" s="250">
        <v>45379</v>
      </c>
      <c r="E35" s="249">
        <v>1598.95</v>
      </c>
      <c r="F35" s="249">
        <v>1604.95</v>
      </c>
      <c r="G35" s="251">
        <v>1586.5</v>
      </c>
      <c r="H35" s="251">
        <v>1574.05</v>
      </c>
      <c r="I35" s="251">
        <v>1555.6</v>
      </c>
      <c r="J35" s="251">
        <v>1617.4</v>
      </c>
      <c r="K35" s="251">
        <v>1635.8500000000004</v>
      </c>
      <c r="L35" s="251">
        <v>1648.3000000000002</v>
      </c>
      <c r="M35" s="252">
        <v>1623.4</v>
      </c>
      <c r="N35" s="252">
        <v>1592.5</v>
      </c>
      <c r="O35" s="252">
        <v>10160500</v>
      </c>
      <c r="P35" s="253">
        <v>3.0685737472103874E-2</v>
      </c>
    </row>
    <row r="36" spans="1:16" ht="12.75" customHeight="1">
      <c r="A36" s="245">
        <v>26</v>
      </c>
      <c r="B36" s="257" t="s">
        <v>68</v>
      </c>
      <c r="C36" s="249" t="s">
        <v>70</v>
      </c>
      <c r="D36" s="250">
        <v>45379</v>
      </c>
      <c r="E36" s="249">
        <v>6915.05</v>
      </c>
      <c r="F36" s="249">
        <v>6870.9333333333334</v>
      </c>
      <c r="G36" s="251">
        <v>6791.8666666666668</v>
      </c>
      <c r="H36" s="251">
        <v>6668.6833333333334</v>
      </c>
      <c r="I36" s="251">
        <v>6589.6166666666668</v>
      </c>
      <c r="J36" s="251">
        <v>6994.1166666666668</v>
      </c>
      <c r="K36" s="251">
        <v>7073.1833333333343</v>
      </c>
      <c r="L36" s="251">
        <v>7196.3666666666668</v>
      </c>
      <c r="M36" s="252">
        <v>6950</v>
      </c>
      <c r="N36" s="252">
        <v>6747.75</v>
      </c>
      <c r="O36" s="252">
        <v>6993750</v>
      </c>
      <c r="P36" s="253">
        <v>-2.2809836523683107E-2</v>
      </c>
    </row>
    <row r="37" spans="1:16" ht="12.75" customHeight="1">
      <c r="A37" s="245">
        <v>27</v>
      </c>
      <c r="B37" s="257" t="s">
        <v>56</v>
      </c>
      <c r="C37" s="249" t="s">
        <v>71</v>
      </c>
      <c r="D37" s="250">
        <v>45379</v>
      </c>
      <c r="E37" s="249">
        <v>2269.25</v>
      </c>
      <c r="F37" s="249">
        <v>2271.4166666666665</v>
      </c>
      <c r="G37" s="251">
        <v>2250.833333333333</v>
      </c>
      <c r="H37" s="251">
        <v>2232.4166666666665</v>
      </c>
      <c r="I37" s="251">
        <v>2211.833333333333</v>
      </c>
      <c r="J37" s="251">
        <v>2289.833333333333</v>
      </c>
      <c r="K37" s="251">
        <v>2310.4166666666661</v>
      </c>
      <c r="L37" s="251">
        <v>2328.833333333333</v>
      </c>
      <c r="M37" s="252">
        <v>2292</v>
      </c>
      <c r="N37" s="252">
        <v>2253</v>
      </c>
      <c r="O37" s="252">
        <v>2454300</v>
      </c>
      <c r="P37" s="253">
        <v>-1.2433606953162724E-2</v>
      </c>
    </row>
    <row r="38" spans="1:16" ht="12.75" customHeight="1">
      <c r="A38" s="245">
        <v>28</v>
      </c>
      <c r="B38" s="257" t="s">
        <v>45</v>
      </c>
      <c r="C38" s="255" t="s">
        <v>72</v>
      </c>
      <c r="D38" s="250">
        <v>45379</v>
      </c>
      <c r="E38" s="249">
        <v>368</v>
      </c>
      <c r="F38" s="249">
        <v>369.18333333333339</v>
      </c>
      <c r="G38" s="251">
        <v>364.1666666666668</v>
      </c>
      <c r="H38" s="251">
        <v>360.33333333333343</v>
      </c>
      <c r="I38" s="251">
        <v>355.31666666666683</v>
      </c>
      <c r="J38" s="251">
        <v>373.01666666666677</v>
      </c>
      <c r="K38" s="251">
        <v>378.03333333333342</v>
      </c>
      <c r="L38" s="251">
        <v>381.86666666666673</v>
      </c>
      <c r="M38" s="252">
        <v>374.2</v>
      </c>
      <c r="N38" s="252">
        <v>365.35</v>
      </c>
      <c r="O38" s="252">
        <v>11091200</v>
      </c>
      <c r="P38" s="253">
        <v>-1.868629671574179E-2</v>
      </c>
    </row>
    <row r="39" spans="1:16" ht="12.75" customHeight="1">
      <c r="A39" s="245">
        <v>29</v>
      </c>
      <c r="B39" s="257" t="s">
        <v>63</v>
      </c>
      <c r="C39" s="249" t="s">
        <v>73</v>
      </c>
      <c r="D39" s="250">
        <v>45379</v>
      </c>
      <c r="E39" s="249">
        <v>182.55</v>
      </c>
      <c r="F39" s="249">
        <v>182.51666666666668</v>
      </c>
      <c r="G39" s="251">
        <v>180.63333333333335</v>
      </c>
      <c r="H39" s="251">
        <v>178.71666666666667</v>
      </c>
      <c r="I39" s="251">
        <v>176.83333333333334</v>
      </c>
      <c r="J39" s="251">
        <v>184.43333333333337</v>
      </c>
      <c r="K39" s="251">
        <v>186.31666666666669</v>
      </c>
      <c r="L39" s="251">
        <v>188.23333333333338</v>
      </c>
      <c r="M39" s="252">
        <v>184.4</v>
      </c>
      <c r="N39" s="252">
        <v>180.6</v>
      </c>
      <c r="O39" s="252">
        <v>109877500</v>
      </c>
      <c r="P39" s="253">
        <v>4.1986723565670937E-2</v>
      </c>
    </row>
    <row r="40" spans="1:16" ht="12.75" customHeight="1">
      <c r="A40" s="245">
        <v>30</v>
      </c>
      <c r="B40" s="257" t="s">
        <v>63</v>
      </c>
      <c r="C40" s="249" t="s">
        <v>74</v>
      </c>
      <c r="D40" s="250">
        <v>45379</v>
      </c>
      <c r="E40" s="249">
        <v>261.95</v>
      </c>
      <c r="F40" s="249">
        <v>261.45</v>
      </c>
      <c r="G40" s="251">
        <v>258.89999999999998</v>
      </c>
      <c r="H40" s="251">
        <v>255.84999999999997</v>
      </c>
      <c r="I40" s="251">
        <v>253.29999999999995</v>
      </c>
      <c r="J40" s="251">
        <v>264.5</v>
      </c>
      <c r="K40" s="251">
        <v>267.05000000000007</v>
      </c>
      <c r="L40" s="251">
        <v>270.10000000000002</v>
      </c>
      <c r="M40" s="252">
        <v>264</v>
      </c>
      <c r="N40" s="252">
        <v>258.39999999999998</v>
      </c>
      <c r="O40" s="252">
        <v>131285700</v>
      </c>
      <c r="P40" s="253">
        <v>2.6359290532993792E-3</v>
      </c>
    </row>
    <row r="41" spans="1:16" ht="12.75" customHeight="1">
      <c r="A41" s="245">
        <v>31</v>
      </c>
      <c r="B41" s="257" t="s">
        <v>59</v>
      </c>
      <c r="C41" s="249" t="s">
        <v>75</v>
      </c>
      <c r="D41" s="250">
        <v>45379</v>
      </c>
      <c r="E41" s="249">
        <v>1380.8</v>
      </c>
      <c r="F41" s="249">
        <v>1381.05</v>
      </c>
      <c r="G41" s="251">
        <v>1372.1</v>
      </c>
      <c r="H41" s="251">
        <v>1363.3999999999999</v>
      </c>
      <c r="I41" s="251">
        <v>1354.4499999999998</v>
      </c>
      <c r="J41" s="251">
        <v>1389.75</v>
      </c>
      <c r="K41" s="251">
        <v>1398.7000000000003</v>
      </c>
      <c r="L41" s="251">
        <v>1407.4</v>
      </c>
      <c r="M41" s="252">
        <v>1390</v>
      </c>
      <c r="N41" s="252">
        <v>1372.35</v>
      </c>
      <c r="O41" s="252">
        <v>3365625</v>
      </c>
      <c r="P41" s="253">
        <v>-3.7120480635124985E-2</v>
      </c>
    </row>
    <row r="42" spans="1:16" ht="12.75" customHeight="1">
      <c r="A42" s="245">
        <v>32</v>
      </c>
      <c r="B42" s="257" t="s">
        <v>41</v>
      </c>
      <c r="C42" s="249" t="s">
        <v>76</v>
      </c>
      <c r="D42" s="250">
        <v>45379</v>
      </c>
      <c r="E42" s="249">
        <v>200.1</v>
      </c>
      <c r="F42" s="249">
        <v>199</v>
      </c>
      <c r="G42" s="251">
        <v>197.1</v>
      </c>
      <c r="H42" s="251">
        <v>194.1</v>
      </c>
      <c r="I42" s="251">
        <v>192.2</v>
      </c>
      <c r="J42" s="251">
        <v>202</v>
      </c>
      <c r="K42" s="251">
        <v>203.89999999999998</v>
      </c>
      <c r="L42" s="251">
        <v>206.9</v>
      </c>
      <c r="M42" s="252">
        <v>200.9</v>
      </c>
      <c r="N42" s="252">
        <v>196</v>
      </c>
      <c r="O42" s="252">
        <v>167072700</v>
      </c>
      <c r="P42" s="253">
        <v>-2.9340662979766202E-2</v>
      </c>
    </row>
    <row r="43" spans="1:16" ht="12.75" customHeight="1">
      <c r="A43" s="245">
        <v>33</v>
      </c>
      <c r="B43" s="257" t="s">
        <v>59</v>
      </c>
      <c r="C43" s="249" t="s">
        <v>77</v>
      </c>
      <c r="D43" s="250">
        <v>45379</v>
      </c>
      <c r="E43" s="249">
        <v>559.20000000000005</v>
      </c>
      <c r="F43" s="249">
        <v>558.93333333333328</v>
      </c>
      <c r="G43" s="251">
        <v>555.06666666666661</v>
      </c>
      <c r="H43" s="251">
        <v>550.93333333333328</v>
      </c>
      <c r="I43" s="251">
        <v>547.06666666666661</v>
      </c>
      <c r="J43" s="251">
        <v>563.06666666666661</v>
      </c>
      <c r="K43" s="251">
        <v>566.93333333333317</v>
      </c>
      <c r="L43" s="251">
        <v>571.06666666666661</v>
      </c>
      <c r="M43" s="252">
        <v>562.79999999999995</v>
      </c>
      <c r="N43" s="252">
        <v>554.79999999999995</v>
      </c>
      <c r="O43" s="252">
        <v>14034240</v>
      </c>
      <c r="P43" s="253">
        <v>-2.2254919992643001E-2</v>
      </c>
    </row>
    <row r="44" spans="1:16" ht="12.75" customHeight="1">
      <c r="A44" s="245">
        <v>34</v>
      </c>
      <c r="B44" s="257" t="s">
        <v>56</v>
      </c>
      <c r="C44" s="249" t="s">
        <v>78</v>
      </c>
      <c r="D44" s="250">
        <v>45379</v>
      </c>
      <c r="E44" s="249">
        <v>1134.1500000000001</v>
      </c>
      <c r="F44" s="249">
        <v>1135.8666666666668</v>
      </c>
      <c r="G44" s="251">
        <v>1128.0833333333335</v>
      </c>
      <c r="H44" s="251">
        <v>1122.0166666666667</v>
      </c>
      <c r="I44" s="251">
        <v>1114.2333333333333</v>
      </c>
      <c r="J44" s="251">
        <v>1141.9333333333336</v>
      </c>
      <c r="K44" s="251">
        <v>1149.7166666666669</v>
      </c>
      <c r="L44" s="251">
        <v>1155.7833333333338</v>
      </c>
      <c r="M44" s="252">
        <v>1143.6500000000001</v>
      </c>
      <c r="N44" s="252">
        <v>1129.8</v>
      </c>
      <c r="O44" s="252">
        <v>7053000</v>
      </c>
      <c r="P44" s="253">
        <v>-3.2908268202385849E-2</v>
      </c>
    </row>
    <row r="45" spans="1:16" ht="12.75" customHeight="1">
      <c r="A45" s="245">
        <v>35</v>
      </c>
      <c r="B45" s="257" t="s">
        <v>79</v>
      </c>
      <c r="C45" s="249" t="s">
        <v>80</v>
      </c>
      <c r="D45" s="250">
        <v>45379</v>
      </c>
      <c r="E45" s="249">
        <v>1218.3</v>
      </c>
      <c r="F45" s="249">
        <v>1224.45</v>
      </c>
      <c r="G45" s="251">
        <v>1210.1000000000001</v>
      </c>
      <c r="H45" s="251">
        <v>1201.9000000000001</v>
      </c>
      <c r="I45" s="251">
        <v>1187.5500000000002</v>
      </c>
      <c r="J45" s="251">
        <v>1232.6500000000001</v>
      </c>
      <c r="K45" s="251">
        <v>1247</v>
      </c>
      <c r="L45" s="251">
        <v>1255.2</v>
      </c>
      <c r="M45" s="252">
        <v>1238.8</v>
      </c>
      <c r="N45" s="252">
        <v>1216.25</v>
      </c>
      <c r="O45" s="252">
        <v>36552200</v>
      </c>
      <c r="P45" s="253">
        <v>-3.6510241899133572E-2</v>
      </c>
    </row>
    <row r="46" spans="1:16" ht="12.75" customHeight="1">
      <c r="A46" s="245">
        <v>36</v>
      </c>
      <c r="B46" s="257" t="s">
        <v>41</v>
      </c>
      <c r="C46" s="249" t="s">
        <v>81</v>
      </c>
      <c r="D46" s="250">
        <v>45379</v>
      </c>
      <c r="E46" s="249">
        <v>240.7</v>
      </c>
      <c r="F46" s="249">
        <v>239.48333333333332</v>
      </c>
      <c r="G46" s="251">
        <v>237.61666666666665</v>
      </c>
      <c r="H46" s="251">
        <v>234.53333333333333</v>
      </c>
      <c r="I46" s="251">
        <v>232.66666666666666</v>
      </c>
      <c r="J46" s="251">
        <v>242.56666666666663</v>
      </c>
      <c r="K46" s="251">
        <v>244.43333333333331</v>
      </c>
      <c r="L46" s="251">
        <v>247.51666666666662</v>
      </c>
      <c r="M46" s="252">
        <v>241.35</v>
      </c>
      <c r="N46" s="252">
        <v>236.4</v>
      </c>
      <c r="O46" s="252">
        <v>85669500</v>
      </c>
      <c r="P46" s="253">
        <v>4.8029556650246302E-3</v>
      </c>
    </row>
    <row r="47" spans="1:16" ht="12.75" customHeight="1">
      <c r="A47" s="245">
        <v>37</v>
      </c>
      <c r="B47" s="257" t="s">
        <v>43</v>
      </c>
      <c r="C47" s="249" t="s">
        <v>82</v>
      </c>
      <c r="D47" s="250">
        <v>45379</v>
      </c>
      <c r="E47" s="249">
        <v>259.39999999999998</v>
      </c>
      <c r="F47" s="249">
        <v>257.03333333333336</v>
      </c>
      <c r="G47" s="251">
        <v>253.51666666666671</v>
      </c>
      <c r="H47" s="251">
        <v>247.63333333333335</v>
      </c>
      <c r="I47" s="251">
        <v>244.1166666666667</v>
      </c>
      <c r="J47" s="251">
        <v>262.91666666666674</v>
      </c>
      <c r="K47" s="251">
        <v>266.43333333333339</v>
      </c>
      <c r="L47" s="251">
        <v>272.31666666666672</v>
      </c>
      <c r="M47" s="252">
        <v>260.55</v>
      </c>
      <c r="N47" s="252">
        <v>251.15</v>
      </c>
      <c r="O47" s="252">
        <v>41842500</v>
      </c>
      <c r="P47" s="253">
        <v>-7.5814467145223635E-2</v>
      </c>
    </row>
    <row r="48" spans="1:16" ht="12.75" customHeight="1">
      <c r="A48" s="245">
        <v>38</v>
      </c>
      <c r="B48" s="257" t="s">
        <v>56</v>
      </c>
      <c r="C48" s="249" t="s">
        <v>83</v>
      </c>
      <c r="D48" s="250">
        <v>45379</v>
      </c>
      <c r="E48" s="249">
        <v>30773.15</v>
      </c>
      <c r="F48" s="249">
        <v>30594.533333333336</v>
      </c>
      <c r="G48" s="251">
        <v>30389.066666666673</v>
      </c>
      <c r="H48" s="251">
        <v>30004.983333333337</v>
      </c>
      <c r="I48" s="251">
        <v>29799.516666666674</v>
      </c>
      <c r="J48" s="251">
        <v>30978.616666666672</v>
      </c>
      <c r="K48" s="251">
        <v>31184.083333333339</v>
      </c>
      <c r="L48" s="251">
        <v>31568.166666666672</v>
      </c>
      <c r="M48" s="252">
        <v>30800</v>
      </c>
      <c r="N48" s="252">
        <v>30210.45</v>
      </c>
      <c r="O48" s="252">
        <v>293300</v>
      </c>
      <c r="P48" s="253">
        <v>5.7317952415284784E-2</v>
      </c>
    </row>
    <row r="49" spans="1:16" ht="12.75" customHeight="1">
      <c r="A49" s="245">
        <v>39</v>
      </c>
      <c r="B49" s="257" t="s">
        <v>84</v>
      </c>
      <c r="C49" s="249" t="s">
        <v>85</v>
      </c>
      <c r="D49" s="250">
        <v>45379</v>
      </c>
      <c r="E49" s="249">
        <v>601.9</v>
      </c>
      <c r="F49" s="249">
        <v>597.58333333333326</v>
      </c>
      <c r="G49" s="251">
        <v>590.36666666666656</v>
      </c>
      <c r="H49" s="251">
        <v>578.83333333333326</v>
      </c>
      <c r="I49" s="251">
        <v>571.61666666666656</v>
      </c>
      <c r="J49" s="251">
        <v>609.11666666666656</v>
      </c>
      <c r="K49" s="251">
        <v>616.33333333333326</v>
      </c>
      <c r="L49" s="251">
        <v>627.86666666666656</v>
      </c>
      <c r="M49" s="252">
        <v>604.79999999999995</v>
      </c>
      <c r="N49" s="252">
        <v>586.04999999999995</v>
      </c>
      <c r="O49" s="252">
        <v>26357400</v>
      </c>
      <c r="P49" s="253">
        <v>-1.2875825805581772E-2</v>
      </c>
    </row>
    <row r="50" spans="1:16" ht="12.75" customHeight="1">
      <c r="A50" s="245">
        <v>40</v>
      </c>
      <c r="B50" s="257" t="s">
        <v>59</v>
      </c>
      <c r="C50" s="249" t="s">
        <v>86</v>
      </c>
      <c r="D50" s="250">
        <v>45379</v>
      </c>
      <c r="E50" s="249">
        <v>4976.1000000000004</v>
      </c>
      <c r="F50" s="249">
        <v>4909.3833333333341</v>
      </c>
      <c r="G50" s="251">
        <v>4829.0166666666682</v>
      </c>
      <c r="H50" s="251">
        <v>4681.9333333333343</v>
      </c>
      <c r="I50" s="251">
        <v>4601.5666666666684</v>
      </c>
      <c r="J50" s="251">
        <v>5056.4666666666681</v>
      </c>
      <c r="K50" s="251">
        <v>5136.8333333333348</v>
      </c>
      <c r="L50" s="251">
        <v>5283.9166666666679</v>
      </c>
      <c r="M50" s="252">
        <v>4989.75</v>
      </c>
      <c r="N50" s="252">
        <v>4762.3</v>
      </c>
      <c r="O50" s="252">
        <v>2086600</v>
      </c>
      <c r="P50" s="253">
        <v>-3.7723667220070096E-2</v>
      </c>
    </row>
    <row r="51" spans="1:16" ht="12.75" customHeight="1">
      <c r="A51" s="245">
        <v>41</v>
      </c>
      <c r="B51" s="257" t="s">
        <v>87</v>
      </c>
      <c r="C51" s="254" t="s">
        <v>88</v>
      </c>
      <c r="D51" s="250">
        <v>45379</v>
      </c>
      <c r="E51" s="249">
        <v>746</v>
      </c>
      <c r="F51" s="249">
        <v>741.48333333333323</v>
      </c>
      <c r="G51" s="251">
        <v>733.66666666666652</v>
      </c>
      <c r="H51" s="251">
        <v>721.33333333333326</v>
      </c>
      <c r="I51" s="251">
        <v>713.51666666666654</v>
      </c>
      <c r="J51" s="251">
        <v>753.81666666666649</v>
      </c>
      <c r="K51" s="251">
        <v>761.63333333333333</v>
      </c>
      <c r="L51" s="251">
        <v>773.96666666666647</v>
      </c>
      <c r="M51" s="252">
        <v>749.3</v>
      </c>
      <c r="N51" s="252">
        <v>729.15</v>
      </c>
      <c r="O51" s="252">
        <v>7155000</v>
      </c>
      <c r="P51" s="253">
        <v>-2.5337147527584796E-2</v>
      </c>
    </row>
    <row r="52" spans="1:16" ht="12.75" customHeight="1">
      <c r="A52" s="245">
        <v>42</v>
      </c>
      <c r="B52" s="257" t="s">
        <v>63</v>
      </c>
      <c r="C52" s="249" t="s">
        <v>89</v>
      </c>
      <c r="D52" s="250">
        <v>45379</v>
      </c>
      <c r="E52" s="249">
        <v>574.04999999999995</v>
      </c>
      <c r="F52" s="249">
        <v>572.81666666666661</v>
      </c>
      <c r="G52" s="251">
        <v>569.83333333333326</v>
      </c>
      <c r="H52" s="251">
        <v>565.61666666666667</v>
      </c>
      <c r="I52" s="251">
        <v>562.63333333333333</v>
      </c>
      <c r="J52" s="251">
        <v>577.03333333333319</v>
      </c>
      <c r="K52" s="251">
        <v>580.01666666666654</v>
      </c>
      <c r="L52" s="251">
        <v>584.23333333333312</v>
      </c>
      <c r="M52" s="252">
        <v>575.79999999999995</v>
      </c>
      <c r="N52" s="252">
        <v>568.6</v>
      </c>
      <c r="O52" s="252">
        <v>61886700</v>
      </c>
      <c r="P52" s="253">
        <v>0.10255423541295877</v>
      </c>
    </row>
    <row r="53" spans="1:16" ht="12.75" customHeight="1">
      <c r="A53" s="245">
        <v>43</v>
      </c>
      <c r="B53" s="257" t="s">
        <v>68</v>
      </c>
      <c r="C53" s="256" t="s">
        <v>90</v>
      </c>
      <c r="D53" s="250">
        <v>45379</v>
      </c>
      <c r="E53" s="249">
        <v>755.15</v>
      </c>
      <c r="F53" s="249">
        <v>752.31666666666661</v>
      </c>
      <c r="G53" s="251">
        <v>746.13333333333321</v>
      </c>
      <c r="H53" s="251">
        <v>737.11666666666656</v>
      </c>
      <c r="I53" s="251">
        <v>730.93333333333317</v>
      </c>
      <c r="J53" s="251">
        <v>761.33333333333326</v>
      </c>
      <c r="K53" s="251">
        <v>767.51666666666665</v>
      </c>
      <c r="L53" s="251">
        <v>776.5333333333333</v>
      </c>
      <c r="M53" s="252">
        <v>758.5</v>
      </c>
      <c r="N53" s="252">
        <v>743.3</v>
      </c>
      <c r="O53" s="252">
        <v>3680625</v>
      </c>
      <c r="P53" s="253">
        <v>-3.2051282051282048E-2</v>
      </c>
    </row>
    <row r="54" spans="1:16" ht="12.75" customHeight="1">
      <c r="A54" s="245">
        <v>44</v>
      </c>
      <c r="B54" s="257" t="s">
        <v>45</v>
      </c>
      <c r="C54" s="254" t="s">
        <v>91</v>
      </c>
      <c r="D54" s="250">
        <v>45379</v>
      </c>
      <c r="E54" s="249">
        <v>344.8</v>
      </c>
      <c r="F54" s="249">
        <v>344.91666666666669</v>
      </c>
      <c r="G54" s="251">
        <v>341.18333333333339</v>
      </c>
      <c r="H54" s="251">
        <v>337.56666666666672</v>
      </c>
      <c r="I54" s="251">
        <v>333.83333333333343</v>
      </c>
      <c r="J54" s="251">
        <v>348.53333333333336</v>
      </c>
      <c r="K54" s="251">
        <v>352.26666666666659</v>
      </c>
      <c r="L54" s="251">
        <v>355.88333333333333</v>
      </c>
      <c r="M54" s="252">
        <v>348.65</v>
      </c>
      <c r="N54" s="252">
        <v>341.3</v>
      </c>
      <c r="O54" s="252">
        <v>9281500</v>
      </c>
      <c r="P54" s="253">
        <v>1.3275254096660444E-2</v>
      </c>
    </row>
    <row r="55" spans="1:16" ht="12.75" customHeight="1">
      <c r="A55" s="245">
        <v>45</v>
      </c>
      <c r="B55" s="257" t="s">
        <v>68</v>
      </c>
      <c r="C55" s="249" t="s">
        <v>92</v>
      </c>
      <c r="D55" s="250">
        <v>45379</v>
      </c>
      <c r="E55" s="249">
        <v>1116.25</v>
      </c>
      <c r="F55" s="249">
        <v>1109.2166666666667</v>
      </c>
      <c r="G55" s="251">
        <v>1085.9333333333334</v>
      </c>
      <c r="H55" s="251">
        <v>1055.6166666666668</v>
      </c>
      <c r="I55" s="251">
        <v>1032.3333333333335</v>
      </c>
      <c r="J55" s="251">
        <v>1139.5333333333333</v>
      </c>
      <c r="K55" s="251">
        <v>1162.8166666666666</v>
      </c>
      <c r="L55" s="251">
        <v>1193.1333333333332</v>
      </c>
      <c r="M55" s="252">
        <v>1132.5</v>
      </c>
      <c r="N55" s="252">
        <v>1078.9000000000001</v>
      </c>
      <c r="O55" s="252">
        <v>12713125</v>
      </c>
      <c r="P55" s="253">
        <v>-3.1657621631914691E-2</v>
      </c>
    </row>
    <row r="56" spans="1:16" ht="12.75" customHeight="1">
      <c r="A56" s="245">
        <v>46</v>
      </c>
      <c r="B56" s="257" t="s">
        <v>43</v>
      </c>
      <c r="C56" s="249" t="s">
        <v>93</v>
      </c>
      <c r="D56" s="250">
        <v>45379</v>
      </c>
      <c r="E56" s="249">
        <v>1475.15</v>
      </c>
      <c r="F56" s="249">
        <v>1476.0500000000002</v>
      </c>
      <c r="G56" s="251">
        <v>1464.6500000000003</v>
      </c>
      <c r="H56" s="251">
        <v>1454.15</v>
      </c>
      <c r="I56" s="251">
        <v>1442.7500000000002</v>
      </c>
      <c r="J56" s="251">
        <v>1486.5500000000004</v>
      </c>
      <c r="K56" s="251">
        <v>1497.95</v>
      </c>
      <c r="L56" s="251">
        <v>1508.4500000000005</v>
      </c>
      <c r="M56" s="252">
        <v>1487.45</v>
      </c>
      <c r="N56" s="252">
        <v>1465.55</v>
      </c>
      <c r="O56" s="252">
        <v>9807850</v>
      </c>
      <c r="P56" s="253">
        <v>-9.9081364829396324E-3</v>
      </c>
    </row>
    <row r="57" spans="1:16" ht="12.75" customHeight="1">
      <c r="A57" s="245">
        <v>47</v>
      </c>
      <c r="B57" s="257" t="s">
        <v>45</v>
      </c>
      <c r="C57" s="249" t="s">
        <v>94</v>
      </c>
      <c r="D57" s="250">
        <v>45379</v>
      </c>
      <c r="E57" s="249">
        <v>437.45</v>
      </c>
      <c r="F57" s="249">
        <v>436.43333333333339</v>
      </c>
      <c r="G57" s="251">
        <v>431.86666666666679</v>
      </c>
      <c r="H57" s="251">
        <v>426.28333333333342</v>
      </c>
      <c r="I57" s="251">
        <v>421.71666666666681</v>
      </c>
      <c r="J57" s="251">
        <v>442.01666666666677</v>
      </c>
      <c r="K57" s="251">
        <v>446.58333333333337</v>
      </c>
      <c r="L57" s="251">
        <v>452.16666666666674</v>
      </c>
      <c r="M57" s="252">
        <v>441</v>
      </c>
      <c r="N57" s="252">
        <v>430.85</v>
      </c>
      <c r="O57" s="252">
        <v>64688400</v>
      </c>
      <c r="P57" s="253">
        <v>4.2436548223350253E-2</v>
      </c>
    </row>
    <row r="58" spans="1:16" ht="12.75" customHeight="1">
      <c r="A58" s="245">
        <v>48</v>
      </c>
      <c r="B58" s="257" t="s">
        <v>87</v>
      </c>
      <c r="C58" s="249" t="s">
        <v>95</v>
      </c>
      <c r="D58" s="250">
        <v>45379</v>
      </c>
      <c r="E58" s="249">
        <v>5561.8</v>
      </c>
      <c r="F58" s="249">
        <v>5557</v>
      </c>
      <c r="G58" s="251">
        <v>5521.35</v>
      </c>
      <c r="H58" s="251">
        <v>5480.9000000000005</v>
      </c>
      <c r="I58" s="251">
        <v>5445.2500000000009</v>
      </c>
      <c r="J58" s="251">
        <v>5597.45</v>
      </c>
      <c r="K58" s="251">
        <v>5633.0999999999995</v>
      </c>
      <c r="L58" s="251">
        <v>5673.5499999999993</v>
      </c>
      <c r="M58" s="252">
        <v>5592.65</v>
      </c>
      <c r="N58" s="252">
        <v>5516.55</v>
      </c>
      <c r="O58" s="252">
        <v>1542900</v>
      </c>
      <c r="P58" s="253">
        <v>-3.4876961829102887E-3</v>
      </c>
    </row>
    <row r="59" spans="1:16" ht="12.75" customHeight="1">
      <c r="A59" s="245">
        <v>49</v>
      </c>
      <c r="B59" s="257" t="s">
        <v>59</v>
      </c>
      <c r="C59" s="249" t="s">
        <v>96</v>
      </c>
      <c r="D59" s="250">
        <v>45379</v>
      </c>
      <c r="E59" s="249">
        <v>2743.85</v>
      </c>
      <c r="F59" s="249">
        <v>2729.0166666666664</v>
      </c>
      <c r="G59" s="251">
        <v>2697.4333333333329</v>
      </c>
      <c r="H59" s="251">
        <v>2651.0166666666664</v>
      </c>
      <c r="I59" s="251">
        <v>2619.4333333333329</v>
      </c>
      <c r="J59" s="251">
        <v>2775.4333333333329</v>
      </c>
      <c r="K59" s="251">
        <v>2807.0166666666669</v>
      </c>
      <c r="L59" s="251">
        <v>2853.4333333333329</v>
      </c>
      <c r="M59" s="252">
        <v>2760.6</v>
      </c>
      <c r="N59" s="252">
        <v>2682.6</v>
      </c>
      <c r="O59" s="252">
        <v>3781750</v>
      </c>
      <c r="P59" s="253">
        <v>5.303312244138444E-3</v>
      </c>
    </row>
    <row r="60" spans="1:16" ht="12.75" customHeight="1">
      <c r="A60" s="245">
        <v>50</v>
      </c>
      <c r="B60" s="257" t="s">
        <v>45</v>
      </c>
      <c r="C60" s="249" t="s">
        <v>97</v>
      </c>
      <c r="D60" s="250">
        <v>45379</v>
      </c>
      <c r="E60" s="249">
        <v>871.25</v>
      </c>
      <c r="F60" s="249">
        <v>872.2166666666667</v>
      </c>
      <c r="G60" s="251">
        <v>863.18333333333339</v>
      </c>
      <c r="H60" s="251">
        <v>855.11666666666667</v>
      </c>
      <c r="I60" s="251">
        <v>846.08333333333337</v>
      </c>
      <c r="J60" s="251">
        <v>880.28333333333342</v>
      </c>
      <c r="K60" s="251">
        <v>889.31666666666672</v>
      </c>
      <c r="L60" s="251">
        <v>897.38333333333344</v>
      </c>
      <c r="M60" s="252">
        <v>881.25</v>
      </c>
      <c r="N60" s="252">
        <v>864.15</v>
      </c>
      <c r="O60" s="252">
        <v>18898000</v>
      </c>
      <c r="P60" s="253">
        <v>5.8548009367681503E-3</v>
      </c>
    </row>
    <row r="61" spans="1:16" ht="12.75" customHeight="1">
      <c r="A61" s="245">
        <v>51</v>
      </c>
      <c r="B61" s="257" t="s">
        <v>45</v>
      </c>
      <c r="C61" s="256" t="s">
        <v>98</v>
      </c>
      <c r="D61" s="250">
        <v>45379</v>
      </c>
      <c r="E61" s="249">
        <v>1065.3</v>
      </c>
      <c r="F61" s="249">
        <v>1060.5166666666667</v>
      </c>
      <c r="G61" s="251">
        <v>1050.4333333333334</v>
      </c>
      <c r="H61" s="251">
        <v>1035.5666666666668</v>
      </c>
      <c r="I61" s="251">
        <v>1025.4833333333336</v>
      </c>
      <c r="J61" s="251">
        <v>1075.3833333333332</v>
      </c>
      <c r="K61" s="251">
        <v>1085.4666666666667</v>
      </c>
      <c r="L61" s="251">
        <v>1100.333333333333</v>
      </c>
      <c r="M61" s="252">
        <v>1070.5999999999999</v>
      </c>
      <c r="N61" s="252">
        <v>1045.6500000000001</v>
      </c>
      <c r="O61" s="252">
        <v>1456700</v>
      </c>
      <c r="P61" s="253">
        <v>-4.6287809349220901E-2</v>
      </c>
    </row>
    <row r="62" spans="1:16" ht="12.75" customHeight="1">
      <c r="A62" s="245">
        <v>52</v>
      </c>
      <c r="B62" s="257" t="s">
        <v>41</v>
      </c>
      <c r="C62" s="254" t="s">
        <v>99</v>
      </c>
      <c r="D62" s="250">
        <v>45379</v>
      </c>
      <c r="E62" s="249">
        <v>272.10000000000002</v>
      </c>
      <c r="F62" s="249">
        <v>271.91666666666669</v>
      </c>
      <c r="G62" s="251">
        <v>270.43333333333339</v>
      </c>
      <c r="H62" s="251">
        <v>268.76666666666671</v>
      </c>
      <c r="I62" s="251">
        <v>267.28333333333342</v>
      </c>
      <c r="J62" s="251">
        <v>273.58333333333337</v>
      </c>
      <c r="K62" s="251">
        <v>275.06666666666661</v>
      </c>
      <c r="L62" s="251">
        <v>276.73333333333335</v>
      </c>
      <c r="M62" s="252">
        <v>273.39999999999998</v>
      </c>
      <c r="N62" s="252">
        <v>270.25</v>
      </c>
      <c r="O62" s="252">
        <v>23029200</v>
      </c>
      <c r="P62" s="253">
        <v>3.2023876744373639E-2</v>
      </c>
    </row>
    <row r="63" spans="1:16" ht="12.75" customHeight="1">
      <c r="A63" s="245">
        <v>53</v>
      </c>
      <c r="B63" s="257" t="s">
        <v>63</v>
      </c>
      <c r="C63" s="249" t="s">
        <v>100</v>
      </c>
      <c r="D63" s="250">
        <v>45379</v>
      </c>
      <c r="E63" s="249">
        <v>136.1</v>
      </c>
      <c r="F63" s="249">
        <v>136.08333333333331</v>
      </c>
      <c r="G63" s="251">
        <v>134.96666666666664</v>
      </c>
      <c r="H63" s="251">
        <v>133.83333333333331</v>
      </c>
      <c r="I63" s="251">
        <v>132.71666666666664</v>
      </c>
      <c r="J63" s="251">
        <v>137.21666666666664</v>
      </c>
      <c r="K63" s="251">
        <v>138.33333333333331</v>
      </c>
      <c r="L63" s="251">
        <v>139.46666666666664</v>
      </c>
      <c r="M63" s="252">
        <v>137.19999999999999</v>
      </c>
      <c r="N63" s="252">
        <v>134.94999999999999</v>
      </c>
      <c r="O63" s="252">
        <v>43115000</v>
      </c>
      <c r="P63" s="253">
        <v>-2.7188628158844767E-2</v>
      </c>
    </row>
    <row r="64" spans="1:16" ht="12.75" customHeight="1">
      <c r="A64" s="245">
        <v>54</v>
      </c>
      <c r="B64" s="257" t="s">
        <v>41</v>
      </c>
      <c r="C64" s="249" t="s">
        <v>101</v>
      </c>
      <c r="D64" s="250">
        <v>45379</v>
      </c>
      <c r="E64" s="249">
        <v>2976.45</v>
      </c>
      <c r="F64" s="249">
        <v>2961.8166666666671</v>
      </c>
      <c r="G64" s="251">
        <v>2935.483333333334</v>
      </c>
      <c r="H64" s="251">
        <v>2894.5166666666669</v>
      </c>
      <c r="I64" s="251">
        <v>2868.1833333333338</v>
      </c>
      <c r="J64" s="251">
        <v>3002.7833333333342</v>
      </c>
      <c r="K64" s="251">
        <v>3029.1166666666672</v>
      </c>
      <c r="L64" s="251">
        <v>3070.0833333333344</v>
      </c>
      <c r="M64" s="252">
        <v>2988.15</v>
      </c>
      <c r="N64" s="252">
        <v>2920.85</v>
      </c>
      <c r="O64" s="252">
        <v>3751800</v>
      </c>
      <c r="P64" s="253">
        <v>-4.5343511450381679E-2</v>
      </c>
    </row>
    <row r="65" spans="1:16" ht="12.75" customHeight="1">
      <c r="A65" s="245">
        <v>55</v>
      </c>
      <c r="B65" s="257" t="s">
        <v>59</v>
      </c>
      <c r="C65" s="249" t="s">
        <v>102</v>
      </c>
      <c r="D65" s="250">
        <v>45379</v>
      </c>
      <c r="E65" s="249">
        <v>521.6</v>
      </c>
      <c r="F65" s="249">
        <v>519.91666666666663</v>
      </c>
      <c r="G65" s="251">
        <v>517.5333333333333</v>
      </c>
      <c r="H65" s="251">
        <v>513.4666666666667</v>
      </c>
      <c r="I65" s="251">
        <v>511.08333333333337</v>
      </c>
      <c r="J65" s="251">
        <v>523.98333333333323</v>
      </c>
      <c r="K65" s="251">
        <v>526.36666666666667</v>
      </c>
      <c r="L65" s="251">
        <v>530.43333333333317</v>
      </c>
      <c r="M65" s="252">
        <v>522.29999999999995</v>
      </c>
      <c r="N65" s="252">
        <v>515.85</v>
      </c>
      <c r="O65" s="252">
        <v>22153750</v>
      </c>
      <c r="P65" s="253">
        <v>-3.7682575880979528E-2</v>
      </c>
    </row>
    <row r="66" spans="1:16" ht="12.75" customHeight="1">
      <c r="A66" s="245">
        <v>56</v>
      </c>
      <c r="B66" s="257" t="s">
        <v>49</v>
      </c>
      <c r="C66" s="254" t="s">
        <v>103</v>
      </c>
      <c r="D66" s="250">
        <v>45379</v>
      </c>
      <c r="E66" s="249">
        <v>1962.55</v>
      </c>
      <c r="F66" s="249">
        <v>1953.9833333333336</v>
      </c>
      <c r="G66" s="251">
        <v>1937.9666666666672</v>
      </c>
      <c r="H66" s="251">
        <v>1913.3833333333337</v>
      </c>
      <c r="I66" s="251">
        <v>1897.3666666666672</v>
      </c>
      <c r="J66" s="251">
        <v>1978.5666666666671</v>
      </c>
      <c r="K66" s="251">
        <v>1994.5833333333335</v>
      </c>
      <c r="L66" s="251">
        <v>2019.166666666667</v>
      </c>
      <c r="M66" s="252">
        <v>1970</v>
      </c>
      <c r="N66" s="252">
        <v>1929.4</v>
      </c>
      <c r="O66" s="252">
        <v>3086000</v>
      </c>
      <c r="P66" s="253">
        <v>3.2414910858995135E-4</v>
      </c>
    </row>
    <row r="67" spans="1:16" ht="12.75" customHeight="1">
      <c r="A67" s="245">
        <v>57</v>
      </c>
      <c r="B67" s="257" t="s">
        <v>39</v>
      </c>
      <c r="C67" s="249" t="s">
        <v>104</v>
      </c>
      <c r="D67" s="250">
        <v>45379</v>
      </c>
      <c r="E67" s="249">
        <v>2147.65</v>
      </c>
      <c r="F67" s="249">
        <v>2152.25</v>
      </c>
      <c r="G67" s="251">
        <v>2130.5</v>
      </c>
      <c r="H67" s="251">
        <v>2113.35</v>
      </c>
      <c r="I67" s="251">
        <v>2091.6</v>
      </c>
      <c r="J67" s="251">
        <v>2169.4</v>
      </c>
      <c r="K67" s="251">
        <v>2191.15</v>
      </c>
      <c r="L67" s="251">
        <v>2208.3000000000002</v>
      </c>
      <c r="M67" s="252">
        <v>2174</v>
      </c>
      <c r="N67" s="252">
        <v>2135.1</v>
      </c>
      <c r="O67" s="252">
        <v>2603700</v>
      </c>
      <c r="P67" s="253">
        <v>-1.3637913399249914E-2</v>
      </c>
    </row>
    <row r="68" spans="1:16" ht="12.75" customHeight="1">
      <c r="A68" s="245">
        <v>58</v>
      </c>
      <c r="B68" s="257" t="s">
        <v>43</v>
      </c>
      <c r="C68" s="254" t="s">
        <v>106</v>
      </c>
      <c r="D68" s="250">
        <v>45379</v>
      </c>
      <c r="E68" s="249">
        <v>3402.9</v>
      </c>
      <c r="F68" s="249">
        <v>3411.15</v>
      </c>
      <c r="G68" s="251">
        <v>3376.05</v>
      </c>
      <c r="H68" s="251">
        <v>3349.2000000000003</v>
      </c>
      <c r="I68" s="251">
        <v>3314.1000000000004</v>
      </c>
      <c r="J68" s="251">
        <v>3438</v>
      </c>
      <c r="K68" s="251">
        <v>3473.0999999999995</v>
      </c>
      <c r="L68" s="251">
        <v>3499.95</v>
      </c>
      <c r="M68" s="252">
        <v>3446.25</v>
      </c>
      <c r="N68" s="252">
        <v>3384.3</v>
      </c>
      <c r="O68" s="252">
        <v>3802200</v>
      </c>
      <c r="P68" s="253">
        <v>9.4514947167206494E-3</v>
      </c>
    </row>
    <row r="69" spans="1:16" ht="12.75" customHeight="1">
      <c r="A69" s="245">
        <v>59</v>
      </c>
      <c r="B69" s="257" t="s">
        <v>45</v>
      </c>
      <c r="C69" s="249" t="s">
        <v>107</v>
      </c>
      <c r="D69" s="250">
        <v>45379</v>
      </c>
      <c r="E69" s="249">
        <v>7264.9</v>
      </c>
      <c r="F69" s="249">
        <v>7229.25</v>
      </c>
      <c r="G69" s="251">
        <v>7151.25</v>
      </c>
      <c r="H69" s="251">
        <v>7037.6</v>
      </c>
      <c r="I69" s="251">
        <v>6959.6</v>
      </c>
      <c r="J69" s="251">
        <v>7342.9</v>
      </c>
      <c r="K69" s="251">
        <v>7420.9</v>
      </c>
      <c r="L69" s="251">
        <v>7534.5499999999993</v>
      </c>
      <c r="M69" s="252">
        <v>7307.25</v>
      </c>
      <c r="N69" s="252">
        <v>7115.6</v>
      </c>
      <c r="O69" s="252">
        <v>1343800</v>
      </c>
      <c r="P69" s="253">
        <v>2.4472059159868872E-2</v>
      </c>
    </row>
    <row r="70" spans="1:16" ht="12.75" customHeight="1">
      <c r="A70" s="245">
        <v>60</v>
      </c>
      <c r="B70" s="257" t="s">
        <v>108</v>
      </c>
      <c r="C70" s="256" t="s">
        <v>109</v>
      </c>
      <c r="D70" s="250">
        <v>45379</v>
      </c>
      <c r="E70" s="249">
        <v>874.3</v>
      </c>
      <c r="F70" s="249">
        <v>870.05000000000007</v>
      </c>
      <c r="G70" s="251">
        <v>863.25000000000011</v>
      </c>
      <c r="H70" s="251">
        <v>852.2</v>
      </c>
      <c r="I70" s="251">
        <v>845.40000000000009</v>
      </c>
      <c r="J70" s="251">
        <v>881.10000000000014</v>
      </c>
      <c r="K70" s="251">
        <v>887.90000000000009</v>
      </c>
      <c r="L70" s="251">
        <v>898.95000000000016</v>
      </c>
      <c r="M70" s="252">
        <v>876.85</v>
      </c>
      <c r="N70" s="252">
        <v>859</v>
      </c>
      <c r="O70" s="252">
        <v>37488000</v>
      </c>
      <c r="P70" s="253">
        <v>-2.6063100137174212E-2</v>
      </c>
    </row>
    <row r="71" spans="1:16" ht="12.75" customHeight="1">
      <c r="A71" s="245">
        <v>61</v>
      </c>
      <c r="B71" s="257" t="s">
        <v>43</v>
      </c>
      <c r="C71" s="249" t="s">
        <v>110</v>
      </c>
      <c r="D71" s="250">
        <v>45379</v>
      </c>
      <c r="E71" s="249">
        <v>6139.5</v>
      </c>
      <c r="F71" s="249">
        <v>6152.6833333333343</v>
      </c>
      <c r="G71" s="251">
        <v>6092.4166666666688</v>
      </c>
      <c r="H71" s="251">
        <v>6045.3333333333348</v>
      </c>
      <c r="I71" s="251">
        <v>5985.0666666666693</v>
      </c>
      <c r="J71" s="251">
        <v>6199.7666666666682</v>
      </c>
      <c r="K71" s="251">
        <v>6260.0333333333347</v>
      </c>
      <c r="L71" s="251">
        <v>6307.1166666666677</v>
      </c>
      <c r="M71" s="252">
        <v>6212.95</v>
      </c>
      <c r="N71" s="252">
        <v>6105.6</v>
      </c>
      <c r="O71" s="252">
        <v>2103125</v>
      </c>
      <c r="P71" s="253">
        <v>4.05800560959599E-3</v>
      </c>
    </row>
    <row r="72" spans="1:16" ht="12.75" customHeight="1">
      <c r="A72" s="245">
        <v>62</v>
      </c>
      <c r="B72" s="257" t="s">
        <v>56</v>
      </c>
      <c r="C72" s="249" t="s">
        <v>111</v>
      </c>
      <c r="D72" s="250">
        <v>45379</v>
      </c>
      <c r="E72" s="249">
        <v>3928.5</v>
      </c>
      <c r="F72" s="249">
        <v>3964.75</v>
      </c>
      <c r="G72" s="251">
        <v>3884.55</v>
      </c>
      <c r="H72" s="251">
        <v>3840.6000000000004</v>
      </c>
      <c r="I72" s="251">
        <v>3760.4000000000005</v>
      </c>
      <c r="J72" s="251">
        <v>4008.7</v>
      </c>
      <c r="K72" s="251">
        <v>4088.8999999999996</v>
      </c>
      <c r="L72" s="251">
        <v>4132.8499999999995</v>
      </c>
      <c r="M72" s="252">
        <v>4044.95</v>
      </c>
      <c r="N72" s="252">
        <v>3920.8</v>
      </c>
      <c r="O72" s="252">
        <v>3901100</v>
      </c>
      <c r="P72" s="253">
        <v>-1.6760762173606211E-2</v>
      </c>
    </row>
    <row r="73" spans="1:16" ht="12.75" customHeight="1">
      <c r="A73" s="245">
        <v>63</v>
      </c>
      <c r="B73" s="257" t="s">
        <v>56</v>
      </c>
      <c r="C73" s="249" t="s">
        <v>112</v>
      </c>
      <c r="D73" s="250">
        <v>45379</v>
      </c>
      <c r="E73" s="249">
        <v>2759.2</v>
      </c>
      <c r="F73" s="249">
        <v>2764.3833333333332</v>
      </c>
      <c r="G73" s="251">
        <v>2744.8166666666666</v>
      </c>
      <c r="H73" s="251">
        <v>2730.4333333333334</v>
      </c>
      <c r="I73" s="251">
        <v>2710.8666666666668</v>
      </c>
      <c r="J73" s="251">
        <v>2778.7666666666664</v>
      </c>
      <c r="K73" s="251">
        <v>2798.333333333333</v>
      </c>
      <c r="L73" s="251">
        <v>2812.7166666666662</v>
      </c>
      <c r="M73" s="252">
        <v>2783.95</v>
      </c>
      <c r="N73" s="252">
        <v>2750</v>
      </c>
      <c r="O73" s="252">
        <v>1777600</v>
      </c>
      <c r="P73" s="253">
        <v>-3.0931023816888341E-4</v>
      </c>
    </row>
    <row r="74" spans="1:16" ht="12.75" customHeight="1">
      <c r="A74" s="245">
        <v>64</v>
      </c>
      <c r="B74" s="257" t="s">
        <v>56</v>
      </c>
      <c r="C74" s="249" t="s">
        <v>113</v>
      </c>
      <c r="D74" s="250">
        <v>45379</v>
      </c>
      <c r="E74" s="249">
        <v>305</v>
      </c>
      <c r="F74" s="249">
        <v>305.46666666666664</v>
      </c>
      <c r="G74" s="251">
        <v>303.18333333333328</v>
      </c>
      <c r="H74" s="251">
        <v>301.36666666666662</v>
      </c>
      <c r="I74" s="251">
        <v>299.08333333333326</v>
      </c>
      <c r="J74" s="251">
        <v>307.2833333333333</v>
      </c>
      <c r="K74" s="251">
        <v>309.56666666666672</v>
      </c>
      <c r="L74" s="251">
        <v>311.38333333333333</v>
      </c>
      <c r="M74" s="252">
        <v>307.75</v>
      </c>
      <c r="N74" s="252">
        <v>303.64999999999998</v>
      </c>
      <c r="O74" s="252">
        <v>19684800</v>
      </c>
      <c r="P74" s="253">
        <v>1.711309523809524E-2</v>
      </c>
    </row>
    <row r="75" spans="1:16" ht="12.75" customHeight="1">
      <c r="A75" s="245">
        <v>65</v>
      </c>
      <c r="B75" s="257" t="s">
        <v>63</v>
      </c>
      <c r="C75" s="249" t="s">
        <v>114</v>
      </c>
      <c r="D75" s="250">
        <v>45379</v>
      </c>
      <c r="E75" s="249">
        <v>150.55000000000001</v>
      </c>
      <c r="F75" s="249">
        <v>150.35000000000002</v>
      </c>
      <c r="G75" s="251">
        <v>149.05000000000004</v>
      </c>
      <c r="H75" s="251">
        <v>147.55000000000001</v>
      </c>
      <c r="I75" s="251">
        <v>146.25000000000003</v>
      </c>
      <c r="J75" s="251">
        <v>151.85000000000005</v>
      </c>
      <c r="K75" s="251">
        <v>153.15</v>
      </c>
      <c r="L75" s="251">
        <v>154.65000000000006</v>
      </c>
      <c r="M75" s="252">
        <v>151.65</v>
      </c>
      <c r="N75" s="252">
        <v>148.85</v>
      </c>
      <c r="O75" s="252">
        <v>90935000</v>
      </c>
      <c r="P75" s="253">
        <v>-1.5961476030732606E-2</v>
      </c>
    </row>
    <row r="76" spans="1:16" ht="12.75" customHeight="1">
      <c r="A76" s="245">
        <v>66</v>
      </c>
      <c r="B76" s="257" t="s">
        <v>84</v>
      </c>
      <c r="C76" s="249" t="s">
        <v>115</v>
      </c>
      <c r="D76" s="250">
        <v>45379</v>
      </c>
      <c r="E76" s="249">
        <v>180.7</v>
      </c>
      <c r="F76" s="249">
        <v>178.25</v>
      </c>
      <c r="G76" s="251">
        <v>174.9</v>
      </c>
      <c r="H76" s="251">
        <v>169.1</v>
      </c>
      <c r="I76" s="251">
        <v>165.75</v>
      </c>
      <c r="J76" s="251">
        <v>184.05</v>
      </c>
      <c r="K76" s="251">
        <v>187.40000000000003</v>
      </c>
      <c r="L76" s="251">
        <v>193.20000000000002</v>
      </c>
      <c r="M76" s="252">
        <v>181.6</v>
      </c>
      <c r="N76" s="252">
        <v>172.45</v>
      </c>
      <c r="O76" s="252">
        <v>141152475</v>
      </c>
      <c r="P76" s="253">
        <v>2.3928049913712997E-2</v>
      </c>
    </row>
    <row r="77" spans="1:16" ht="12.75" customHeight="1">
      <c r="A77" s="245">
        <v>67</v>
      </c>
      <c r="B77" s="257" t="s">
        <v>43</v>
      </c>
      <c r="C77" s="249" t="s">
        <v>116</v>
      </c>
      <c r="D77" s="250">
        <v>45379</v>
      </c>
      <c r="E77" s="249">
        <v>957</v>
      </c>
      <c r="F77" s="249">
        <v>952.13333333333333</v>
      </c>
      <c r="G77" s="251">
        <v>941.36666666666667</v>
      </c>
      <c r="H77" s="251">
        <v>925.73333333333335</v>
      </c>
      <c r="I77" s="251">
        <v>914.9666666666667</v>
      </c>
      <c r="J77" s="251">
        <v>967.76666666666665</v>
      </c>
      <c r="K77" s="251">
        <v>978.5333333333333</v>
      </c>
      <c r="L77" s="251">
        <v>994.16666666666663</v>
      </c>
      <c r="M77" s="252">
        <v>962.9</v>
      </c>
      <c r="N77" s="252">
        <v>936.5</v>
      </c>
      <c r="O77" s="252">
        <v>14071525</v>
      </c>
      <c r="P77" s="253">
        <v>2.6551012852382715E-2</v>
      </c>
    </row>
    <row r="78" spans="1:16" ht="12.75" customHeight="1">
      <c r="A78" s="245">
        <v>68</v>
      </c>
      <c r="B78" s="257" t="s">
        <v>117</v>
      </c>
      <c r="C78" s="249" t="s">
        <v>118</v>
      </c>
      <c r="D78" s="250">
        <v>45379</v>
      </c>
      <c r="E78" s="249">
        <v>79.25</v>
      </c>
      <c r="F78" s="249">
        <v>79.05</v>
      </c>
      <c r="G78" s="251">
        <v>78.199999999999989</v>
      </c>
      <c r="H78" s="251">
        <v>77.149999999999991</v>
      </c>
      <c r="I78" s="251">
        <v>76.299999999999983</v>
      </c>
      <c r="J78" s="251">
        <v>80.099999999999994</v>
      </c>
      <c r="K78" s="251">
        <v>80.949999999999989</v>
      </c>
      <c r="L78" s="251">
        <v>82</v>
      </c>
      <c r="M78" s="252">
        <v>79.900000000000006</v>
      </c>
      <c r="N78" s="252">
        <v>78</v>
      </c>
      <c r="O78" s="252">
        <v>200160000</v>
      </c>
      <c r="P78" s="253">
        <v>1.4656401482748788E-2</v>
      </c>
    </row>
    <row r="79" spans="1:16" ht="12.75" customHeight="1">
      <c r="A79" s="245">
        <v>69</v>
      </c>
      <c r="B79" s="257" t="s">
        <v>45</v>
      </c>
      <c r="C79" s="249" t="s">
        <v>119</v>
      </c>
      <c r="D79" s="250">
        <v>45379</v>
      </c>
      <c r="E79" s="249">
        <v>630.95000000000005</v>
      </c>
      <c r="F79" s="249">
        <v>630.05000000000007</v>
      </c>
      <c r="G79" s="251">
        <v>621.30000000000018</v>
      </c>
      <c r="H79" s="251">
        <v>611.65000000000009</v>
      </c>
      <c r="I79" s="251">
        <v>602.9000000000002</v>
      </c>
      <c r="J79" s="251">
        <v>639.70000000000016</v>
      </c>
      <c r="K79" s="251">
        <v>648.44999999999993</v>
      </c>
      <c r="L79" s="251">
        <v>658.10000000000014</v>
      </c>
      <c r="M79" s="252">
        <v>638.79999999999995</v>
      </c>
      <c r="N79" s="252">
        <v>620.4</v>
      </c>
      <c r="O79" s="252">
        <v>7514000</v>
      </c>
      <c r="P79" s="253">
        <v>-5.6942404960026102E-2</v>
      </c>
    </row>
    <row r="80" spans="1:16" ht="12.75" customHeight="1">
      <c r="A80" s="245">
        <v>70</v>
      </c>
      <c r="B80" s="257" t="s">
        <v>59</v>
      </c>
      <c r="C80" s="255" t="s">
        <v>120</v>
      </c>
      <c r="D80" s="250">
        <v>45379</v>
      </c>
      <c r="E80" s="249">
        <v>1199.95</v>
      </c>
      <c r="F80" s="249">
        <v>1202.6499999999999</v>
      </c>
      <c r="G80" s="251">
        <v>1193.4999999999998</v>
      </c>
      <c r="H80" s="251">
        <v>1187.05</v>
      </c>
      <c r="I80" s="251">
        <v>1177.8999999999999</v>
      </c>
      <c r="J80" s="251">
        <v>1209.0999999999997</v>
      </c>
      <c r="K80" s="251">
        <v>1218.2499999999998</v>
      </c>
      <c r="L80" s="251">
        <v>1224.6999999999996</v>
      </c>
      <c r="M80" s="252">
        <v>1211.8</v>
      </c>
      <c r="N80" s="252">
        <v>1196.2</v>
      </c>
      <c r="O80" s="252">
        <v>6136500</v>
      </c>
      <c r="P80" s="253">
        <v>-6.3152781151323781E-3</v>
      </c>
    </row>
    <row r="81" spans="1:16" ht="12.75" customHeight="1">
      <c r="A81" s="245">
        <v>71</v>
      </c>
      <c r="B81" s="257" t="s">
        <v>108</v>
      </c>
      <c r="C81" s="249" t="s">
        <v>121</v>
      </c>
      <c r="D81" s="250">
        <v>45379</v>
      </c>
      <c r="E81" s="249">
        <v>2277.65</v>
      </c>
      <c r="F81" s="249">
        <v>2254.2666666666669</v>
      </c>
      <c r="G81" s="251">
        <v>2225.6833333333338</v>
      </c>
      <c r="H81" s="251">
        <v>2173.7166666666672</v>
      </c>
      <c r="I81" s="251">
        <v>2145.1333333333341</v>
      </c>
      <c r="J81" s="251">
        <v>2306.2333333333336</v>
      </c>
      <c r="K81" s="251">
        <v>2334.8166666666666</v>
      </c>
      <c r="L81" s="251">
        <v>2386.7833333333333</v>
      </c>
      <c r="M81" s="252">
        <v>2282.85</v>
      </c>
      <c r="N81" s="252">
        <v>2202.3000000000002</v>
      </c>
      <c r="O81" s="252">
        <v>4650250</v>
      </c>
      <c r="P81" s="253">
        <v>3.0526315789473683E-2</v>
      </c>
    </row>
    <row r="82" spans="1:16" ht="12.75" customHeight="1">
      <c r="A82" s="245">
        <v>72</v>
      </c>
      <c r="B82" s="257" t="s">
        <v>43</v>
      </c>
      <c r="C82" s="249" t="s">
        <v>122</v>
      </c>
      <c r="D82" s="250">
        <v>45379</v>
      </c>
      <c r="E82" s="249">
        <v>435</v>
      </c>
      <c r="F82" s="249">
        <v>433.5333333333333</v>
      </c>
      <c r="G82" s="251">
        <v>429.01666666666659</v>
      </c>
      <c r="H82" s="251">
        <v>423.0333333333333</v>
      </c>
      <c r="I82" s="251">
        <v>418.51666666666659</v>
      </c>
      <c r="J82" s="251">
        <v>439.51666666666659</v>
      </c>
      <c r="K82" s="251">
        <v>444.03333333333325</v>
      </c>
      <c r="L82" s="251">
        <v>450.01666666666659</v>
      </c>
      <c r="M82" s="252">
        <v>438.05</v>
      </c>
      <c r="N82" s="252">
        <v>427.55</v>
      </c>
      <c r="O82" s="252">
        <v>10182000</v>
      </c>
      <c r="P82" s="253">
        <v>-4.2865200225606317E-2</v>
      </c>
    </row>
    <row r="83" spans="1:16" ht="12.75" customHeight="1">
      <c r="A83" s="245">
        <v>73</v>
      </c>
      <c r="B83" s="257" t="s">
        <v>49</v>
      </c>
      <c r="C83" s="249" t="s">
        <v>123</v>
      </c>
      <c r="D83" s="250">
        <v>45379</v>
      </c>
      <c r="E83" s="249">
        <v>2237.15</v>
      </c>
      <c r="F83" s="249">
        <v>2227.5166666666669</v>
      </c>
      <c r="G83" s="251">
        <v>2216.2333333333336</v>
      </c>
      <c r="H83" s="251">
        <v>2195.3166666666666</v>
      </c>
      <c r="I83" s="251">
        <v>2184.0333333333333</v>
      </c>
      <c r="J83" s="251">
        <v>2248.4333333333338</v>
      </c>
      <c r="K83" s="251">
        <v>2259.7166666666676</v>
      </c>
      <c r="L83" s="251">
        <v>2280.6333333333341</v>
      </c>
      <c r="M83" s="252">
        <v>2238.8000000000002</v>
      </c>
      <c r="N83" s="252">
        <v>2206.6</v>
      </c>
      <c r="O83" s="252">
        <v>7289037</v>
      </c>
      <c r="P83" s="253">
        <v>-2.9962546816479401E-2</v>
      </c>
    </row>
    <row r="84" spans="1:16" ht="12.75" customHeight="1">
      <c r="A84" s="245">
        <v>74</v>
      </c>
      <c r="B84" s="257" t="s">
        <v>84</v>
      </c>
      <c r="C84" s="249" t="s">
        <v>124</v>
      </c>
      <c r="D84" s="250">
        <v>45379</v>
      </c>
      <c r="E84" s="249">
        <v>552.15</v>
      </c>
      <c r="F84" s="249">
        <v>544.1</v>
      </c>
      <c r="G84" s="251">
        <v>533.80000000000007</v>
      </c>
      <c r="H84" s="251">
        <v>515.45000000000005</v>
      </c>
      <c r="I84" s="251">
        <v>505.15000000000009</v>
      </c>
      <c r="J84" s="251">
        <v>562.45000000000005</v>
      </c>
      <c r="K84" s="251">
        <v>572.75</v>
      </c>
      <c r="L84" s="251">
        <v>591.1</v>
      </c>
      <c r="M84" s="252">
        <v>554.4</v>
      </c>
      <c r="N84" s="252">
        <v>525.75</v>
      </c>
      <c r="O84" s="252">
        <v>7380000</v>
      </c>
      <c r="P84" s="253">
        <v>-1.1055276381909548E-2</v>
      </c>
    </row>
    <row r="85" spans="1:16" ht="12.75" customHeight="1">
      <c r="A85" s="245">
        <v>75</v>
      </c>
      <c r="B85" s="257" t="s">
        <v>45</v>
      </c>
      <c r="C85" s="249" t="s">
        <v>125</v>
      </c>
      <c r="D85" s="250">
        <v>45379</v>
      </c>
      <c r="E85" s="249">
        <v>3303.2</v>
      </c>
      <c r="F85" s="249">
        <v>3257.7166666666667</v>
      </c>
      <c r="G85" s="251">
        <v>3205.4333333333334</v>
      </c>
      <c r="H85" s="251">
        <v>3107.6666666666665</v>
      </c>
      <c r="I85" s="251">
        <v>3055.3833333333332</v>
      </c>
      <c r="J85" s="251">
        <v>3355.4833333333336</v>
      </c>
      <c r="K85" s="251">
        <v>3407.7666666666673</v>
      </c>
      <c r="L85" s="251">
        <v>3505.5333333333338</v>
      </c>
      <c r="M85" s="252">
        <v>3310</v>
      </c>
      <c r="N85" s="252">
        <v>3159.95</v>
      </c>
      <c r="O85" s="252">
        <v>7891500</v>
      </c>
      <c r="P85" s="253">
        <v>-2.4331441712102667E-2</v>
      </c>
    </row>
    <row r="86" spans="1:16" ht="12.75" customHeight="1">
      <c r="A86" s="245">
        <v>76</v>
      </c>
      <c r="B86" s="257" t="s">
        <v>41</v>
      </c>
      <c r="C86" s="256" t="s">
        <v>126</v>
      </c>
      <c r="D86" s="250">
        <v>45379</v>
      </c>
      <c r="E86" s="249">
        <v>1491.9</v>
      </c>
      <c r="F86" s="249">
        <v>1480.2166666666665</v>
      </c>
      <c r="G86" s="251">
        <v>1463.883333333333</v>
      </c>
      <c r="H86" s="251">
        <v>1435.8666666666666</v>
      </c>
      <c r="I86" s="251">
        <v>1419.5333333333331</v>
      </c>
      <c r="J86" s="251">
        <v>1508.2333333333329</v>
      </c>
      <c r="K86" s="251">
        <v>1524.5666666666664</v>
      </c>
      <c r="L86" s="251">
        <v>1552.5833333333328</v>
      </c>
      <c r="M86" s="252">
        <v>1496.55</v>
      </c>
      <c r="N86" s="252">
        <v>1452.2</v>
      </c>
      <c r="O86" s="252">
        <v>5655000</v>
      </c>
      <c r="P86" s="253">
        <v>-2.3316062176165803E-2</v>
      </c>
    </row>
    <row r="87" spans="1:16" ht="12.75" customHeight="1">
      <c r="A87" s="245">
        <v>77</v>
      </c>
      <c r="B87" s="257" t="s">
        <v>87</v>
      </c>
      <c r="C87" s="249" t="s">
        <v>127</v>
      </c>
      <c r="D87" s="250">
        <v>45379</v>
      </c>
      <c r="E87" s="249">
        <v>1567.1</v>
      </c>
      <c r="F87" s="249">
        <v>1569.0333333333335</v>
      </c>
      <c r="G87" s="251">
        <v>1552.4666666666672</v>
      </c>
      <c r="H87" s="251">
        <v>1537.8333333333337</v>
      </c>
      <c r="I87" s="251">
        <v>1521.2666666666673</v>
      </c>
      <c r="J87" s="251">
        <v>1583.666666666667</v>
      </c>
      <c r="K87" s="251">
        <v>1600.2333333333331</v>
      </c>
      <c r="L87" s="251">
        <v>1614.8666666666668</v>
      </c>
      <c r="M87" s="252">
        <v>1585.6</v>
      </c>
      <c r="N87" s="252">
        <v>1554.4</v>
      </c>
      <c r="O87" s="252">
        <v>15978200</v>
      </c>
      <c r="P87" s="253">
        <v>1.8018018018018018E-2</v>
      </c>
    </row>
    <row r="88" spans="1:16" ht="12.75" customHeight="1">
      <c r="A88" s="245">
        <v>78</v>
      </c>
      <c r="B88" s="257" t="s">
        <v>68</v>
      </c>
      <c r="C88" s="249" t="s">
        <v>128</v>
      </c>
      <c r="D88" s="250">
        <v>45379</v>
      </c>
      <c r="E88" s="249">
        <v>3778.8</v>
      </c>
      <c r="F88" s="249">
        <v>3770.9666666666667</v>
      </c>
      <c r="G88" s="251">
        <v>3727.0833333333335</v>
      </c>
      <c r="H88" s="251">
        <v>3675.3666666666668</v>
      </c>
      <c r="I88" s="251">
        <v>3631.4833333333336</v>
      </c>
      <c r="J88" s="251">
        <v>3822.6833333333334</v>
      </c>
      <c r="K88" s="251">
        <v>3866.5666666666666</v>
      </c>
      <c r="L88" s="251">
        <v>3918.2833333333333</v>
      </c>
      <c r="M88" s="252">
        <v>3814.85</v>
      </c>
      <c r="N88" s="252">
        <v>3719.25</v>
      </c>
      <c r="O88" s="252">
        <v>3718500</v>
      </c>
      <c r="P88" s="253">
        <v>1.7568344142517036E-2</v>
      </c>
    </row>
    <row r="89" spans="1:16" ht="12.75" customHeight="1">
      <c r="A89" s="245">
        <v>79</v>
      </c>
      <c r="B89" s="257" t="s">
        <v>63</v>
      </c>
      <c r="C89" s="249" t="s">
        <v>129</v>
      </c>
      <c r="D89" s="250">
        <v>45379</v>
      </c>
      <c r="E89" s="249">
        <v>1432</v>
      </c>
      <c r="F89" s="249">
        <v>1435.0333333333335</v>
      </c>
      <c r="G89" s="251">
        <v>1426.866666666667</v>
      </c>
      <c r="H89" s="251">
        <v>1421.7333333333336</v>
      </c>
      <c r="I89" s="251">
        <v>1413.5666666666671</v>
      </c>
      <c r="J89" s="251">
        <v>1440.166666666667</v>
      </c>
      <c r="K89" s="251">
        <v>1448.3333333333335</v>
      </c>
      <c r="L89" s="251">
        <v>1453.4666666666669</v>
      </c>
      <c r="M89" s="252">
        <v>1443.2</v>
      </c>
      <c r="N89" s="252">
        <v>1429.9</v>
      </c>
      <c r="O89" s="252">
        <v>205741800</v>
      </c>
      <c r="P89" s="253">
        <v>5.2318286926335805E-2</v>
      </c>
    </row>
    <row r="90" spans="1:16" ht="12.75" customHeight="1">
      <c r="A90" s="245">
        <v>80</v>
      </c>
      <c r="B90" s="257" t="s">
        <v>68</v>
      </c>
      <c r="C90" s="249" t="s">
        <v>130</v>
      </c>
      <c r="D90" s="250">
        <v>45379</v>
      </c>
      <c r="E90" s="249">
        <v>628.65</v>
      </c>
      <c r="F90" s="249">
        <v>633.31666666666661</v>
      </c>
      <c r="G90" s="251">
        <v>622.68333333333317</v>
      </c>
      <c r="H90" s="251">
        <v>616.71666666666658</v>
      </c>
      <c r="I90" s="251">
        <v>606.08333333333314</v>
      </c>
      <c r="J90" s="251">
        <v>639.28333333333319</v>
      </c>
      <c r="K90" s="251">
        <v>649.91666666666663</v>
      </c>
      <c r="L90" s="251">
        <v>655.88333333333321</v>
      </c>
      <c r="M90" s="252">
        <v>643.95000000000005</v>
      </c>
      <c r="N90" s="252">
        <v>627.35</v>
      </c>
      <c r="O90" s="252">
        <v>28317300</v>
      </c>
      <c r="P90" s="253">
        <v>4.4722210949230956E-2</v>
      </c>
    </row>
    <row r="91" spans="1:16" ht="12.75" customHeight="1">
      <c r="A91" s="245">
        <v>81</v>
      </c>
      <c r="B91" s="257" t="s">
        <v>56</v>
      </c>
      <c r="C91" s="249" t="s">
        <v>131</v>
      </c>
      <c r="D91" s="250">
        <v>45379</v>
      </c>
      <c r="E91" s="249">
        <v>4669.05</v>
      </c>
      <c r="F91" s="249">
        <v>4679.0166666666664</v>
      </c>
      <c r="G91" s="251">
        <v>4628.4833333333327</v>
      </c>
      <c r="H91" s="251">
        <v>4587.9166666666661</v>
      </c>
      <c r="I91" s="251">
        <v>4537.3833333333323</v>
      </c>
      <c r="J91" s="251">
        <v>4719.583333333333</v>
      </c>
      <c r="K91" s="251">
        <v>4770.1166666666659</v>
      </c>
      <c r="L91" s="251">
        <v>4810.6833333333334</v>
      </c>
      <c r="M91" s="252">
        <v>4729.55</v>
      </c>
      <c r="N91" s="252">
        <v>4638.45</v>
      </c>
      <c r="O91" s="252">
        <v>4443600</v>
      </c>
      <c r="P91" s="253">
        <v>0.10611604809200209</v>
      </c>
    </row>
    <row r="92" spans="1:16" ht="12.75" customHeight="1">
      <c r="A92" s="245">
        <v>82</v>
      </c>
      <c r="B92" s="257" t="s">
        <v>132</v>
      </c>
      <c r="C92" s="249" t="s">
        <v>133</v>
      </c>
      <c r="D92" s="250">
        <v>45379</v>
      </c>
      <c r="E92" s="249">
        <v>560.29999999999995</v>
      </c>
      <c r="F92" s="249">
        <v>555.65</v>
      </c>
      <c r="G92" s="251">
        <v>549.9</v>
      </c>
      <c r="H92" s="251">
        <v>539.5</v>
      </c>
      <c r="I92" s="251">
        <v>533.75</v>
      </c>
      <c r="J92" s="251">
        <v>566.04999999999995</v>
      </c>
      <c r="K92" s="251">
        <v>571.79999999999995</v>
      </c>
      <c r="L92" s="251">
        <v>582.19999999999993</v>
      </c>
      <c r="M92" s="252">
        <v>561.4</v>
      </c>
      <c r="N92" s="252">
        <v>545.25</v>
      </c>
      <c r="O92" s="252">
        <v>38150000</v>
      </c>
      <c r="P92" s="253">
        <v>1.5804756128937406E-3</v>
      </c>
    </row>
    <row r="93" spans="1:16" ht="12.75" customHeight="1">
      <c r="A93" s="245">
        <v>83</v>
      </c>
      <c r="B93" s="257" t="s">
        <v>132</v>
      </c>
      <c r="C93" s="249" t="s">
        <v>134</v>
      </c>
      <c r="D93" s="250">
        <v>45379</v>
      </c>
      <c r="E93" s="249">
        <v>283.95</v>
      </c>
      <c r="F93" s="249">
        <v>279.48333333333329</v>
      </c>
      <c r="G93" s="251">
        <v>272.31666666666661</v>
      </c>
      <c r="H93" s="251">
        <v>260.68333333333334</v>
      </c>
      <c r="I93" s="251">
        <v>253.51666666666665</v>
      </c>
      <c r="J93" s="251">
        <v>291.11666666666656</v>
      </c>
      <c r="K93" s="251">
        <v>298.28333333333319</v>
      </c>
      <c r="L93" s="251">
        <v>309.91666666666652</v>
      </c>
      <c r="M93" s="252">
        <v>286.64999999999998</v>
      </c>
      <c r="N93" s="252">
        <v>267.85000000000002</v>
      </c>
      <c r="O93" s="252">
        <v>34577200</v>
      </c>
      <c r="P93" s="253">
        <v>2.9184413945417258E-2</v>
      </c>
    </row>
    <row r="94" spans="1:16" ht="12.75" customHeight="1">
      <c r="A94" s="245">
        <v>84</v>
      </c>
      <c r="B94" s="257" t="s">
        <v>84</v>
      </c>
      <c r="C94" s="255" t="s">
        <v>135</v>
      </c>
      <c r="D94" s="250">
        <v>45379</v>
      </c>
      <c r="E94" s="249">
        <v>473.15</v>
      </c>
      <c r="F94" s="249">
        <v>471.34999999999997</v>
      </c>
      <c r="G94" s="251">
        <v>464.74999999999994</v>
      </c>
      <c r="H94" s="251">
        <v>456.34999999999997</v>
      </c>
      <c r="I94" s="251">
        <v>449.74999999999994</v>
      </c>
      <c r="J94" s="251">
        <v>479.74999999999994</v>
      </c>
      <c r="K94" s="251">
        <v>486.34999999999997</v>
      </c>
      <c r="L94" s="251">
        <v>494.74999999999994</v>
      </c>
      <c r="M94" s="252">
        <v>477.95</v>
      </c>
      <c r="N94" s="252">
        <v>462.95</v>
      </c>
      <c r="O94" s="252">
        <v>38369700</v>
      </c>
      <c r="P94" s="253">
        <v>4.2399830400678398E-3</v>
      </c>
    </row>
    <row r="95" spans="1:16" ht="12.75" customHeight="1">
      <c r="A95" s="245">
        <v>85</v>
      </c>
      <c r="B95" s="257" t="s">
        <v>59</v>
      </c>
      <c r="C95" s="249" t="s">
        <v>136</v>
      </c>
      <c r="D95" s="250">
        <v>45379</v>
      </c>
      <c r="E95" s="249">
        <v>2248.4</v>
      </c>
      <c r="F95" s="249">
        <v>2251.1833333333334</v>
      </c>
      <c r="G95" s="251">
        <v>2237.416666666667</v>
      </c>
      <c r="H95" s="251">
        <v>2226.4333333333334</v>
      </c>
      <c r="I95" s="251">
        <v>2212.666666666667</v>
      </c>
      <c r="J95" s="251">
        <v>2262.166666666667</v>
      </c>
      <c r="K95" s="251">
        <v>2275.9333333333334</v>
      </c>
      <c r="L95" s="251">
        <v>2286.916666666667</v>
      </c>
      <c r="M95" s="252">
        <v>2264.9499999999998</v>
      </c>
      <c r="N95" s="252">
        <v>2240.1999999999998</v>
      </c>
      <c r="O95" s="252">
        <v>18707100</v>
      </c>
      <c r="P95" s="253">
        <v>5.2154692403739072E-2</v>
      </c>
    </row>
    <row r="96" spans="1:16" ht="12.75" customHeight="1">
      <c r="A96" s="245">
        <v>86</v>
      </c>
      <c r="B96" s="257" t="s">
        <v>63</v>
      </c>
      <c r="C96" s="249" t="s">
        <v>138</v>
      </c>
      <c r="D96" s="250">
        <v>45379</v>
      </c>
      <c r="E96" s="249">
        <v>1083.5999999999999</v>
      </c>
      <c r="F96" s="249">
        <v>1084.4166666666667</v>
      </c>
      <c r="G96" s="251">
        <v>1078.4333333333334</v>
      </c>
      <c r="H96" s="251">
        <v>1073.2666666666667</v>
      </c>
      <c r="I96" s="251">
        <v>1067.2833333333333</v>
      </c>
      <c r="J96" s="251">
        <v>1089.5833333333335</v>
      </c>
      <c r="K96" s="251">
        <v>1095.5666666666666</v>
      </c>
      <c r="L96" s="251">
        <v>1100.7333333333336</v>
      </c>
      <c r="M96" s="252">
        <v>1090.4000000000001</v>
      </c>
      <c r="N96" s="252">
        <v>1079.25</v>
      </c>
      <c r="O96" s="252">
        <v>86574600</v>
      </c>
      <c r="P96" s="253">
        <v>4.5169141321524851E-2</v>
      </c>
    </row>
    <row r="97" spans="1:16" ht="12.75" customHeight="1">
      <c r="A97" s="245">
        <v>87</v>
      </c>
      <c r="B97" s="257" t="s">
        <v>68</v>
      </c>
      <c r="C97" s="249" t="s">
        <v>139</v>
      </c>
      <c r="D97" s="250">
        <v>45379</v>
      </c>
      <c r="E97" s="249">
        <v>1654.4</v>
      </c>
      <c r="F97" s="249">
        <v>1646.0999999999997</v>
      </c>
      <c r="G97" s="251">
        <v>1632.3999999999994</v>
      </c>
      <c r="H97" s="251">
        <v>1610.3999999999996</v>
      </c>
      <c r="I97" s="251">
        <v>1596.6999999999994</v>
      </c>
      <c r="J97" s="251">
        <v>1668.0999999999995</v>
      </c>
      <c r="K97" s="251">
        <v>1681.7999999999997</v>
      </c>
      <c r="L97" s="251">
        <v>1703.7999999999995</v>
      </c>
      <c r="M97" s="252">
        <v>1659.8</v>
      </c>
      <c r="N97" s="252">
        <v>1624.1</v>
      </c>
      <c r="O97" s="252">
        <v>2729500</v>
      </c>
      <c r="P97" s="253">
        <v>0.16000849978750531</v>
      </c>
    </row>
    <row r="98" spans="1:16" ht="12.75" customHeight="1">
      <c r="A98" s="245">
        <v>88</v>
      </c>
      <c r="B98" s="257" t="s">
        <v>68</v>
      </c>
      <c r="C98" s="249" t="s">
        <v>140</v>
      </c>
      <c r="D98" s="250">
        <v>45379</v>
      </c>
      <c r="E98" s="249">
        <v>600</v>
      </c>
      <c r="F98" s="249">
        <v>597.43333333333328</v>
      </c>
      <c r="G98" s="251">
        <v>588.61666666666656</v>
      </c>
      <c r="H98" s="251">
        <v>577.23333333333323</v>
      </c>
      <c r="I98" s="251">
        <v>568.41666666666652</v>
      </c>
      <c r="J98" s="251">
        <v>608.81666666666661</v>
      </c>
      <c r="K98" s="251">
        <v>617.63333333333344</v>
      </c>
      <c r="L98" s="251">
        <v>629.01666666666665</v>
      </c>
      <c r="M98" s="252">
        <v>606.25</v>
      </c>
      <c r="N98" s="252">
        <v>586.04999999999995</v>
      </c>
      <c r="O98" s="252">
        <v>10983000</v>
      </c>
      <c r="P98" s="253">
        <v>-9.9717201524652646E-2</v>
      </c>
    </row>
    <row r="99" spans="1:16" ht="12.75" customHeight="1">
      <c r="A99" s="245">
        <v>89</v>
      </c>
      <c r="B99" s="257" t="s">
        <v>79</v>
      </c>
      <c r="C99" s="249" t="s">
        <v>141</v>
      </c>
      <c r="D99" s="250">
        <v>45379</v>
      </c>
      <c r="E99" s="249">
        <v>13.4</v>
      </c>
      <c r="F99" s="249">
        <v>13.383333333333335</v>
      </c>
      <c r="G99" s="251">
        <v>13.216666666666669</v>
      </c>
      <c r="H99" s="251">
        <v>13.033333333333333</v>
      </c>
      <c r="I99" s="251">
        <v>12.866666666666667</v>
      </c>
      <c r="J99" s="251">
        <v>13.56666666666667</v>
      </c>
      <c r="K99" s="251">
        <v>13.733333333333338</v>
      </c>
      <c r="L99" s="251">
        <v>13.916666666666671</v>
      </c>
      <c r="M99" s="252">
        <v>13.55</v>
      </c>
      <c r="N99" s="252">
        <v>13.2</v>
      </c>
      <c r="O99" s="252">
        <v>2153280000</v>
      </c>
      <c r="P99" s="253">
        <v>1.4473089099954772E-2</v>
      </c>
    </row>
    <row r="100" spans="1:16" ht="12.75" customHeight="1">
      <c r="A100" s="245">
        <v>90</v>
      </c>
      <c r="B100" s="257" t="s">
        <v>68</v>
      </c>
      <c r="C100" s="249" t="s">
        <v>142</v>
      </c>
      <c r="D100" s="250">
        <v>45379</v>
      </c>
      <c r="E100" s="249">
        <v>110.7</v>
      </c>
      <c r="F100" s="249">
        <v>110.91666666666667</v>
      </c>
      <c r="G100" s="251">
        <v>110.18333333333334</v>
      </c>
      <c r="H100" s="251">
        <v>109.66666666666667</v>
      </c>
      <c r="I100" s="251">
        <v>108.93333333333334</v>
      </c>
      <c r="J100" s="251">
        <v>111.43333333333334</v>
      </c>
      <c r="K100" s="251">
        <v>112.16666666666666</v>
      </c>
      <c r="L100" s="251">
        <v>112.68333333333334</v>
      </c>
      <c r="M100" s="252">
        <v>111.65</v>
      </c>
      <c r="N100" s="252">
        <v>110.4</v>
      </c>
      <c r="O100" s="252">
        <v>75765000</v>
      </c>
      <c r="P100" s="253">
        <v>-1.2447862356621481E-2</v>
      </c>
    </row>
    <row r="101" spans="1:16" ht="12.75" customHeight="1">
      <c r="A101" s="245">
        <v>91</v>
      </c>
      <c r="B101" s="257" t="s">
        <v>63</v>
      </c>
      <c r="C101" s="249" t="s">
        <v>143</v>
      </c>
      <c r="D101" s="250">
        <v>45379</v>
      </c>
      <c r="E101" s="249">
        <v>78.099999999999994</v>
      </c>
      <c r="F101" s="249">
        <v>78.333333333333329</v>
      </c>
      <c r="G101" s="251">
        <v>77.666666666666657</v>
      </c>
      <c r="H101" s="251">
        <v>77.233333333333334</v>
      </c>
      <c r="I101" s="251">
        <v>76.566666666666663</v>
      </c>
      <c r="J101" s="251">
        <v>78.766666666666652</v>
      </c>
      <c r="K101" s="251">
        <v>79.433333333333309</v>
      </c>
      <c r="L101" s="251">
        <v>79.866666666666646</v>
      </c>
      <c r="M101" s="252">
        <v>79</v>
      </c>
      <c r="N101" s="252">
        <v>77.900000000000006</v>
      </c>
      <c r="O101" s="252">
        <v>348435000</v>
      </c>
      <c r="P101" s="253">
        <v>2.3191278493557978E-2</v>
      </c>
    </row>
    <row r="102" spans="1:16" ht="12.75" customHeight="1">
      <c r="A102" s="245">
        <v>92</v>
      </c>
      <c r="B102" s="257" t="s">
        <v>45</v>
      </c>
      <c r="C102" s="255" t="s">
        <v>144</v>
      </c>
      <c r="D102" s="250">
        <v>45379</v>
      </c>
      <c r="E102" s="249">
        <v>134.65</v>
      </c>
      <c r="F102" s="249">
        <v>135.36666666666667</v>
      </c>
      <c r="G102" s="251">
        <v>133.53333333333336</v>
      </c>
      <c r="H102" s="251">
        <v>132.41666666666669</v>
      </c>
      <c r="I102" s="251">
        <v>130.58333333333337</v>
      </c>
      <c r="J102" s="251">
        <v>136.48333333333335</v>
      </c>
      <c r="K102" s="251">
        <v>138.31666666666666</v>
      </c>
      <c r="L102" s="251">
        <v>139.43333333333334</v>
      </c>
      <c r="M102" s="252">
        <v>137.19999999999999</v>
      </c>
      <c r="N102" s="252">
        <v>134.25</v>
      </c>
      <c r="O102" s="252">
        <v>66011250</v>
      </c>
      <c r="P102" s="253">
        <v>1.1027511343403596E-2</v>
      </c>
    </row>
    <row r="103" spans="1:16" ht="12.75" customHeight="1">
      <c r="A103" s="245">
        <v>93</v>
      </c>
      <c r="B103" s="257" t="s">
        <v>84</v>
      </c>
      <c r="C103" s="249" t="s">
        <v>145</v>
      </c>
      <c r="D103" s="250">
        <v>45379</v>
      </c>
      <c r="E103" s="249">
        <v>421.05</v>
      </c>
      <c r="F103" s="249">
        <v>418.16666666666669</v>
      </c>
      <c r="G103" s="251">
        <v>413.78333333333336</v>
      </c>
      <c r="H103" s="251">
        <v>406.51666666666665</v>
      </c>
      <c r="I103" s="251">
        <v>402.13333333333333</v>
      </c>
      <c r="J103" s="251">
        <v>425.43333333333339</v>
      </c>
      <c r="K103" s="251">
        <v>429.81666666666672</v>
      </c>
      <c r="L103" s="251">
        <v>437.08333333333343</v>
      </c>
      <c r="M103" s="252">
        <v>422.55</v>
      </c>
      <c r="N103" s="252">
        <v>410.9</v>
      </c>
      <c r="O103" s="252">
        <v>17842000</v>
      </c>
      <c r="P103" s="253">
        <v>-3.9241818451058785E-2</v>
      </c>
    </row>
    <row r="104" spans="1:16" ht="12.75" customHeight="1">
      <c r="A104" s="245">
        <v>94</v>
      </c>
      <c r="B104" s="257" t="s">
        <v>117</v>
      </c>
      <c r="C104" s="256" t="s">
        <v>146</v>
      </c>
      <c r="D104" s="250">
        <v>45379</v>
      </c>
      <c r="E104" s="249">
        <v>570.45000000000005</v>
      </c>
      <c r="F104" s="249">
        <v>565.98333333333335</v>
      </c>
      <c r="G104" s="251">
        <v>560.4666666666667</v>
      </c>
      <c r="H104" s="251">
        <v>550.48333333333335</v>
      </c>
      <c r="I104" s="251">
        <v>544.9666666666667</v>
      </c>
      <c r="J104" s="251">
        <v>575.9666666666667</v>
      </c>
      <c r="K104" s="251">
        <v>581.48333333333335</v>
      </c>
      <c r="L104" s="251">
        <v>591.4666666666667</v>
      </c>
      <c r="M104" s="252">
        <v>571.5</v>
      </c>
      <c r="N104" s="252">
        <v>556</v>
      </c>
      <c r="O104" s="252">
        <v>18880000</v>
      </c>
      <c r="P104" s="253">
        <v>4.469035965098957E-3</v>
      </c>
    </row>
    <row r="105" spans="1:16" ht="12.75" customHeight="1">
      <c r="A105" s="245">
        <v>95</v>
      </c>
      <c r="B105" s="257" t="s">
        <v>49</v>
      </c>
      <c r="C105" s="249" t="s">
        <v>147</v>
      </c>
      <c r="D105" s="250">
        <v>45379</v>
      </c>
      <c r="E105" s="249">
        <v>210.05</v>
      </c>
      <c r="F105" s="249">
        <v>209.4666666666667</v>
      </c>
      <c r="G105" s="251">
        <v>206.78333333333339</v>
      </c>
      <c r="H105" s="251">
        <v>203.51666666666668</v>
      </c>
      <c r="I105" s="251">
        <v>200.83333333333337</v>
      </c>
      <c r="J105" s="251">
        <v>212.73333333333341</v>
      </c>
      <c r="K105" s="251">
        <v>215.41666666666669</v>
      </c>
      <c r="L105" s="251">
        <v>218.68333333333342</v>
      </c>
      <c r="M105" s="252">
        <v>212.15</v>
      </c>
      <c r="N105" s="252">
        <v>206.2</v>
      </c>
      <c r="O105" s="252">
        <v>24545600</v>
      </c>
      <c r="P105" s="253">
        <v>3.3455433455433455E-2</v>
      </c>
    </row>
    <row r="106" spans="1:16" ht="12.75" customHeight="1">
      <c r="A106" s="245">
        <v>96</v>
      </c>
      <c r="B106" s="257" t="s">
        <v>45</v>
      </c>
      <c r="C106" s="256" t="s">
        <v>148</v>
      </c>
      <c r="D106" s="250">
        <v>45379</v>
      </c>
      <c r="E106" s="249">
        <v>2704.45</v>
      </c>
      <c r="F106" s="249">
        <v>2696.7166666666667</v>
      </c>
      <c r="G106" s="251">
        <v>2675.6333333333332</v>
      </c>
      <c r="H106" s="251">
        <v>2646.8166666666666</v>
      </c>
      <c r="I106" s="251">
        <v>2625.7333333333331</v>
      </c>
      <c r="J106" s="251">
        <v>2725.5333333333333</v>
      </c>
      <c r="K106" s="251">
        <v>2746.6166666666663</v>
      </c>
      <c r="L106" s="251">
        <v>2775.4333333333334</v>
      </c>
      <c r="M106" s="252">
        <v>2717.8</v>
      </c>
      <c r="N106" s="252">
        <v>2667.9</v>
      </c>
      <c r="O106" s="252">
        <v>819900</v>
      </c>
      <c r="P106" s="253">
        <v>-5.5632342778161717E-2</v>
      </c>
    </row>
    <row r="107" spans="1:16" ht="12.75" customHeight="1">
      <c r="A107" s="245">
        <v>97</v>
      </c>
      <c r="B107" s="257" t="s">
        <v>45</v>
      </c>
      <c r="C107" s="254" t="s">
        <v>149</v>
      </c>
      <c r="D107" s="250">
        <v>45379</v>
      </c>
      <c r="E107" s="249">
        <v>3490.3</v>
      </c>
      <c r="F107" s="249">
        <v>3433.8833333333332</v>
      </c>
      <c r="G107" s="251">
        <v>3362.7666666666664</v>
      </c>
      <c r="H107" s="251">
        <v>3235.2333333333331</v>
      </c>
      <c r="I107" s="251">
        <v>3164.1166666666663</v>
      </c>
      <c r="J107" s="251">
        <v>3561.4166666666665</v>
      </c>
      <c r="K107" s="251">
        <v>3632.5333333333333</v>
      </c>
      <c r="L107" s="251">
        <v>3760.0666666666666</v>
      </c>
      <c r="M107" s="252">
        <v>3505</v>
      </c>
      <c r="N107" s="252">
        <v>3306.35</v>
      </c>
      <c r="O107" s="252">
        <v>6408300</v>
      </c>
      <c r="P107" s="253">
        <v>-3.3128032848077642E-3</v>
      </c>
    </row>
    <row r="108" spans="1:16" ht="12.75" customHeight="1">
      <c r="A108" s="245">
        <v>98</v>
      </c>
      <c r="B108" s="257" t="s">
        <v>63</v>
      </c>
      <c r="C108" s="256" t="s">
        <v>150</v>
      </c>
      <c r="D108" s="250">
        <v>45379</v>
      </c>
      <c r="E108" s="249">
        <v>1520.35</v>
      </c>
      <c r="F108" s="249">
        <v>1518.7166666666665</v>
      </c>
      <c r="G108" s="251">
        <v>1506.633333333333</v>
      </c>
      <c r="H108" s="251">
        <v>1492.9166666666665</v>
      </c>
      <c r="I108" s="251">
        <v>1480.833333333333</v>
      </c>
      <c r="J108" s="251">
        <v>1532.4333333333329</v>
      </c>
      <c r="K108" s="251">
        <v>1544.5166666666664</v>
      </c>
      <c r="L108" s="251">
        <v>1558.2333333333329</v>
      </c>
      <c r="M108" s="252">
        <v>1530.8</v>
      </c>
      <c r="N108" s="252">
        <v>1505</v>
      </c>
      <c r="O108" s="252">
        <v>24311000</v>
      </c>
      <c r="P108" s="253">
        <v>-1.4376078205865441E-3</v>
      </c>
    </row>
    <row r="109" spans="1:16" ht="12.75" customHeight="1">
      <c r="A109" s="245">
        <v>99</v>
      </c>
      <c r="B109" s="257" t="s">
        <v>79</v>
      </c>
      <c r="C109" s="249" t="s">
        <v>151</v>
      </c>
      <c r="D109" s="250">
        <v>45379</v>
      </c>
      <c r="E109" s="249">
        <v>284.55</v>
      </c>
      <c r="F109" s="249">
        <v>282.08333333333337</v>
      </c>
      <c r="G109" s="251">
        <v>277.06666666666672</v>
      </c>
      <c r="H109" s="251">
        <v>269.58333333333337</v>
      </c>
      <c r="I109" s="251">
        <v>264.56666666666672</v>
      </c>
      <c r="J109" s="251">
        <v>289.56666666666672</v>
      </c>
      <c r="K109" s="251">
        <v>294.58333333333337</v>
      </c>
      <c r="L109" s="251">
        <v>302.06666666666672</v>
      </c>
      <c r="M109" s="252">
        <v>287.10000000000002</v>
      </c>
      <c r="N109" s="252">
        <v>274.60000000000002</v>
      </c>
      <c r="O109" s="252">
        <v>100034800</v>
      </c>
      <c r="P109" s="253">
        <v>4.1081348855312977E-2</v>
      </c>
    </row>
    <row r="110" spans="1:16" ht="12.75" customHeight="1">
      <c r="A110" s="245">
        <v>100</v>
      </c>
      <c r="B110" s="257" t="s">
        <v>87</v>
      </c>
      <c r="C110" s="249" t="s">
        <v>152</v>
      </c>
      <c r="D110" s="250">
        <v>45379</v>
      </c>
      <c r="E110" s="249">
        <v>1495.6</v>
      </c>
      <c r="F110" s="249">
        <v>1498.55</v>
      </c>
      <c r="G110" s="251">
        <v>1488.4499999999998</v>
      </c>
      <c r="H110" s="251">
        <v>1481.3</v>
      </c>
      <c r="I110" s="251">
        <v>1471.1999999999998</v>
      </c>
      <c r="J110" s="251">
        <v>1505.6999999999998</v>
      </c>
      <c r="K110" s="251">
        <v>1515.7999999999997</v>
      </c>
      <c r="L110" s="251">
        <v>1522.9499999999998</v>
      </c>
      <c r="M110" s="252">
        <v>1508.65</v>
      </c>
      <c r="N110" s="252">
        <v>1491.4</v>
      </c>
      <c r="O110" s="252">
        <v>40630800</v>
      </c>
      <c r="P110" s="253">
        <v>8.5549095883383913E-2</v>
      </c>
    </row>
    <row r="111" spans="1:16" ht="12.75" customHeight="1">
      <c r="A111" s="245">
        <v>101</v>
      </c>
      <c r="B111" s="257" t="s">
        <v>84</v>
      </c>
      <c r="C111" s="249" t="s">
        <v>154</v>
      </c>
      <c r="D111" s="250">
        <v>45379</v>
      </c>
      <c r="E111" s="249">
        <v>167.9</v>
      </c>
      <c r="F111" s="249">
        <v>166.85000000000002</v>
      </c>
      <c r="G111" s="251">
        <v>164.90000000000003</v>
      </c>
      <c r="H111" s="251">
        <v>161.9</v>
      </c>
      <c r="I111" s="251">
        <v>159.95000000000002</v>
      </c>
      <c r="J111" s="251">
        <v>169.85000000000005</v>
      </c>
      <c r="K111" s="251">
        <v>171.80000000000004</v>
      </c>
      <c r="L111" s="251">
        <v>174.80000000000007</v>
      </c>
      <c r="M111" s="252">
        <v>168.8</v>
      </c>
      <c r="N111" s="252">
        <v>163.85</v>
      </c>
      <c r="O111" s="252">
        <v>177537750</v>
      </c>
      <c r="P111" s="253">
        <v>1.3299944351697273E-2</v>
      </c>
    </row>
    <row r="112" spans="1:16" ht="12.75" customHeight="1">
      <c r="A112" s="245">
        <v>102</v>
      </c>
      <c r="B112" s="257" t="s">
        <v>43</v>
      </c>
      <c r="C112" s="249" t="s">
        <v>155</v>
      </c>
      <c r="D112" s="250">
        <v>45379</v>
      </c>
      <c r="E112" s="249">
        <v>1204.55</v>
      </c>
      <c r="F112" s="249">
        <v>1203.9833333333333</v>
      </c>
      <c r="G112" s="251">
        <v>1191.4166666666667</v>
      </c>
      <c r="H112" s="251">
        <v>1178.2833333333333</v>
      </c>
      <c r="I112" s="251">
        <v>1165.7166666666667</v>
      </c>
      <c r="J112" s="251">
        <v>1217.1166666666668</v>
      </c>
      <c r="K112" s="251">
        <v>1229.6833333333334</v>
      </c>
      <c r="L112" s="251">
        <v>1242.8166666666668</v>
      </c>
      <c r="M112" s="252">
        <v>1216.55</v>
      </c>
      <c r="N112" s="252">
        <v>1190.8499999999999</v>
      </c>
      <c r="O112" s="252">
        <v>2708550</v>
      </c>
      <c r="P112" s="253">
        <v>-0.11396980650648522</v>
      </c>
    </row>
    <row r="113" spans="1:16" ht="12.75" customHeight="1">
      <c r="A113" s="245">
        <v>103</v>
      </c>
      <c r="B113" s="257" t="s">
        <v>45</v>
      </c>
      <c r="C113" s="249" t="s">
        <v>156</v>
      </c>
      <c r="D113" s="250">
        <v>45379</v>
      </c>
      <c r="E113" s="249">
        <v>932.05</v>
      </c>
      <c r="F113" s="249">
        <v>930.91666666666663</v>
      </c>
      <c r="G113" s="251">
        <v>923.13333333333321</v>
      </c>
      <c r="H113" s="251">
        <v>914.21666666666658</v>
      </c>
      <c r="I113" s="251">
        <v>906.43333333333317</v>
      </c>
      <c r="J113" s="251">
        <v>939.83333333333326</v>
      </c>
      <c r="K113" s="251">
        <v>947.61666666666679</v>
      </c>
      <c r="L113" s="251">
        <v>956.5333333333333</v>
      </c>
      <c r="M113" s="252">
        <v>938.7</v>
      </c>
      <c r="N113" s="252">
        <v>922</v>
      </c>
      <c r="O113" s="252">
        <v>15226750</v>
      </c>
      <c r="P113" s="253">
        <v>-1.3044464609800363E-2</v>
      </c>
    </row>
    <row r="114" spans="1:16" ht="12.75" customHeight="1">
      <c r="A114" s="245">
        <v>104</v>
      </c>
      <c r="B114" s="257" t="s">
        <v>59</v>
      </c>
      <c r="C114" s="256" t="s">
        <v>157</v>
      </c>
      <c r="D114" s="250">
        <v>45379</v>
      </c>
      <c r="E114" s="249">
        <v>428.55</v>
      </c>
      <c r="F114" s="249">
        <v>428</v>
      </c>
      <c r="G114" s="251">
        <v>426.7</v>
      </c>
      <c r="H114" s="251">
        <v>424.84999999999997</v>
      </c>
      <c r="I114" s="251">
        <v>423.54999999999995</v>
      </c>
      <c r="J114" s="251">
        <v>429.85</v>
      </c>
      <c r="K114" s="251">
        <v>431.15</v>
      </c>
      <c r="L114" s="251">
        <v>433.00000000000006</v>
      </c>
      <c r="M114" s="252">
        <v>429.3</v>
      </c>
      <c r="N114" s="252">
        <v>426.15</v>
      </c>
      <c r="O114" s="252">
        <v>132075200</v>
      </c>
      <c r="P114" s="253">
        <v>2.0598162732903897E-2</v>
      </c>
    </row>
    <row r="115" spans="1:16" ht="12.75" customHeight="1">
      <c r="A115" s="245">
        <v>105</v>
      </c>
      <c r="B115" s="257" t="s">
        <v>132</v>
      </c>
      <c r="C115" s="249" t="s">
        <v>158</v>
      </c>
      <c r="D115" s="250">
        <v>45379</v>
      </c>
      <c r="E115" s="249">
        <v>840.3</v>
      </c>
      <c r="F115" s="249">
        <v>849.25</v>
      </c>
      <c r="G115" s="251">
        <v>829.85</v>
      </c>
      <c r="H115" s="251">
        <v>819.4</v>
      </c>
      <c r="I115" s="251">
        <v>800</v>
      </c>
      <c r="J115" s="251">
        <v>859.7</v>
      </c>
      <c r="K115" s="251">
        <v>879.10000000000014</v>
      </c>
      <c r="L115" s="251">
        <v>889.55000000000007</v>
      </c>
      <c r="M115" s="252">
        <v>868.65</v>
      </c>
      <c r="N115" s="252">
        <v>838.8</v>
      </c>
      <c r="O115" s="252">
        <v>22852500</v>
      </c>
      <c r="P115" s="253">
        <v>2.3055400111919418E-2</v>
      </c>
    </row>
    <row r="116" spans="1:16" ht="12.75" customHeight="1">
      <c r="A116" s="245">
        <v>106</v>
      </c>
      <c r="B116" s="257" t="s">
        <v>49</v>
      </c>
      <c r="C116" s="249" t="s">
        <v>159</v>
      </c>
      <c r="D116" s="250">
        <v>45379</v>
      </c>
      <c r="E116" s="249">
        <v>4060.7</v>
      </c>
      <c r="F116" s="249">
        <v>4064.3999999999996</v>
      </c>
      <c r="G116" s="251">
        <v>4030.6499999999996</v>
      </c>
      <c r="H116" s="251">
        <v>4000.6</v>
      </c>
      <c r="I116" s="251">
        <v>3966.85</v>
      </c>
      <c r="J116" s="251">
        <v>4094.4499999999994</v>
      </c>
      <c r="K116" s="251">
        <v>4128.1999999999989</v>
      </c>
      <c r="L116" s="251">
        <v>4158.2499999999991</v>
      </c>
      <c r="M116" s="252">
        <v>4098.1499999999996</v>
      </c>
      <c r="N116" s="252">
        <v>4034.35</v>
      </c>
      <c r="O116" s="252">
        <v>835000</v>
      </c>
      <c r="P116" s="253">
        <v>0.15972222222222221</v>
      </c>
    </row>
    <row r="117" spans="1:16" ht="12.75" customHeight="1">
      <c r="A117" s="245">
        <v>107</v>
      </c>
      <c r="B117" s="257" t="s">
        <v>132</v>
      </c>
      <c r="C117" s="249" t="s">
        <v>160</v>
      </c>
      <c r="D117" s="250">
        <v>45379</v>
      </c>
      <c r="E117" s="249">
        <v>824.35</v>
      </c>
      <c r="F117" s="249">
        <v>826.51666666666677</v>
      </c>
      <c r="G117" s="251">
        <v>817.63333333333355</v>
      </c>
      <c r="H117" s="251">
        <v>810.91666666666674</v>
      </c>
      <c r="I117" s="251">
        <v>802.03333333333353</v>
      </c>
      <c r="J117" s="251">
        <v>833.23333333333358</v>
      </c>
      <c r="K117" s="251">
        <v>842.11666666666679</v>
      </c>
      <c r="L117" s="251">
        <v>848.8333333333336</v>
      </c>
      <c r="M117" s="252">
        <v>835.4</v>
      </c>
      <c r="N117" s="252">
        <v>819.8</v>
      </c>
      <c r="O117" s="252">
        <v>20156850</v>
      </c>
      <c r="P117" s="253">
        <v>1.3396744591064372E-4</v>
      </c>
    </row>
    <row r="118" spans="1:16" ht="12.75" customHeight="1">
      <c r="A118" s="245">
        <v>108</v>
      </c>
      <c r="B118" s="257" t="s">
        <v>45</v>
      </c>
      <c r="C118" s="254" t="s">
        <v>161</v>
      </c>
      <c r="D118" s="250">
        <v>45379</v>
      </c>
      <c r="E118" s="249">
        <v>465.75</v>
      </c>
      <c r="F118" s="249">
        <v>460.8</v>
      </c>
      <c r="G118" s="251">
        <v>454.75</v>
      </c>
      <c r="H118" s="251">
        <v>443.75</v>
      </c>
      <c r="I118" s="251">
        <v>437.7</v>
      </c>
      <c r="J118" s="251">
        <v>471.8</v>
      </c>
      <c r="K118" s="251">
        <v>477.85000000000008</v>
      </c>
      <c r="L118" s="251">
        <v>488.85</v>
      </c>
      <c r="M118" s="252">
        <v>466.85</v>
      </c>
      <c r="N118" s="252">
        <v>449.8</v>
      </c>
      <c r="O118" s="252">
        <v>16955000</v>
      </c>
      <c r="P118" s="253">
        <v>-4.4115574348132486E-2</v>
      </c>
    </row>
    <row r="119" spans="1:16" ht="12.75" customHeight="1">
      <c r="A119" s="245">
        <v>109</v>
      </c>
      <c r="B119" s="257" t="s">
        <v>63</v>
      </c>
      <c r="C119" s="249" t="s">
        <v>162</v>
      </c>
      <c r="D119" s="250">
        <v>45379</v>
      </c>
      <c r="E119" s="249">
        <v>1760.75</v>
      </c>
      <c r="F119" s="249">
        <v>1765.7666666666667</v>
      </c>
      <c r="G119" s="251">
        <v>1752.1333333333332</v>
      </c>
      <c r="H119" s="251">
        <v>1743.5166666666667</v>
      </c>
      <c r="I119" s="251">
        <v>1729.8833333333332</v>
      </c>
      <c r="J119" s="251">
        <v>1774.3833333333332</v>
      </c>
      <c r="K119" s="251">
        <v>1788.0166666666669</v>
      </c>
      <c r="L119" s="251">
        <v>1796.6333333333332</v>
      </c>
      <c r="M119" s="252">
        <v>1779.4</v>
      </c>
      <c r="N119" s="252">
        <v>1757.15</v>
      </c>
      <c r="O119" s="252">
        <v>34568800</v>
      </c>
      <c r="P119" s="253">
        <v>1.6956731504689283E-2</v>
      </c>
    </row>
    <row r="120" spans="1:16" ht="12.75" customHeight="1">
      <c r="A120" s="245">
        <v>110</v>
      </c>
      <c r="B120" s="257" t="s">
        <v>68</v>
      </c>
      <c r="C120" s="249" t="s">
        <v>163</v>
      </c>
      <c r="D120" s="250">
        <v>45379</v>
      </c>
      <c r="E120" s="249">
        <v>157.25</v>
      </c>
      <c r="F120" s="249">
        <v>156.88333333333333</v>
      </c>
      <c r="G120" s="251">
        <v>155.26666666666665</v>
      </c>
      <c r="H120" s="251">
        <v>153.28333333333333</v>
      </c>
      <c r="I120" s="251">
        <v>151.66666666666666</v>
      </c>
      <c r="J120" s="251">
        <v>158.86666666666665</v>
      </c>
      <c r="K120" s="251">
        <v>160.48333333333332</v>
      </c>
      <c r="L120" s="251">
        <v>162.46666666666664</v>
      </c>
      <c r="M120" s="252">
        <v>158.5</v>
      </c>
      <c r="N120" s="252">
        <v>154.9</v>
      </c>
      <c r="O120" s="252">
        <v>53267356</v>
      </c>
      <c r="P120" s="253">
        <v>-3.0061748456288593E-2</v>
      </c>
    </row>
    <row r="121" spans="1:16" ht="12.75" customHeight="1">
      <c r="A121" s="245">
        <v>111</v>
      </c>
      <c r="B121" s="257" t="s">
        <v>45</v>
      </c>
      <c r="C121" s="249" t="s">
        <v>164</v>
      </c>
      <c r="D121" s="250">
        <v>45379</v>
      </c>
      <c r="E121" s="249">
        <v>2268.65</v>
      </c>
      <c r="F121" s="249">
        <v>2237.4833333333336</v>
      </c>
      <c r="G121" s="251">
        <v>2202.166666666667</v>
      </c>
      <c r="H121" s="251">
        <v>2135.6833333333334</v>
      </c>
      <c r="I121" s="251">
        <v>2100.3666666666668</v>
      </c>
      <c r="J121" s="251">
        <v>2303.9666666666672</v>
      </c>
      <c r="K121" s="251">
        <v>2339.2833333333338</v>
      </c>
      <c r="L121" s="251">
        <v>2405.7666666666673</v>
      </c>
      <c r="M121" s="252">
        <v>2272.8000000000002</v>
      </c>
      <c r="N121" s="252">
        <v>2171</v>
      </c>
      <c r="O121" s="252">
        <v>2423400</v>
      </c>
      <c r="P121" s="253">
        <v>6.4715961513114539E-2</v>
      </c>
    </row>
    <row r="122" spans="1:16" ht="12.75" customHeight="1">
      <c r="A122" s="245">
        <v>112</v>
      </c>
      <c r="B122" s="257" t="s">
        <v>43</v>
      </c>
      <c r="C122" s="249" t="s">
        <v>165</v>
      </c>
      <c r="D122" s="250">
        <v>45379</v>
      </c>
      <c r="E122" s="249">
        <v>400.3</v>
      </c>
      <c r="F122" s="249">
        <v>400.93333333333334</v>
      </c>
      <c r="G122" s="251">
        <v>396.16666666666669</v>
      </c>
      <c r="H122" s="251">
        <v>392.03333333333336</v>
      </c>
      <c r="I122" s="251">
        <v>387.26666666666671</v>
      </c>
      <c r="J122" s="251">
        <v>405.06666666666666</v>
      </c>
      <c r="K122" s="251">
        <v>409.83333333333331</v>
      </c>
      <c r="L122" s="251">
        <v>413.96666666666664</v>
      </c>
      <c r="M122" s="252">
        <v>405.7</v>
      </c>
      <c r="N122" s="252">
        <v>396.8</v>
      </c>
      <c r="O122" s="252">
        <v>11517500</v>
      </c>
      <c r="P122" s="253">
        <v>-3.5449886104783598E-2</v>
      </c>
    </row>
    <row r="123" spans="1:16" ht="12.75" customHeight="1">
      <c r="A123" s="245">
        <v>113</v>
      </c>
      <c r="B123" s="257" t="s">
        <v>68</v>
      </c>
      <c r="C123" s="249" t="s">
        <v>166</v>
      </c>
      <c r="D123" s="250">
        <v>45379</v>
      </c>
      <c r="E123" s="249">
        <v>593.20000000000005</v>
      </c>
      <c r="F123" s="249">
        <v>594.18333333333328</v>
      </c>
      <c r="G123" s="251">
        <v>587.71666666666658</v>
      </c>
      <c r="H123" s="251">
        <v>582.23333333333335</v>
      </c>
      <c r="I123" s="251">
        <v>575.76666666666665</v>
      </c>
      <c r="J123" s="251">
        <v>599.66666666666652</v>
      </c>
      <c r="K123" s="251">
        <v>606.13333333333321</v>
      </c>
      <c r="L123" s="251">
        <v>611.61666666666645</v>
      </c>
      <c r="M123" s="252">
        <v>600.65</v>
      </c>
      <c r="N123" s="252">
        <v>588.70000000000005</v>
      </c>
      <c r="O123" s="252">
        <v>17774000</v>
      </c>
      <c r="P123" s="253">
        <v>-2.8849306086766474E-2</v>
      </c>
    </row>
    <row r="124" spans="1:16" ht="12.75" customHeight="1">
      <c r="A124" s="245">
        <v>114</v>
      </c>
      <c r="B124" s="257" t="s">
        <v>41</v>
      </c>
      <c r="C124" s="254" t="s">
        <v>167</v>
      </c>
      <c r="D124" s="250">
        <v>45379</v>
      </c>
      <c r="E124" s="249">
        <v>3674.35</v>
      </c>
      <c r="F124" s="249">
        <v>3654.35</v>
      </c>
      <c r="G124" s="251">
        <v>3628.7</v>
      </c>
      <c r="H124" s="251">
        <v>3583.0499999999997</v>
      </c>
      <c r="I124" s="251">
        <v>3557.3999999999996</v>
      </c>
      <c r="J124" s="251">
        <v>3700</v>
      </c>
      <c r="K124" s="251">
        <v>3725.6500000000005</v>
      </c>
      <c r="L124" s="251">
        <v>3771.3</v>
      </c>
      <c r="M124" s="252">
        <v>3680</v>
      </c>
      <c r="N124" s="252">
        <v>3608.7</v>
      </c>
      <c r="O124" s="252">
        <v>15937500</v>
      </c>
      <c r="P124" s="253">
        <v>-8.8434485718017122E-3</v>
      </c>
    </row>
    <row r="125" spans="1:16" ht="12.75" customHeight="1">
      <c r="A125" s="245">
        <v>115</v>
      </c>
      <c r="B125" s="257" t="s">
        <v>87</v>
      </c>
      <c r="C125" s="249" t="s">
        <v>168</v>
      </c>
      <c r="D125" s="250">
        <v>45379</v>
      </c>
      <c r="E125" s="249">
        <v>5005.8</v>
      </c>
      <c r="F125" s="249">
        <v>5018.6166666666668</v>
      </c>
      <c r="G125" s="251">
        <v>4978.2833333333338</v>
      </c>
      <c r="H125" s="251">
        <v>4950.7666666666673</v>
      </c>
      <c r="I125" s="251">
        <v>4910.4333333333343</v>
      </c>
      <c r="J125" s="251">
        <v>5046.1333333333332</v>
      </c>
      <c r="K125" s="251">
        <v>5086.4666666666653</v>
      </c>
      <c r="L125" s="251">
        <v>5113.9833333333327</v>
      </c>
      <c r="M125" s="252">
        <v>5058.95</v>
      </c>
      <c r="N125" s="252">
        <v>4991.1000000000004</v>
      </c>
      <c r="O125" s="252">
        <v>3040800</v>
      </c>
      <c r="P125" s="253">
        <v>7.0101351351351357E-2</v>
      </c>
    </row>
    <row r="126" spans="1:16" ht="12.75" customHeight="1">
      <c r="A126" s="245">
        <v>116</v>
      </c>
      <c r="B126" s="257" t="s">
        <v>87</v>
      </c>
      <c r="C126" s="249" t="s">
        <v>169</v>
      </c>
      <c r="D126" s="250">
        <v>45379</v>
      </c>
      <c r="E126" s="249">
        <v>5432.3</v>
      </c>
      <c r="F126" s="249">
        <v>5407.1166666666668</v>
      </c>
      <c r="G126" s="251">
        <v>5359.6833333333334</v>
      </c>
      <c r="H126" s="251">
        <v>5287.0666666666666</v>
      </c>
      <c r="I126" s="251">
        <v>5239.6333333333332</v>
      </c>
      <c r="J126" s="251">
        <v>5479.7333333333336</v>
      </c>
      <c r="K126" s="251">
        <v>5527.1666666666679</v>
      </c>
      <c r="L126" s="251">
        <v>5599.7833333333338</v>
      </c>
      <c r="M126" s="252">
        <v>5454.55</v>
      </c>
      <c r="N126" s="252">
        <v>5334.5</v>
      </c>
      <c r="O126" s="252">
        <v>698200</v>
      </c>
      <c r="P126" s="253">
        <v>-6.0548977395048442E-2</v>
      </c>
    </row>
    <row r="127" spans="1:16" ht="12.75" customHeight="1">
      <c r="A127" s="245">
        <v>117</v>
      </c>
      <c r="B127" s="257" t="s">
        <v>43</v>
      </c>
      <c r="C127" s="249" t="s">
        <v>170</v>
      </c>
      <c r="D127" s="250">
        <v>45379</v>
      </c>
      <c r="E127" s="249">
        <v>1613.9</v>
      </c>
      <c r="F127" s="249">
        <v>1611.95</v>
      </c>
      <c r="G127" s="251">
        <v>1595.1000000000001</v>
      </c>
      <c r="H127" s="251">
        <v>1576.3000000000002</v>
      </c>
      <c r="I127" s="251">
        <v>1559.4500000000003</v>
      </c>
      <c r="J127" s="251">
        <v>1630.75</v>
      </c>
      <c r="K127" s="251">
        <v>1647.6</v>
      </c>
      <c r="L127" s="251">
        <v>1666.3999999999999</v>
      </c>
      <c r="M127" s="252">
        <v>1628.8</v>
      </c>
      <c r="N127" s="252">
        <v>1593.15</v>
      </c>
      <c r="O127" s="252">
        <v>6608750</v>
      </c>
      <c r="P127" s="253">
        <v>3.13038864570898E-2</v>
      </c>
    </row>
    <row r="128" spans="1:16" ht="12.75" customHeight="1">
      <c r="A128" s="245">
        <v>118</v>
      </c>
      <c r="B128" s="257" t="s">
        <v>56</v>
      </c>
      <c r="C128" s="249" t="s">
        <v>171</v>
      </c>
      <c r="D128" s="250">
        <v>45379</v>
      </c>
      <c r="E128" s="249">
        <v>1871.45</v>
      </c>
      <c r="F128" s="249">
        <v>1885.9666666666665</v>
      </c>
      <c r="G128" s="251">
        <v>1853.9833333333329</v>
      </c>
      <c r="H128" s="251">
        <v>1836.5166666666664</v>
      </c>
      <c r="I128" s="251">
        <v>1804.5333333333328</v>
      </c>
      <c r="J128" s="251">
        <v>1903.4333333333329</v>
      </c>
      <c r="K128" s="251">
        <v>1935.4166666666665</v>
      </c>
      <c r="L128" s="251">
        <v>1952.883333333333</v>
      </c>
      <c r="M128" s="252">
        <v>1917.95</v>
      </c>
      <c r="N128" s="252">
        <v>1868.5</v>
      </c>
      <c r="O128" s="252">
        <v>15236550</v>
      </c>
      <c r="P128" s="253">
        <v>-2.6575637471648833E-3</v>
      </c>
    </row>
    <row r="129" spans="1:16" ht="12.75" customHeight="1">
      <c r="A129" s="245">
        <v>119</v>
      </c>
      <c r="B129" s="257" t="s">
        <v>68</v>
      </c>
      <c r="C129" s="249" t="s">
        <v>172</v>
      </c>
      <c r="D129" s="250">
        <v>45379</v>
      </c>
      <c r="E129" s="249">
        <v>275.39999999999998</v>
      </c>
      <c r="F129" s="249">
        <v>275.16666666666669</v>
      </c>
      <c r="G129" s="251">
        <v>271.03333333333336</v>
      </c>
      <c r="H129" s="251">
        <v>266.66666666666669</v>
      </c>
      <c r="I129" s="251">
        <v>262.53333333333336</v>
      </c>
      <c r="J129" s="251">
        <v>279.53333333333336</v>
      </c>
      <c r="K129" s="251">
        <v>283.66666666666669</v>
      </c>
      <c r="L129" s="251">
        <v>288.03333333333336</v>
      </c>
      <c r="M129" s="252">
        <v>279.3</v>
      </c>
      <c r="N129" s="252">
        <v>270.8</v>
      </c>
      <c r="O129" s="252">
        <v>23930000</v>
      </c>
      <c r="P129" s="253">
        <v>-5.2277227722772275E-2</v>
      </c>
    </row>
    <row r="130" spans="1:16" ht="12.75" customHeight="1">
      <c r="A130" s="245">
        <v>120</v>
      </c>
      <c r="B130" s="257" t="s">
        <v>68</v>
      </c>
      <c r="C130" s="249" t="s">
        <v>173</v>
      </c>
      <c r="D130" s="250">
        <v>45379</v>
      </c>
      <c r="E130" s="249">
        <v>175.85</v>
      </c>
      <c r="F130" s="249">
        <v>175.41666666666666</v>
      </c>
      <c r="G130" s="251">
        <v>173.18333333333331</v>
      </c>
      <c r="H130" s="251">
        <v>170.51666666666665</v>
      </c>
      <c r="I130" s="251">
        <v>168.2833333333333</v>
      </c>
      <c r="J130" s="251">
        <v>178.08333333333331</v>
      </c>
      <c r="K130" s="251">
        <v>180.31666666666666</v>
      </c>
      <c r="L130" s="251">
        <v>182.98333333333332</v>
      </c>
      <c r="M130" s="252">
        <v>177.65</v>
      </c>
      <c r="N130" s="252">
        <v>172.75</v>
      </c>
      <c r="O130" s="252">
        <v>57546000</v>
      </c>
      <c r="P130" s="253">
        <v>-1.6711092884970268E-2</v>
      </c>
    </row>
    <row r="131" spans="1:16" ht="12.75" customHeight="1">
      <c r="A131" s="245">
        <v>121</v>
      </c>
      <c r="B131" s="257" t="s">
        <v>59</v>
      </c>
      <c r="C131" s="249" t="s">
        <v>174</v>
      </c>
      <c r="D131" s="250">
        <v>45379</v>
      </c>
      <c r="E131" s="249">
        <v>498.15</v>
      </c>
      <c r="F131" s="249">
        <v>497.75</v>
      </c>
      <c r="G131" s="251">
        <v>495.15</v>
      </c>
      <c r="H131" s="251">
        <v>492.15</v>
      </c>
      <c r="I131" s="251">
        <v>489.54999999999995</v>
      </c>
      <c r="J131" s="251">
        <v>500.75</v>
      </c>
      <c r="K131" s="251">
        <v>503.35</v>
      </c>
      <c r="L131" s="251">
        <v>506.35</v>
      </c>
      <c r="M131" s="252">
        <v>500.35</v>
      </c>
      <c r="N131" s="252">
        <v>494.75</v>
      </c>
      <c r="O131" s="252">
        <v>14154000</v>
      </c>
      <c r="P131" s="253">
        <v>-1.3960876107674302E-2</v>
      </c>
    </row>
    <row r="132" spans="1:16" ht="12.75" customHeight="1">
      <c r="A132" s="245">
        <v>122</v>
      </c>
      <c r="B132" s="257" t="s">
        <v>56</v>
      </c>
      <c r="C132" s="249" t="s">
        <v>175</v>
      </c>
      <c r="D132" s="250">
        <v>45379</v>
      </c>
      <c r="E132" s="249">
        <v>12293.9</v>
      </c>
      <c r="F132" s="249">
        <v>12267.65</v>
      </c>
      <c r="G132" s="251">
        <v>12192.05</v>
      </c>
      <c r="H132" s="251">
        <v>12090.199999999999</v>
      </c>
      <c r="I132" s="251">
        <v>12014.599999999999</v>
      </c>
      <c r="J132" s="251">
        <v>12369.5</v>
      </c>
      <c r="K132" s="251">
        <v>12445.100000000002</v>
      </c>
      <c r="L132" s="251">
        <v>12546.95</v>
      </c>
      <c r="M132" s="252">
        <v>12343.25</v>
      </c>
      <c r="N132" s="252">
        <v>12165.8</v>
      </c>
      <c r="O132" s="252">
        <v>3077600</v>
      </c>
      <c r="P132" s="253">
        <v>7.5519832255809896E-2</v>
      </c>
    </row>
    <row r="133" spans="1:16" ht="12.75" customHeight="1">
      <c r="A133" s="245">
        <v>123</v>
      </c>
      <c r="B133" s="257" t="s">
        <v>59</v>
      </c>
      <c r="C133" s="249" t="s">
        <v>176</v>
      </c>
      <c r="D133" s="250">
        <v>45379</v>
      </c>
      <c r="E133" s="249">
        <v>1130</v>
      </c>
      <c r="F133" s="249">
        <v>1131.9166666666667</v>
      </c>
      <c r="G133" s="251">
        <v>1125.1333333333334</v>
      </c>
      <c r="H133" s="251">
        <v>1120.2666666666667</v>
      </c>
      <c r="I133" s="251">
        <v>1113.4833333333333</v>
      </c>
      <c r="J133" s="251">
        <v>1136.7833333333335</v>
      </c>
      <c r="K133" s="251">
        <v>1143.5666666666668</v>
      </c>
      <c r="L133" s="251">
        <v>1148.4333333333336</v>
      </c>
      <c r="M133" s="252">
        <v>1138.7</v>
      </c>
      <c r="N133" s="252">
        <v>1127.05</v>
      </c>
      <c r="O133" s="252">
        <v>6925800</v>
      </c>
      <c r="P133" s="253">
        <v>-3.725707380928406E-3</v>
      </c>
    </row>
    <row r="134" spans="1:16" ht="12.75" customHeight="1">
      <c r="A134" s="245">
        <v>124</v>
      </c>
      <c r="B134" s="257" t="s">
        <v>45</v>
      </c>
      <c r="C134" s="249" t="s">
        <v>177</v>
      </c>
      <c r="D134" s="250">
        <v>45379</v>
      </c>
      <c r="E134" s="249">
        <v>3375.95</v>
      </c>
      <c r="F134" s="249">
        <v>3360.9833333333336</v>
      </c>
      <c r="G134" s="251">
        <v>3326.9666666666672</v>
      </c>
      <c r="H134" s="251">
        <v>3277.9833333333336</v>
      </c>
      <c r="I134" s="251">
        <v>3243.9666666666672</v>
      </c>
      <c r="J134" s="251">
        <v>3409.9666666666672</v>
      </c>
      <c r="K134" s="251">
        <v>3443.9833333333336</v>
      </c>
      <c r="L134" s="251">
        <v>3492.9666666666672</v>
      </c>
      <c r="M134" s="252">
        <v>3395</v>
      </c>
      <c r="N134" s="252">
        <v>3312</v>
      </c>
      <c r="O134" s="252">
        <v>3764800</v>
      </c>
      <c r="P134" s="253">
        <v>0.18568909045099521</v>
      </c>
    </row>
    <row r="135" spans="1:16" ht="12.75" customHeight="1">
      <c r="A135" s="245">
        <v>125</v>
      </c>
      <c r="B135" s="257" t="s">
        <v>43</v>
      </c>
      <c r="C135" s="249" t="s">
        <v>178</v>
      </c>
      <c r="D135" s="250">
        <v>45379</v>
      </c>
      <c r="E135" s="249">
        <v>1664.4</v>
      </c>
      <c r="F135" s="249">
        <v>1648.95</v>
      </c>
      <c r="G135" s="251">
        <v>1626.45</v>
      </c>
      <c r="H135" s="251">
        <v>1588.5</v>
      </c>
      <c r="I135" s="251">
        <v>1566</v>
      </c>
      <c r="J135" s="251">
        <v>1686.9</v>
      </c>
      <c r="K135" s="251">
        <v>1709.4</v>
      </c>
      <c r="L135" s="251">
        <v>1747.3500000000001</v>
      </c>
      <c r="M135" s="252">
        <v>1671.45</v>
      </c>
      <c r="N135" s="252">
        <v>1611</v>
      </c>
      <c r="O135" s="252">
        <v>2038800</v>
      </c>
      <c r="P135" s="253">
        <v>0.18232428670842032</v>
      </c>
    </row>
    <row r="136" spans="1:16" ht="12.75" customHeight="1">
      <c r="A136" s="245">
        <v>126</v>
      </c>
      <c r="B136" s="257" t="s">
        <v>68</v>
      </c>
      <c r="C136" s="256" t="s">
        <v>179</v>
      </c>
      <c r="D136" s="250">
        <v>45379</v>
      </c>
      <c r="E136" s="249">
        <v>989.2</v>
      </c>
      <c r="F136" s="249">
        <v>990.85</v>
      </c>
      <c r="G136" s="251">
        <v>975.30000000000007</v>
      </c>
      <c r="H136" s="251">
        <v>961.40000000000009</v>
      </c>
      <c r="I136" s="251">
        <v>945.85000000000014</v>
      </c>
      <c r="J136" s="251">
        <v>1004.75</v>
      </c>
      <c r="K136" s="251">
        <v>1020.3</v>
      </c>
      <c r="L136" s="251">
        <v>1034.1999999999998</v>
      </c>
      <c r="M136" s="252">
        <v>1006.4</v>
      </c>
      <c r="N136" s="252">
        <v>976.95</v>
      </c>
      <c r="O136" s="252">
        <v>9004800</v>
      </c>
      <c r="P136" s="253">
        <v>-4.4157608695652176E-2</v>
      </c>
    </row>
    <row r="137" spans="1:16" ht="12.75" customHeight="1">
      <c r="A137" s="245">
        <v>127</v>
      </c>
      <c r="B137" s="257" t="s">
        <v>84</v>
      </c>
      <c r="C137" s="256" t="s">
        <v>180</v>
      </c>
      <c r="D137" s="250">
        <v>45379</v>
      </c>
      <c r="E137" s="249">
        <v>1363.25</v>
      </c>
      <c r="F137" s="249">
        <v>1350.4666666666667</v>
      </c>
      <c r="G137" s="251">
        <v>1332.2833333333333</v>
      </c>
      <c r="H137" s="251">
        <v>1301.3166666666666</v>
      </c>
      <c r="I137" s="251">
        <v>1283.1333333333332</v>
      </c>
      <c r="J137" s="251">
        <v>1381.4333333333334</v>
      </c>
      <c r="K137" s="251">
        <v>1399.6166666666668</v>
      </c>
      <c r="L137" s="251">
        <v>1430.5833333333335</v>
      </c>
      <c r="M137" s="252">
        <v>1368.65</v>
      </c>
      <c r="N137" s="252">
        <v>1319.5</v>
      </c>
      <c r="O137" s="252">
        <v>2653600</v>
      </c>
      <c r="P137" s="253">
        <v>-9.7905901550176769E-2</v>
      </c>
    </row>
    <row r="138" spans="1:16" ht="12.75" customHeight="1">
      <c r="A138" s="245">
        <v>128</v>
      </c>
      <c r="B138" s="257" t="s">
        <v>56</v>
      </c>
      <c r="C138" s="249" t="s">
        <v>181</v>
      </c>
      <c r="D138" s="250">
        <v>45379</v>
      </c>
      <c r="E138" s="249">
        <v>117.45</v>
      </c>
      <c r="F138" s="249">
        <v>116.78333333333335</v>
      </c>
      <c r="G138" s="251">
        <v>115.66666666666669</v>
      </c>
      <c r="H138" s="251">
        <v>113.88333333333334</v>
      </c>
      <c r="I138" s="251">
        <v>112.76666666666668</v>
      </c>
      <c r="J138" s="251">
        <v>118.56666666666669</v>
      </c>
      <c r="K138" s="251">
        <v>119.68333333333334</v>
      </c>
      <c r="L138" s="251">
        <v>121.4666666666667</v>
      </c>
      <c r="M138" s="252">
        <v>117.9</v>
      </c>
      <c r="N138" s="252">
        <v>115</v>
      </c>
      <c r="O138" s="252">
        <v>179133000</v>
      </c>
      <c r="P138" s="253">
        <v>-1.7332035053554042E-2</v>
      </c>
    </row>
    <row r="139" spans="1:16" ht="12.75" customHeight="1">
      <c r="A139" s="245">
        <v>129</v>
      </c>
      <c r="B139" s="257" t="s">
        <v>87</v>
      </c>
      <c r="C139" s="249" t="s">
        <v>182</v>
      </c>
      <c r="D139" s="250">
        <v>45379</v>
      </c>
      <c r="E139" s="249">
        <v>2388.8000000000002</v>
      </c>
      <c r="F139" s="249">
        <v>2390.6666666666665</v>
      </c>
      <c r="G139" s="251">
        <v>2368.2333333333331</v>
      </c>
      <c r="H139" s="251">
        <v>2347.6666666666665</v>
      </c>
      <c r="I139" s="251">
        <v>2325.2333333333331</v>
      </c>
      <c r="J139" s="251">
        <v>2411.2333333333331</v>
      </c>
      <c r="K139" s="251">
        <v>2433.6666666666665</v>
      </c>
      <c r="L139" s="251">
        <v>2454.2333333333331</v>
      </c>
      <c r="M139" s="252">
        <v>2413.1</v>
      </c>
      <c r="N139" s="252">
        <v>2370.1</v>
      </c>
      <c r="O139" s="252">
        <v>3066250</v>
      </c>
      <c r="P139" s="253">
        <v>2.1436423598387686E-2</v>
      </c>
    </row>
    <row r="140" spans="1:16" ht="12.75" customHeight="1">
      <c r="A140" s="245">
        <v>130</v>
      </c>
      <c r="B140" s="257" t="s">
        <v>56</v>
      </c>
      <c r="C140" s="254" t="s">
        <v>183</v>
      </c>
      <c r="D140" s="250">
        <v>45379</v>
      </c>
      <c r="E140" s="249">
        <v>132251.70000000001</v>
      </c>
      <c r="F140" s="249">
        <v>131987.83333333334</v>
      </c>
      <c r="G140" s="251">
        <v>131226.66666666669</v>
      </c>
      <c r="H140" s="251">
        <v>130201.63333333335</v>
      </c>
      <c r="I140" s="251">
        <v>129440.46666666669</v>
      </c>
      <c r="J140" s="251">
        <v>133012.8666666667</v>
      </c>
      <c r="K140" s="251">
        <v>133774.03333333338</v>
      </c>
      <c r="L140" s="251">
        <v>134799.06666666668</v>
      </c>
      <c r="M140" s="252">
        <v>132749</v>
      </c>
      <c r="N140" s="252">
        <v>130962.8</v>
      </c>
      <c r="O140" s="252">
        <v>51990</v>
      </c>
      <c r="P140" s="253">
        <v>-1.2066508313539193E-2</v>
      </c>
    </row>
    <row r="141" spans="1:16" ht="12.75" customHeight="1">
      <c r="A141" s="245">
        <v>131</v>
      </c>
      <c r="B141" s="257" t="s">
        <v>68</v>
      </c>
      <c r="C141" s="249" t="s">
        <v>184</v>
      </c>
      <c r="D141" s="250">
        <v>45379</v>
      </c>
      <c r="E141" s="249">
        <v>1456.3</v>
      </c>
      <c r="F141" s="249">
        <v>1448.8833333333332</v>
      </c>
      <c r="G141" s="251">
        <v>1420.6666666666665</v>
      </c>
      <c r="H141" s="251">
        <v>1385.0333333333333</v>
      </c>
      <c r="I141" s="251">
        <v>1356.8166666666666</v>
      </c>
      <c r="J141" s="251">
        <v>1484.5166666666664</v>
      </c>
      <c r="K141" s="251">
        <v>1512.7333333333331</v>
      </c>
      <c r="L141" s="251">
        <v>1548.3666666666663</v>
      </c>
      <c r="M141" s="252">
        <v>1477.1</v>
      </c>
      <c r="N141" s="252">
        <v>1413.25</v>
      </c>
      <c r="O141" s="252">
        <v>6708350</v>
      </c>
      <c r="P141" s="253">
        <v>-1.6608884947190195E-2</v>
      </c>
    </row>
    <row r="142" spans="1:16" ht="12.75" customHeight="1">
      <c r="A142" s="245">
        <v>132</v>
      </c>
      <c r="B142" s="257" t="s">
        <v>132</v>
      </c>
      <c r="C142" s="249" t="s">
        <v>185</v>
      </c>
      <c r="D142" s="250">
        <v>45379</v>
      </c>
      <c r="E142" s="249">
        <v>152.55000000000001</v>
      </c>
      <c r="F142" s="249">
        <v>151.54999999999998</v>
      </c>
      <c r="G142" s="251">
        <v>149.89999999999998</v>
      </c>
      <c r="H142" s="251">
        <v>147.25</v>
      </c>
      <c r="I142" s="251">
        <v>145.6</v>
      </c>
      <c r="J142" s="251">
        <v>154.19999999999996</v>
      </c>
      <c r="K142" s="251">
        <v>155.85</v>
      </c>
      <c r="L142" s="251">
        <v>158.49999999999994</v>
      </c>
      <c r="M142" s="252">
        <v>153.19999999999999</v>
      </c>
      <c r="N142" s="252">
        <v>148.9</v>
      </c>
      <c r="O142" s="252">
        <v>90615000</v>
      </c>
      <c r="P142" s="253">
        <v>-1.7483939172155811E-2</v>
      </c>
    </row>
    <row r="143" spans="1:16" ht="12.75" customHeight="1">
      <c r="A143" s="245">
        <v>133</v>
      </c>
      <c r="B143" s="257" t="s">
        <v>45</v>
      </c>
      <c r="C143" s="249" t="s">
        <v>186</v>
      </c>
      <c r="D143" s="250">
        <v>45379</v>
      </c>
      <c r="E143" s="249">
        <v>5226.7</v>
      </c>
      <c r="F143" s="249">
        <v>5237.1333333333341</v>
      </c>
      <c r="G143" s="251">
        <v>5162.7666666666682</v>
      </c>
      <c r="H143" s="251">
        <v>5098.8333333333339</v>
      </c>
      <c r="I143" s="251">
        <v>5024.4666666666681</v>
      </c>
      <c r="J143" s="251">
        <v>5301.0666666666684</v>
      </c>
      <c r="K143" s="251">
        <v>5375.4333333333352</v>
      </c>
      <c r="L143" s="251">
        <v>5439.3666666666686</v>
      </c>
      <c r="M143" s="252">
        <v>5311.5</v>
      </c>
      <c r="N143" s="252">
        <v>5173.2</v>
      </c>
      <c r="O143" s="252">
        <v>1334400</v>
      </c>
      <c r="P143" s="253">
        <v>1.0127152019804209E-3</v>
      </c>
    </row>
    <row r="144" spans="1:16" ht="12.75" customHeight="1">
      <c r="A144" s="245">
        <v>134</v>
      </c>
      <c r="B144" s="257" t="s">
        <v>39</v>
      </c>
      <c r="C144" s="249" t="s">
        <v>187</v>
      </c>
      <c r="D144" s="250">
        <v>45379</v>
      </c>
      <c r="E144" s="249">
        <v>3129.9</v>
      </c>
      <c r="F144" s="249">
        <v>3114.1333333333332</v>
      </c>
      <c r="G144" s="251">
        <v>3075.7666666666664</v>
      </c>
      <c r="H144" s="251">
        <v>3021.6333333333332</v>
      </c>
      <c r="I144" s="251">
        <v>2983.2666666666664</v>
      </c>
      <c r="J144" s="251">
        <v>3168.2666666666664</v>
      </c>
      <c r="K144" s="251">
        <v>3206.6333333333332</v>
      </c>
      <c r="L144" s="251">
        <v>3260.7666666666664</v>
      </c>
      <c r="M144" s="252">
        <v>3152.5</v>
      </c>
      <c r="N144" s="252">
        <v>3060</v>
      </c>
      <c r="O144" s="252">
        <v>1659750</v>
      </c>
      <c r="P144" s="253">
        <v>-9.5035577001717511E-2</v>
      </c>
    </row>
    <row r="145" spans="1:16" ht="12.75" customHeight="1">
      <c r="A145" s="245">
        <v>135</v>
      </c>
      <c r="B145" s="257" t="s">
        <v>59</v>
      </c>
      <c r="C145" s="249" t="s">
        <v>188</v>
      </c>
      <c r="D145" s="250">
        <v>45379</v>
      </c>
      <c r="E145" s="249">
        <v>2598.5</v>
      </c>
      <c r="F145" s="249">
        <v>2580.4833333333331</v>
      </c>
      <c r="G145" s="251">
        <v>2553.4666666666662</v>
      </c>
      <c r="H145" s="251">
        <v>2508.4333333333329</v>
      </c>
      <c r="I145" s="251">
        <v>2481.4166666666661</v>
      </c>
      <c r="J145" s="251">
        <v>2625.5166666666664</v>
      </c>
      <c r="K145" s="251">
        <v>2652.5333333333338</v>
      </c>
      <c r="L145" s="251">
        <v>2697.5666666666666</v>
      </c>
      <c r="M145" s="252">
        <v>2607.5</v>
      </c>
      <c r="N145" s="252">
        <v>2535.4499999999998</v>
      </c>
      <c r="O145" s="252">
        <v>5398800</v>
      </c>
      <c r="P145" s="253">
        <v>9.66929389778175E-2</v>
      </c>
    </row>
    <row r="146" spans="1:16" ht="12.75" customHeight="1">
      <c r="A146" s="245">
        <v>136</v>
      </c>
      <c r="B146" s="257" t="s">
        <v>132</v>
      </c>
      <c r="C146" s="249" t="s">
        <v>189</v>
      </c>
      <c r="D146" s="250">
        <v>45379</v>
      </c>
      <c r="E146" s="249">
        <v>204.65</v>
      </c>
      <c r="F146" s="249">
        <v>204.5</v>
      </c>
      <c r="G146" s="251">
        <v>202.5</v>
      </c>
      <c r="H146" s="251">
        <v>200.35</v>
      </c>
      <c r="I146" s="251">
        <v>198.35</v>
      </c>
      <c r="J146" s="251">
        <v>206.65</v>
      </c>
      <c r="K146" s="251">
        <v>208.65</v>
      </c>
      <c r="L146" s="251">
        <v>210.8</v>
      </c>
      <c r="M146" s="252">
        <v>206.5</v>
      </c>
      <c r="N146" s="252">
        <v>202.35</v>
      </c>
      <c r="O146" s="252">
        <v>89968500</v>
      </c>
      <c r="P146" s="253">
        <v>4.5057759657101043E-2</v>
      </c>
    </row>
    <row r="147" spans="1:16" ht="12.75" customHeight="1">
      <c r="A147" s="245">
        <v>137</v>
      </c>
      <c r="B147" s="257" t="s">
        <v>190</v>
      </c>
      <c r="C147" s="249" t="s">
        <v>191</v>
      </c>
      <c r="D147" s="250">
        <v>45379</v>
      </c>
      <c r="E147" s="249">
        <v>330.1</v>
      </c>
      <c r="F147" s="249">
        <v>327.63333333333338</v>
      </c>
      <c r="G147" s="251">
        <v>324.46666666666675</v>
      </c>
      <c r="H147" s="251">
        <v>318.83333333333337</v>
      </c>
      <c r="I147" s="251">
        <v>315.66666666666674</v>
      </c>
      <c r="J147" s="251">
        <v>333.26666666666677</v>
      </c>
      <c r="K147" s="251">
        <v>336.43333333333339</v>
      </c>
      <c r="L147" s="251">
        <v>342.06666666666678</v>
      </c>
      <c r="M147" s="252">
        <v>330.8</v>
      </c>
      <c r="N147" s="252">
        <v>322</v>
      </c>
      <c r="O147" s="252">
        <v>112185000</v>
      </c>
      <c r="P147" s="253">
        <v>7.5465186505996373E-2</v>
      </c>
    </row>
    <row r="148" spans="1:16" ht="12.75" customHeight="1">
      <c r="A148" s="245">
        <v>138</v>
      </c>
      <c r="B148" s="257" t="s">
        <v>108</v>
      </c>
      <c r="C148" s="249" t="s">
        <v>192</v>
      </c>
      <c r="D148" s="250">
        <v>45379</v>
      </c>
      <c r="E148" s="249">
        <v>1496.15</v>
      </c>
      <c r="F148" s="249">
        <v>1479.75</v>
      </c>
      <c r="G148" s="251">
        <v>1459.15</v>
      </c>
      <c r="H148" s="251">
        <v>1422.15</v>
      </c>
      <c r="I148" s="251">
        <v>1401.5500000000002</v>
      </c>
      <c r="J148" s="251">
        <v>1516.75</v>
      </c>
      <c r="K148" s="251">
        <v>1537.35</v>
      </c>
      <c r="L148" s="251">
        <v>1574.35</v>
      </c>
      <c r="M148" s="252">
        <v>1500.35</v>
      </c>
      <c r="N148" s="252">
        <v>1442.75</v>
      </c>
      <c r="O148" s="252">
        <v>6160700</v>
      </c>
      <c r="P148" s="253">
        <v>5.7304180682364245E-2</v>
      </c>
    </row>
    <row r="149" spans="1:16" ht="12.75" customHeight="1">
      <c r="A149" s="245">
        <v>139</v>
      </c>
      <c r="B149" s="257" t="s">
        <v>87</v>
      </c>
      <c r="C149" s="249" t="s">
        <v>193</v>
      </c>
      <c r="D149" s="250">
        <v>45379</v>
      </c>
      <c r="E149" s="249">
        <v>8791.1</v>
      </c>
      <c r="F149" s="249">
        <v>8659.6500000000015</v>
      </c>
      <c r="G149" s="251">
        <v>8494.8500000000022</v>
      </c>
      <c r="H149" s="251">
        <v>8198.6</v>
      </c>
      <c r="I149" s="251">
        <v>8033.8000000000011</v>
      </c>
      <c r="J149" s="251">
        <v>8955.9000000000033</v>
      </c>
      <c r="K149" s="251">
        <v>9120.7000000000025</v>
      </c>
      <c r="L149" s="251">
        <v>9416.9500000000044</v>
      </c>
      <c r="M149" s="252">
        <v>8824.4500000000007</v>
      </c>
      <c r="N149" s="252">
        <v>8363.4</v>
      </c>
      <c r="O149" s="252">
        <v>1490400</v>
      </c>
      <c r="P149" s="253">
        <v>3.4138218151540382E-2</v>
      </c>
    </row>
    <row r="150" spans="1:16" ht="12.75" customHeight="1">
      <c r="A150" s="245">
        <v>140</v>
      </c>
      <c r="B150" s="257" t="s">
        <v>84</v>
      </c>
      <c r="C150" s="254" t="s">
        <v>194</v>
      </c>
      <c r="D150" s="250">
        <v>45379</v>
      </c>
      <c r="E150" s="249">
        <v>265.95</v>
      </c>
      <c r="F150" s="249">
        <v>264.66666666666669</v>
      </c>
      <c r="G150" s="251">
        <v>260.88333333333338</v>
      </c>
      <c r="H150" s="251">
        <v>255.81666666666672</v>
      </c>
      <c r="I150" s="251">
        <v>252.03333333333342</v>
      </c>
      <c r="J150" s="251">
        <v>269.73333333333335</v>
      </c>
      <c r="K150" s="251">
        <v>273.51666666666665</v>
      </c>
      <c r="L150" s="251">
        <v>278.58333333333331</v>
      </c>
      <c r="M150" s="252">
        <v>268.45</v>
      </c>
      <c r="N150" s="252">
        <v>259.60000000000002</v>
      </c>
      <c r="O150" s="252">
        <v>94436650</v>
      </c>
      <c r="P150" s="253">
        <v>5.8242374563182188E-2</v>
      </c>
    </row>
    <row r="151" spans="1:16" ht="12.75" customHeight="1">
      <c r="A151" s="245">
        <v>141</v>
      </c>
      <c r="B151" s="257" t="s">
        <v>47</v>
      </c>
      <c r="C151" s="256" t="s">
        <v>195</v>
      </c>
      <c r="D151" s="250">
        <v>45379</v>
      </c>
      <c r="E151" s="249">
        <v>34811.9</v>
      </c>
      <c r="F151" s="249">
        <v>34670.450000000004</v>
      </c>
      <c r="G151" s="251">
        <v>34485.250000000007</v>
      </c>
      <c r="H151" s="251">
        <v>34158.600000000006</v>
      </c>
      <c r="I151" s="251">
        <v>33973.400000000009</v>
      </c>
      <c r="J151" s="251">
        <v>34997.100000000006</v>
      </c>
      <c r="K151" s="251">
        <v>35182.300000000003</v>
      </c>
      <c r="L151" s="251">
        <v>35508.950000000004</v>
      </c>
      <c r="M151" s="252">
        <v>34855.65</v>
      </c>
      <c r="N151" s="252">
        <v>34343.800000000003</v>
      </c>
      <c r="O151" s="252">
        <v>144315</v>
      </c>
      <c r="P151" s="253">
        <v>-5.0527977894009674E-2</v>
      </c>
    </row>
    <row r="152" spans="1:16" ht="12.75" customHeight="1">
      <c r="A152" s="245">
        <v>142</v>
      </c>
      <c r="B152" s="257" t="s">
        <v>43</v>
      </c>
      <c r="C152" s="249" t="s">
        <v>196</v>
      </c>
      <c r="D152" s="250">
        <v>45379</v>
      </c>
      <c r="E152" s="249">
        <v>861.3</v>
      </c>
      <c r="F152" s="249">
        <v>863.30000000000007</v>
      </c>
      <c r="G152" s="251">
        <v>856.25000000000011</v>
      </c>
      <c r="H152" s="251">
        <v>851.2</v>
      </c>
      <c r="I152" s="251">
        <v>844.15000000000009</v>
      </c>
      <c r="J152" s="251">
        <v>868.35000000000014</v>
      </c>
      <c r="K152" s="251">
        <v>875.40000000000009</v>
      </c>
      <c r="L152" s="251">
        <v>880.45000000000016</v>
      </c>
      <c r="M152" s="252">
        <v>870.35</v>
      </c>
      <c r="N152" s="252">
        <v>858.25</v>
      </c>
      <c r="O152" s="252">
        <v>11734500</v>
      </c>
      <c r="P152" s="253">
        <v>8.7035007414093223E-3</v>
      </c>
    </row>
    <row r="153" spans="1:16" ht="12.75" customHeight="1">
      <c r="A153" s="245">
        <v>143</v>
      </c>
      <c r="B153" s="257" t="s">
        <v>87</v>
      </c>
      <c r="C153" s="249" t="s">
        <v>197</v>
      </c>
      <c r="D153" s="250">
        <v>45379</v>
      </c>
      <c r="E153" s="249">
        <v>8105.65</v>
      </c>
      <c r="F153" s="249">
        <v>8084.9000000000005</v>
      </c>
      <c r="G153" s="251">
        <v>8025.9500000000007</v>
      </c>
      <c r="H153" s="251">
        <v>7946.25</v>
      </c>
      <c r="I153" s="251">
        <v>7887.3</v>
      </c>
      <c r="J153" s="251">
        <v>8164.6000000000013</v>
      </c>
      <c r="K153" s="251">
        <v>8223.5499999999993</v>
      </c>
      <c r="L153" s="251">
        <v>8303.2500000000018</v>
      </c>
      <c r="M153" s="252">
        <v>8143.85</v>
      </c>
      <c r="N153" s="252">
        <v>8005.2</v>
      </c>
      <c r="O153" s="252">
        <v>1591200</v>
      </c>
      <c r="P153" s="253">
        <v>5.4543044602027968E-2</v>
      </c>
    </row>
    <row r="154" spans="1:16" ht="12.75" customHeight="1">
      <c r="A154" s="245">
        <v>144</v>
      </c>
      <c r="B154" s="257" t="s">
        <v>84</v>
      </c>
      <c r="C154" s="249" t="s">
        <v>198</v>
      </c>
      <c r="D154" s="250">
        <v>45379</v>
      </c>
      <c r="E154" s="249">
        <v>266.45</v>
      </c>
      <c r="F154" s="249">
        <v>264.93333333333334</v>
      </c>
      <c r="G154" s="251">
        <v>261.11666666666667</v>
      </c>
      <c r="H154" s="251">
        <v>255.78333333333336</v>
      </c>
      <c r="I154" s="251">
        <v>251.9666666666667</v>
      </c>
      <c r="J154" s="251">
        <v>270.26666666666665</v>
      </c>
      <c r="K154" s="251">
        <v>274.08333333333337</v>
      </c>
      <c r="L154" s="251">
        <v>279.41666666666663</v>
      </c>
      <c r="M154" s="252">
        <v>268.75</v>
      </c>
      <c r="N154" s="252">
        <v>259.60000000000002</v>
      </c>
      <c r="O154" s="252">
        <v>38199000</v>
      </c>
      <c r="P154" s="253">
        <v>-5.4714179658500374E-2</v>
      </c>
    </row>
    <row r="155" spans="1:16" ht="12.75" customHeight="1">
      <c r="A155" s="245">
        <v>145</v>
      </c>
      <c r="B155" s="257" t="s">
        <v>68</v>
      </c>
      <c r="C155" s="254" t="s">
        <v>199</v>
      </c>
      <c r="D155" s="250">
        <v>45379</v>
      </c>
      <c r="E155" s="249">
        <v>395.5</v>
      </c>
      <c r="F155" s="249">
        <v>393.06666666666666</v>
      </c>
      <c r="G155" s="251">
        <v>389.43333333333334</v>
      </c>
      <c r="H155" s="251">
        <v>383.36666666666667</v>
      </c>
      <c r="I155" s="251">
        <v>379.73333333333335</v>
      </c>
      <c r="J155" s="251">
        <v>399.13333333333333</v>
      </c>
      <c r="K155" s="251">
        <v>402.76666666666665</v>
      </c>
      <c r="L155" s="251">
        <v>408.83333333333331</v>
      </c>
      <c r="M155" s="252">
        <v>396.7</v>
      </c>
      <c r="N155" s="252">
        <v>387</v>
      </c>
      <c r="O155" s="252">
        <v>93186000</v>
      </c>
      <c r="P155" s="253">
        <v>7.8917851855175192E-2</v>
      </c>
    </row>
    <row r="156" spans="1:16" ht="12.75" customHeight="1">
      <c r="A156" s="245">
        <v>146</v>
      </c>
      <c r="B156" s="257" t="s">
        <v>59</v>
      </c>
      <c r="C156" s="249" t="s">
        <v>200</v>
      </c>
      <c r="D156" s="250">
        <v>45379</v>
      </c>
      <c r="E156" s="249">
        <v>3010.5</v>
      </c>
      <c r="F156" s="249">
        <v>2997.1333333333332</v>
      </c>
      <c r="G156" s="251">
        <v>2973.3666666666663</v>
      </c>
      <c r="H156" s="251">
        <v>2936.2333333333331</v>
      </c>
      <c r="I156" s="251">
        <v>2912.4666666666662</v>
      </c>
      <c r="J156" s="251">
        <v>3034.2666666666664</v>
      </c>
      <c r="K156" s="251">
        <v>3058.0333333333328</v>
      </c>
      <c r="L156" s="251">
        <v>3095.1666666666665</v>
      </c>
      <c r="M156" s="252">
        <v>3020.9</v>
      </c>
      <c r="N156" s="252">
        <v>2960</v>
      </c>
      <c r="O156" s="252">
        <v>2167500</v>
      </c>
      <c r="P156" s="253">
        <v>7.4615765989092711E-2</v>
      </c>
    </row>
    <row r="157" spans="1:16" ht="12.75" customHeight="1">
      <c r="A157" s="245">
        <v>147</v>
      </c>
      <c r="B157" s="257" t="s">
        <v>39</v>
      </c>
      <c r="C157" s="249" t="s">
        <v>201</v>
      </c>
      <c r="D157" s="250">
        <v>45379</v>
      </c>
      <c r="E157" s="249">
        <v>3799.9</v>
      </c>
      <c r="F157" s="249">
        <v>3797.15</v>
      </c>
      <c r="G157" s="251">
        <v>3749.75</v>
      </c>
      <c r="H157" s="251">
        <v>3699.6</v>
      </c>
      <c r="I157" s="251">
        <v>3652.2</v>
      </c>
      <c r="J157" s="251">
        <v>3847.3</v>
      </c>
      <c r="K157" s="251">
        <v>3894.7000000000007</v>
      </c>
      <c r="L157" s="251">
        <v>3944.8500000000004</v>
      </c>
      <c r="M157" s="252">
        <v>3844.55</v>
      </c>
      <c r="N157" s="252">
        <v>3747</v>
      </c>
      <c r="O157" s="252">
        <v>1646750</v>
      </c>
      <c r="P157" s="253">
        <v>-3.8394160583941607E-2</v>
      </c>
    </row>
    <row r="158" spans="1:16" ht="12.75" customHeight="1">
      <c r="A158" s="245">
        <v>148</v>
      </c>
      <c r="B158" s="257" t="s">
        <v>63</v>
      </c>
      <c r="C158" s="249" t="s">
        <v>202</v>
      </c>
      <c r="D158" s="250">
        <v>45379</v>
      </c>
      <c r="E158" s="249">
        <v>124.3</v>
      </c>
      <c r="F158" s="249">
        <v>123.78333333333335</v>
      </c>
      <c r="G158" s="251">
        <v>122.61666666666669</v>
      </c>
      <c r="H158" s="251">
        <v>120.93333333333334</v>
      </c>
      <c r="I158" s="251">
        <v>119.76666666666668</v>
      </c>
      <c r="J158" s="251">
        <v>125.4666666666667</v>
      </c>
      <c r="K158" s="251">
        <v>126.63333333333335</v>
      </c>
      <c r="L158" s="251">
        <v>128.31666666666672</v>
      </c>
      <c r="M158" s="252">
        <v>124.95</v>
      </c>
      <c r="N158" s="252">
        <v>122.1</v>
      </c>
      <c r="O158" s="252">
        <v>233840000</v>
      </c>
      <c r="P158" s="253">
        <v>2.9442840036627456E-2</v>
      </c>
    </row>
    <row r="159" spans="1:16" ht="12.75" customHeight="1">
      <c r="A159" s="245">
        <v>149</v>
      </c>
      <c r="B159" s="257" t="s">
        <v>45</v>
      </c>
      <c r="C159" s="249" t="s">
        <v>203</v>
      </c>
      <c r="D159" s="250">
        <v>45379</v>
      </c>
      <c r="E159" s="249">
        <v>5036.7</v>
      </c>
      <c r="F159" s="249">
        <v>5013.0333333333328</v>
      </c>
      <c r="G159" s="251">
        <v>4910.8666666666659</v>
      </c>
      <c r="H159" s="251">
        <v>4785.0333333333328</v>
      </c>
      <c r="I159" s="251">
        <v>4682.8666666666659</v>
      </c>
      <c r="J159" s="251">
        <v>5138.8666666666659</v>
      </c>
      <c r="K159" s="251">
        <v>5241.0333333333338</v>
      </c>
      <c r="L159" s="251">
        <v>5366.8666666666659</v>
      </c>
      <c r="M159" s="252">
        <v>5115.2</v>
      </c>
      <c r="N159" s="252">
        <v>4887.2</v>
      </c>
      <c r="O159" s="252">
        <v>1950100</v>
      </c>
      <c r="P159" s="253">
        <v>8.0028799291094369E-2</v>
      </c>
    </row>
    <row r="160" spans="1:16" ht="12.75" customHeight="1">
      <c r="A160" s="245">
        <v>150</v>
      </c>
      <c r="B160" s="257" t="s">
        <v>190</v>
      </c>
      <c r="C160" s="249" t="s">
        <v>204</v>
      </c>
      <c r="D160" s="250">
        <v>45379</v>
      </c>
      <c r="E160" s="249">
        <v>271.3</v>
      </c>
      <c r="F160" s="249">
        <v>271.18333333333334</v>
      </c>
      <c r="G160" s="251">
        <v>267.61666666666667</v>
      </c>
      <c r="H160" s="251">
        <v>263.93333333333334</v>
      </c>
      <c r="I160" s="251">
        <v>260.36666666666667</v>
      </c>
      <c r="J160" s="251">
        <v>274.86666666666667</v>
      </c>
      <c r="K160" s="251">
        <v>278.43333333333339</v>
      </c>
      <c r="L160" s="251">
        <v>282.11666666666667</v>
      </c>
      <c r="M160" s="252">
        <v>274.75</v>
      </c>
      <c r="N160" s="252">
        <v>267.5</v>
      </c>
      <c r="O160" s="252">
        <v>65905200</v>
      </c>
      <c r="P160" s="253">
        <v>7.8404806786050898E-2</v>
      </c>
    </row>
    <row r="161" spans="1:16" ht="12.75" customHeight="1">
      <c r="A161" s="245">
        <v>151</v>
      </c>
      <c r="B161" s="257" t="s">
        <v>205</v>
      </c>
      <c r="C161" s="256" t="s">
        <v>206</v>
      </c>
      <c r="D161" s="250">
        <v>45379</v>
      </c>
      <c r="E161" s="249">
        <v>1328.5</v>
      </c>
      <c r="F161" s="249">
        <v>1324.8500000000001</v>
      </c>
      <c r="G161" s="251">
        <v>1314.0500000000002</v>
      </c>
      <c r="H161" s="251">
        <v>1299.6000000000001</v>
      </c>
      <c r="I161" s="251">
        <v>1288.8000000000002</v>
      </c>
      <c r="J161" s="251">
        <v>1339.3000000000002</v>
      </c>
      <c r="K161" s="251">
        <v>1350.1</v>
      </c>
      <c r="L161" s="251">
        <v>1364.5500000000002</v>
      </c>
      <c r="M161" s="252">
        <v>1335.65</v>
      </c>
      <c r="N161" s="252">
        <v>1310.4000000000001</v>
      </c>
      <c r="O161" s="252">
        <v>6331699</v>
      </c>
      <c r="P161" s="253">
        <v>-2.7444361090272568E-2</v>
      </c>
    </row>
    <row r="162" spans="1:16" ht="12.75" customHeight="1">
      <c r="A162" s="245">
        <v>152</v>
      </c>
      <c r="B162" s="257" t="s">
        <v>49</v>
      </c>
      <c r="C162" s="249" t="s">
        <v>208</v>
      </c>
      <c r="D162" s="250">
        <v>45379</v>
      </c>
      <c r="E162" s="249">
        <v>811.5</v>
      </c>
      <c r="F162" s="249">
        <v>809.4</v>
      </c>
      <c r="G162" s="251">
        <v>804.09999999999991</v>
      </c>
      <c r="H162" s="251">
        <v>796.69999999999993</v>
      </c>
      <c r="I162" s="251">
        <v>791.39999999999986</v>
      </c>
      <c r="J162" s="251">
        <v>816.8</v>
      </c>
      <c r="K162" s="251">
        <v>822.09999999999991</v>
      </c>
      <c r="L162" s="251">
        <v>829.5</v>
      </c>
      <c r="M162" s="252">
        <v>814.7</v>
      </c>
      <c r="N162" s="252">
        <v>802</v>
      </c>
      <c r="O162" s="252">
        <v>5248750</v>
      </c>
      <c r="P162" s="253">
        <v>-2.1008403361344537E-3</v>
      </c>
    </row>
    <row r="163" spans="1:16" ht="12.75" customHeight="1">
      <c r="A163" s="245">
        <v>153</v>
      </c>
      <c r="B163" s="257" t="s">
        <v>63</v>
      </c>
      <c r="C163" s="249" t="s">
        <v>209</v>
      </c>
      <c r="D163" s="250">
        <v>45379</v>
      </c>
      <c r="E163" s="249">
        <v>240.95</v>
      </c>
      <c r="F163" s="249">
        <v>242.43333333333331</v>
      </c>
      <c r="G163" s="251">
        <v>239.16666666666663</v>
      </c>
      <c r="H163" s="251">
        <v>237.38333333333333</v>
      </c>
      <c r="I163" s="251">
        <v>234.11666666666665</v>
      </c>
      <c r="J163" s="251">
        <v>244.21666666666661</v>
      </c>
      <c r="K163" s="251">
        <v>247.48333333333332</v>
      </c>
      <c r="L163" s="251">
        <v>249.26666666666659</v>
      </c>
      <c r="M163" s="252">
        <v>245.7</v>
      </c>
      <c r="N163" s="252">
        <v>240.65</v>
      </c>
      <c r="O163" s="252">
        <v>61922500</v>
      </c>
      <c r="P163" s="253">
        <v>-3.3555737640953605E-2</v>
      </c>
    </row>
    <row r="164" spans="1:16" ht="12.75" customHeight="1">
      <c r="A164" s="245">
        <v>154</v>
      </c>
      <c r="B164" s="257" t="s">
        <v>190</v>
      </c>
      <c r="C164" s="249" t="s">
        <v>210</v>
      </c>
      <c r="D164" s="250">
        <v>45379</v>
      </c>
      <c r="E164" s="249">
        <v>458.15</v>
      </c>
      <c r="F164" s="249">
        <v>455.59999999999997</v>
      </c>
      <c r="G164" s="251">
        <v>452.09999999999991</v>
      </c>
      <c r="H164" s="251">
        <v>446.04999999999995</v>
      </c>
      <c r="I164" s="251">
        <v>442.5499999999999</v>
      </c>
      <c r="J164" s="251">
        <v>461.64999999999992</v>
      </c>
      <c r="K164" s="251">
        <v>465.15000000000003</v>
      </c>
      <c r="L164" s="251">
        <v>471.19999999999993</v>
      </c>
      <c r="M164" s="252">
        <v>459.1</v>
      </c>
      <c r="N164" s="252">
        <v>449.55</v>
      </c>
      <c r="O164" s="252">
        <v>48446000</v>
      </c>
      <c r="P164" s="253">
        <v>5.5744421199442118E-2</v>
      </c>
    </row>
    <row r="165" spans="1:16" ht="12.75" customHeight="1">
      <c r="A165" s="245">
        <v>155</v>
      </c>
      <c r="B165" s="257" t="s">
        <v>84</v>
      </c>
      <c r="C165" s="249" t="s">
        <v>211</v>
      </c>
      <c r="D165" s="250">
        <v>45379</v>
      </c>
      <c r="E165" s="249">
        <v>2893.6</v>
      </c>
      <c r="F165" s="249">
        <v>2897.2999999999997</v>
      </c>
      <c r="G165" s="251">
        <v>2882.3999999999996</v>
      </c>
      <c r="H165" s="251">
        <v>2871.2</v>
      </c>
      <c r="I165" s="251">
        <v>2856.2999999999997</v>
      </c>
      <c r="J165" s="251">
        <v>2908.4999999999995</v>
      </c>
      <c r="K165" s="251">
        <v>2923.4</v>
      </c>
      <c r="L165" s="251">
        <v>2934.5999999999995</v>
      </c>
      <c r="M165" s="252">
        <v>2912.2</v>
      </c>
      <c r="N165" s="252">
        <v>2886.1</v>
      </c>
      <c r="O165" s="252">
        <v>42471000</v>
      </c>
      <c r="P165" s="253">
        <v>1.9155203340312316E-2</v>
      </c>
    </row>
    <row r="166" spans="1:16" ht="12.75" customHeight="1">
      <c r="A166" s="245">
        <v>156</v>
      </c>
      <c r="B166" s="257" t="s">
        <v>132</v>
      </c>
      <c r="C166" s="249" t="s">
        <v>212</v>
      </c>
      <c r="D166" s="250">
        <v>45379</v>
      </c>
      <c r="E166" s="249">
        <v>131.25</v>
      </c>
      <c r="F166" s="249">
        <v>131.03333333333333</v>
      </c>
      <c r="G166" s="251">
        <v>128.86666666666667</v>
      </c>
      <c r="H166" s="251">
        <v>126.48333333333335</v>
      </c>
      <c r="I166" s="251">
        <v>124.31666666666669</v>
      </c>
      <c r="J166" s="251">
        <v>133.41666666666666</v>
      </c>
      <c r="K166" s="251">
        <v>135.58333333333334</v>
      </c>
      <c r="L166" s="251">
        <v>137.96666666666664</v>
      </c>
      <c r="M166" s="252">
        <v>133.19999999999999</v>
      </c>
      <c r="N166" s="252">
        <v>128.65</v>
      </c>
      <c r="O166" s="252">
        <v>142528000</v>
      </c>
      <c r="P166" s="253">
        <v>-6.4629600462015019E-2</v>
      </c>
    </row>
    <row r="167" spans="1:16" ht="12.75" customHeight="1">
      <c r="A167" s="245">
        <v>157</v>
      </c>
      <c r="B167" s="257" t="s">
        <v>63</v>
      </c>
      <c r="C167" s="249" t="s">
        <v>213</v>
      </c>
      <c r="D167" s="250">
        <v>45379</v>
      </c>
      <c r="E167" s="249">
        <v>698.2</v>
      </c>
      <c r="F167" s="249">
        <v>701.4</v>
      </c>
      <c r="G167" s="251">
        <v>692.55</v>
      </c>
      <c r="H167" s="251">
        <v>686.9</v>
      </c>
      <c r="I167" s="251">
        <v>678.05</v>
      </c>
      <c r="J167" s="251">
        <v>707.05</v>
      </c>
      <c r="K167" s="251">
        <v>715.90000000000009</v>
      </c>
      <c r="L167" s="251">
        <v>721.55</v>
      </c>
      <c r="M167" s="252">
        <v>710.25</v>
      </c>
      <c r="N167" s="252">
        <v>695.75</v>
      </c>
      <c r="O167" s="252">
        <v>22472000</v>
      </c>
      <c r="P167" s="253">
        <v>1.2799711555795925E-2</v>
      </c>
    </row>
    <row r="168" spans="1:16" ht="12.75" customHeight="1">
      <c r="A168" s="245">
        <v>158</v>
      </c>
      <c r="B168" s="257" t="s">
        <v>68</v>
      </c>
      <c r="C168" s="249" t="s">
        <v>214</v>
      </c>
      <c r="D168" s="250">
        <v>45379</v>
      </c>
      <c r="E168" s="249">
        <v>1489.1</v>
      </c>
      <c r="F168" s="249">
        <v>1488.0333333333335</v>
      </c>
      <c r="G168" s="251">
        <v>1464.416666666667</v>
      </c>
      <c r="H168" s="251">
        <v>1439.7333333333333</v>
      </c>
      <c r="I168" s="251">
        <v>1416.1166666666668</v>
      </c>
      <c r="J168" s="251">
        <v>1512.7166666666672</v>
      </c>
      <c r="K168" s="251">
        <v>1536.3333333333335</v>
      </c>
      <c r="L168" s="251">
        <v>1561.0166666666673</v>
      </c>
      <c r="M168" s="252">
        <v>1511.65</v>
      </c>
      <c r="N168" s="252">
        <v>1463.35</v>
      </c>
      <c r="O168" s="252">
        <v>9100500</v>
      </c>
      <c r="P168" s="253">
        <v>-1.1406224539677367E-2</v>
      </c>
    </row>
    <row r="169" spans="1:16" ht="12.75" customHeight="1">
      <c r="A169" s="245">
        <v>159</v>
      </c>
      <c r="B169" s="257" t="s">
        <v>63</v>
      </c>
      <c r="C169" s="254" t="s">
        <v>215</v>
      </c>
      <c r="D169" s="250">
        <v>45379</v>
      </c>
      <c r="E169" s="249">
        <v>742.3</v>
      </c>
      <c r="F169" s="249">
        <v>743.68333333333339</v>
      </c>
      <c r="G169" s="251">
        <v>739.11666666666679</v>
      </c>
      <c r="H169" s="251">
        <v>735.93333333333339</v>
      </c>
      <c r="I169" s="251">
        <v>731.36666666666679</v>
      </c>
      <c r="J169" s="251">
        <v>746.86666666666679</v>
      </c>
      <c r="K169" s="251">
        <v>751.43333333333339</v>
      </c>
      <c r="L169" s="251">
        <v>754.61666666666679</v>
      </c>
      <c r="M169" s="252">
        <v>748.25</v>
      </c>
      <c r="N169" s="252">
        <v>740.5</v>
      </c>
      <c r="O169" s="252">
        <v>100335000</v>
      </c>
      <c r="P169" s="253">
        <v>1.6241017304507679E-2</v>
      </c>
    </row>
    <row r="170" spans="1:16" ht="12.75" customHeight="1">
      <c r="A170" s="245">
        <v>160</v>
      </c>
      <c r="B170" s="257" t="s">
        <v>49</v>
      </c>
      <c r="C170" s="249" t="s">
        <v>216</v>
      </c>
      <c r="D170" s="250">
        <v>45379</v>
      </c>
      <c r="E170" s="249">
        <v>25743.55</v>
      </c>
      <c r="F170" s="249">
        <v>25546.183333333334</v>
      </c>
      <c r="G170" s="251">
        <v>25287.366666666669</v>
      </c>
      <c r="H170" s="251">
        <v>24831.183333333334</v>
      </c>
      <c r="I170" s="251">
        <v>24572.366666666669</v>
      </c>
      <c r="J170" s="251">
        <v>26002.366666666669</v>
      </c>
      <c r="K170" s="251">
        <v>26261.183333333334</v>
      </c>
      <c r="L170" s="251">
        <v>26717.366666666669</v>
      </c>
      <c r="M170" s="252">
        <v>25805</v>
      </c>
      <c r="N170" s="252">
        <v>25090</v>
      </c>
      <c r="O170" s="252">
        <v>276300</v>
      </c>
      <c r="P170" s="253">
        <v>-8.3445491251682366E-3</v>
      </c>
    </row>
    <row r="171" spans="1:16" ht="12.75" customHeight="1">
      <c r="A171" s="245">
        <v>161</v>
      </c>
      <c r="B171" s="257" t="s">
        <v>41</v>
      </c>
      <c r="C171" s="249" t="s">
        <v>217</v>
      </c>
      <c r="D171" s="250">
        <v>45379</v>
      </c>
      <c r="E171" s="249">
        <v>5111.95</v>
      </c>
      <c r="F171" s="249">
        <v>5051.5666666666666</v>
      </c>
      <c r="G171" s="251">
        <v>4982.2833333333328</v>
      </c>
      <c r="H171" s="251">
        <v>4852.6166666666659</v>
      </c>
      <c r="I171" s="251">
        <v>4783.3333333333321</v>
      </c>
      <c r="J171" s="251">
        <v>5181.2333333333336</v>
      </c>
      <c r="K171" s="251">
        <v>5250.5166666666682</v>
      </c>
      <c r="L171" s="251">
        <v>5380.1833333333343</v>
      </c>
      <c r="M171" s="252">
        <v>5120.8500000000004</v>
      </c>
      <c r="N171" s="252">
        <v>4921.8999999999996</v>
      </c>
      <c r="O171" s="252">
        <v>1237200</v>
      </c>
      <c r="P171" s="253">
        <v>-4.9550587693016825E-2</v>
      </c>
    </row>
    <row r="172" spans="1:16" ht="12.75" customHeight="1">
      <c r="A172" s="245">
        <v>162</v>
      </c>
      <c r="B172" s="257" t="s">
        <v>47</v>
      </c>
      <c r="C172" s="249" t="s">
        <v>218</v>
      </c>
      <c r="D172" s="250">
        <v>45379</v>
      </c>
      <c r="E172" s="249">
        <v>2588.4</v>
      </c>
      <c r="F172" s="249">
        <v>2578.25</v>
      </c>
      <c r="G172" s="251">
        <v>2554.15</v>
      </c>
      <c r="H172" s="251">
        <v>2519.9</v>
      </c>
      <c r="I172" s="251">
        <v>2495.8000000000002</v>
      </c>
      <c r="J172" s="251">
        <v>2612.5</v>
      </c>
      <c r="K172" s="251">
        <v>2636.6000000000004</v>
      </c>
      <c r="L172" s="251">
        <v>2670.85</v>
      </c>
      <c r="M172" s="252">
        <v>2602.35</v>
      </c>
      <c r="N172" s="252">
        <v>2544</v>
      </c>
      <c r="O172" s="252">
        <v>4264875</v>
      </c>
      <c r="P172" s="253">
        <v>-1.1645085600069523E-2</v>
      </c>
    </row>
    <row r="173" spans="1:16" ht="12.75" customHeight="1">
      <c r="A173" s="245">
        <v>163</v>
      </c>
      <c r="B173" s="257" t="s">
        <v>68</v>
      </c>
      <c r="C173" s="249" t="s">
        <v>219</v>
      </c>
      <c r="D173" s="250">
        <v>45379</v>
      </c>
      <c r="E173" s="249">
        <v>2380.0500000000002</v>
      </c>
      <c r="F173" s="249">
        <v>2356.4500000000003</v>
      </c>
      <c r="G173" s="251">
        <v>2316.0000000000005</v>
      </c>
      <c r="H173" s="251">
        <v>2251.9500000000003</v>
      </c>
      <c r="I173" s="251">
        <v>2211.5000000000005</v>
      </c>
      <c r="J173" s="251">
        <v>2420.5000000000005</v>
      </c>
      <c r="K173" s="251">
        <v>2460.9500000000003</v>
      </c>
      <c r="L173" s="251">
        <v>2525.0000000000005</v>
      </c>
      <c r="M173" s="252">
        <v>2396.9</v>
      </c>
      <c r="N173" s="252">
        <v>2292.4</v>
      </c>
      <c r="O173" s="252">
        <v>7283400</v>
      </c>
      <c r="P173" s="253">
        <v>-7.1971865543469368E-3</v>
      </c>
    </row>
    <row r="174" spans="1:16" ht="12.75" customHeight="1">
      <c r="A174" s="245">
        <v>164</v>
      </c>
      <c r="B174" s="257" t="s">
        <v>43</v>
      </c>
      <c r="C174" s="249" t="s">
        <v>220</v>
      </c>
      <c r="D174" s="250">
        <v>45379</v>
      </c>
      <c r="E174" s="249">
        <v>1602.2</v>
      </c>
      <c r="F174" s="249">
        <v>1605.2666666666667</v>
      </c>
      <c r="G174" s="251">
        <v>1593.4833333333333</v>
      </c>
      <c r="H174" s="251">
        <v>1584.7666666666667</v>
      </c>
      <c r="I174" s="251">
        <v>1572.9833333333333</v>
      </c>
      <c r="J174" s="251">
        <v>1613.9833333333333</v>
      </c>
      <c r="K174" s="251">
        <v>1625.7666666666667</v>
      </c>
      <c r="L174" s="251">
        <v>1634.4833333333333</v>
      </c>
      <c r="M174" s="252">
        <v>1617.05</v>
      </c>
      <c r="N174" s="252">
        <v>1596.55</v>
      </c>
      <c r="O174" s="252">
        <v>14933800</v>
      </c>
      <c r="P174" s="253">
        <v>-6.4732454710566762E-3</v>
      </c>
    </row>
    <row r="175" spans="1:16" ht="12.75" customHeight="1">
      <c r="A175" s="245">
        <v>165</v>
      </c>
      <c r="B175" s="257" t="s">
        <v>205</v>
      </c>
      <c r="C175" s="249" t="s">
        <v>221</v>
      </c>
      <c r="D175" s="250">
        <v>45379</v>
      </c>
      <c r="E175" s="249">
        <v>587.79999999999995</v>
      </c>
      <c r="F175" s="249">
        <v>588.7833333333333</v>
      </c>
      <c r="G175" s="251">
        <v>582.56666666666661</v>
      </c>
      <c r="H175" s="251">
        <v>577.33333333333326</v>
      </c>
      <c r="I175" s="251">
        <v>571.11666666666656</v>
      </c>
      <c r="J175" s="251">
        <v>594.01666666666665</v>
      </c>
      <c r="K175" s="251">
        <v>600.23333333333335</v>
      </c>
      <c r="L175" s="251">
        <v>605.4666666666667</v>
      </c>
      <c r="M175" s="252">
        <v>595</v>
      </c>
      <c r="N175" s="252">
        <v>583.54999999999995</v>
      </c>
      <c r="O175" s="252">
        <v>6388500</v>
      </c>
      <c r="P175" s="253">
        <v>-4.3136373848573356E-2</v>
      </c>
    </row>
    <row r="176" spans="1:16" ht="12.75" customHeight="1">
      <c r="A176" s="245">
        <v>166</v>
      </c>
      <c r="B176" s="257" t="s">
        <v>43</v>
      </c>
      <c r="C176" s="249" t="s">
        <v>222</v>
      </c>
      <c r="D176" s="250">
        <v>45379</v>
      </c>
      <c r="E176" s="249">
        <v>704.6</v>
      </c>
      <c r="F176" s="249">
        <v>704</v>
      </c>
      <c r="G176" s="251">
        <v>696.6</v>
      </c>
      <c r="H176" s="251">
        <v>688.6</v>
      </c>
      <c r="I176" s="251">
        <v>681.2</v>
      </c>
      <c r="J176" s="251">
        <v>712</v>
      </c>
      <c r="K176" s="251">
        <v>719.40000000000009</v>
      </c>
      <c r="L176" s="251">
        <v>727.4</v>
      </c>
      <c r="M176" s="252">
        <v>711.4</v>
      </c>
      <c r="N176" s="252">
        <v>696</v>
      </c>
      <c r="O176" s="252">
        <v>4545000</v>
      </c>
      <c r="P176" s="253">
        <v>-8.6432160804020094E-2</v>
      </c>
    </row>
    <row r="177" spans="1:16" ht="12.75" customHeight="1">
      <c r="A177" s="245">
        <v>167</v>
      </c>
      <c r="B177" s="257" t="s">
        <v>39</v>
      </c>
      <c r="C177" s="249" t="s">
        <v>223</v>
      </c>
      <c r="D177" s="250">
        <v>45379</v>
      </c>
      <c r="E177" s="249">
        <v>1090.95</v>
      </c>
      <c r="F177" s="249">
        <v>1079.4000000000001</v>
      </c>
      <c r="G177" s="251">
        <v>1060.9500000000003</v>
      </c>
      <c r="H177" s="251">
        <v>1030.9500000000003</v>
      </c>
      <c r="I177" s="251">
        <v>1012.5000000000005</v>
      </c>
      <c r="J177" s="251">
        <v>1109.4000000000001</v>
      </c>
      <c r="K177" s="251">
        <v>1127.8499999999999</v>
      </c>
      <c r="L177" s="251">
        <v>1157.8499999999999</v>
      </c>
      <c r="M177" s="252">
        <v>1097.8499999999999</v>
      </c>
      <c r="N177" s="252">
        <v>1049.4000000000001</v>
      </c>
      <c r="O177" s="252">
        <v>10615000</v>
      </c>
      <c r="P177" s="253">
        <v>-8.816025701596901E-2</v>
      </c>
    </row>
    <row r="178" spans="1:16" ht="12.75" customHeight="1">
      <c r="A178" s="245">
        <v>168</v>
      </c>
      <c r="B178" s="257" t="s">
        <v>79</v>
      </c>
      <c r="C178" s="256" t="s">
        <v>224</v>
      </c>
      <c r="D178" s="250">
        <v>45379</v>
      </c>
      <c r="E178" s="249">
        <v>1949.2</v>
      </c>
      <c r="F178" s="249">
        <v>1940.3499999999997</v>
      </c>
      <c r="G178" s="251">
        <v>1921.6999999999994</v>
      </c>
      <c r="H178" s="251">
        <v>1894.1999999999996</v>
      </c>
      <c r="I178" s="251">
        <v>1875.5499999999993</v>
      </c>
      <c r="J178" s="251">
        <v>1967.8499999999995</v>
      </c>
      <c r="K178" s="251">
        <v>1986.4999999999995</v>
      </c>
      <c r="L178" s="251">
        <v>2013.9999999999995</v>
      </c>
      <c r="M178" s="252">
        <v>1959</v>
      </c>
      <c r="N178" s="252">
        <v>1912.85</v>
      </c>
      <c r="O178" s="252">
        <v>6680000</v>
      </c>
      <c r="P178" s="253">
        <v>-9.7101771551404634E-3</v>
      </c>
    </row>
    <row r="179" spans="1:16" ht="12.75" customHeight="1">
      <c r="A179" s="245">
        <v>169</v>
      </c>
      <c r="B179" s="257" t="s">
        <v>59</v>
      </c>
      <c r="C179" s="249" t="s">
        <v>225</v>
      </c>
      <c r="D179" s="250">
        <v>45379</v>
      </c>
      <c r="E179" s="249">
        <v>1116.75</v>
      </c>
      <c r="F179" s="249">
        <v>1116.6500000000001</v>
      </c>
      <c r="G179" s="251">
        <v>1108.7500000000002</v>
      </c>
      <c r="H179" s="251">
        <v>1100.7500000000002</v>
      </c>
      <c r="I179" s="251">
        <v>1092.8500000000004</v>
      </c>
      <c r="J179" s="251">
        <v>1124.6500000000001</v>
      </c>
      <c r="K179" s="251">
        <v>1132.5499999999997</v>
      </c>
      <c r="L179" s="251">
        <v>1140.55</v>
      </c>
      <c r="M179" s="252">
        <v>1124.55</v>
      </c>
      <c r="N179" s="252">
        <v>1108.6500000000001</v>
      </c>
      <c r="O179" s="252">
        <v>10883700</v>
      </c>
      <c r="P179" s="253">
        <v>-4.0355789820457916E-3</v>
      </c>
    </row>
    <row r="180" spans="1:16" ht="12.75" customHeight="1">
      <c r="A180" s="245">
        <v>170</v>
      </c>
      <c r="B180" s="257" t="s">
        <v>56</v>
      </c>
      <c r="C180" s="255" t="s">
        <v>226</v>
      </c>
      <c r="D180" s="250">
        <v>45379</v>
      </c>
      <c r="E180" s="249">
        <v>989.65</v>
      </c>
      <c r="F180" s="249">
        <v>986.5</v>
      </c>
      <c r="G180" s="251">
        <v>979.75</v>
      </c>
      <c r="H180" s="251">
        <v>969.85</v>
      </c>
      <c r="I180" s="251">
        <v>963.1</v>
      </c>
      <c r="J180" s="251">
        <v>996.4</v>
      </c>
      <c r="K180" s="251">
        <v>1003.15</v>
      </c>
      <c r="L180" s="251">
        <v>1013.05</v>
      </c>
      <c r="M180" s="252">
        <v>993.25</v>
      </c>
      <c r="N180" s="252">
        <v>976.6</v>
      </c>
      <c r="O180" s="252">
        <v>69217950</v>
      </c>
      <c r="P180" s="253">
        <v>1.8579097466867974E-2</v>
      </c>
    </row>
    <row r="181" spans="1:16" ht="12.75" customHeight="1">
      <c r="A181" s="245">
        <v>171</v>
      </c>
      <c r="B181" s="257" t="s">
        <v>190</v>
      </c>
      <c r="C181" s="249" t="s">
        <v>227</v>
      </c>
      <c r="D181" s="250">
        <v>45379</v>
      </c>
      <c r="E181" s="249">
        <v>391.6</v>
      </c>
      <c r="F181" s="249">
        <v>391.38333333333338</v>
      </c>
      <c r="G181" s="251">
        <v>388.31666666666678</v>
      </c>
      <c r="H181" s="251">
        <v>385.03333333333342</v>
      </c>
      <c r="I181" s="251">
        <v>381.96666666666681</v>
      </c>
      <c r="J181" s="251">
        <v>394.66666666666674</v>
      </c>
      <c r="K181" s="251">
        <v>397.73333333333335</v>
      </c>
      <c r="L181" s="251">
        <v>401.01666666666671</v>
      </c>
      <c r="M181" s="252">
        <v>394.45</v>
      </c>
      <c r="N181" s="252">
        <v>388.1</v>
      </c>
      <c r="O181" s="252">
        <v>91702125</v>
      </c>
      <c r="P181" s="253">
        <v>9.1739711781310355E-3</v>
      </c>
    </row>
    <row r="182" spans="1:16" ht="12.75" customHeight="1">
      <c r="A182" s="245">
        <v>172</v>
      </c>
      <c r="B182" s="257" t="s">
        <v>132</v>
      </c>
      <c r="C182" s="249" t="s">
        <v>228</v>
      </c>
      <c r="D182" s="250">
        <v>45379</v>
      </c>
      <c r="E182" s="249">
        <v>152.80000000000001</v>
      </c>
      <c r="F182" s="249">
        <v>152.45000000000002</v>
      </c>
      <c r="G182" s="251">
        <v>151.40000000000003</v>
      </c>
      <c r="H182" s="251">
        <v>150.00000000000003</v>
      </c>
      <c r="I182" s="251">
        <v>148.95000000000005</v>
      </c>
      <c r="J182" s="251">
        <v>153.85000000000002</v>
      </c>
      <c r="K182" s="251">
        <v>154.90000000000003</v>
      </c>
      <c r="L182" s="251">
        <v>156.30000000000001</v>
      </c>
      <c r="M182" s="252">
        <v>153.5</v>
      </c>
      <c r="N182" s="252">
        <v>151.05000000000001</v>
      </c>
      <c r="O182" s="252">
        <v>322294500</v>
      </c>
      <c r="P182" s="253">
        <v>2.901915264074289E-4</v>
      </c>
    </row>
    <row r="183" spans="1:16" ht="12.75" customHeight="1">
      <c r="A183" s="245">
        <v>173</v>
      </c>
      <c r="B183" s="257" t="s">
        <v>87</v>
      </c>
      <c r="C183" s="249" t="s">
        <v>229</v>
      </c>
      <c r="D183" s="250">
        <v>45379</v>
      </c>
      <c r="E183" s="249">
        <v>3892.6</v>
      </c>
      <c r="F183" s="249">
        <v>3908.15</v>
      </c>
      <c r="G183" s="251">
        <v>3865.3</v>
      </c>
      <c r="H183" s="251">
        <v>3838</v>
      </c>
      <c r="I183" s="251">
        <v>3795.15</v>
      </c>
      <c r="J183" s="251">
        <v>3935.4500000000003</v>
      </c>
      <c r="K183" s="251">
        <v>3978.2999999999997</v>
      </c>
      <c r="L183" s="251">
        <v>4005.6000000000004</v>
      </c>
      <c r="M183" s="252">
        <v>3951</v>
      </c>
      <c r="N183" s="252">
        <v>3880.85</v>
      </c>
      <c r="O183" s="252">
        <v>17736075</v>
      </c>
      <c r="P183" s="253">
        <v>2.4348089751364464E-2</v>
      </c>
    </row>
    <row r="184" spans="1:16" ht="12.75" customHeight="1">
      <c r="A184" s="245">
        <v>174</v>
      </c>
      <c r="B184" s="257" t="s">
        <v>87</v>
      </c>
      <c r="C184" s="249" t="s">
        <v>230</v>
      </c>
      <c r="D184" s="250">
        <v>45379</v>
      </c>
      <c r="E184" s="249">
        <v>1260.45</v>
      </c>
      <c r="F184" s="249">
        <v>1263.25</v>
      </c>
      <c r="G184" s="251">
        <v>1252.25</v>
      </c>
      <c r="H184" s="251">
        <v>1244.05</v>
      </c>
      <c r="I184" s="251">
        <v>1233.05</v>
      </c>
      <c r="J184" s="251">
        <v>1271.45</v>
      </c>
      <c r="K184" s="251">
        <v>1282.45</v>
      </c>
      <c r="L184" s="251">
        <v>1290.6500000000001</v>
      </c>
      <c r="M184" s="252">
        <v>1274.25</v>
      </c>
      <c r="N184" s="252">
        <v>1255.05</v>
      </c>
      <c r="O184" s="252">
        <v>13023600</v>
      </c>
      <c r="P184" s="253">
        <v>5.9785883116281226E-3</v>
      </c>
    </row>
    <row r="185" spans="1:16" ht="12.75" customHeight="1">
      <c r="A185" s="245">
        <v>175</v>
      </c>
      <c r="B185" s="257" t="s">
        <v>59</v>
      </c>
      <c r="C185" s="249" t="s">
        <v>231</v>
      </c>
      <c r="D185" s="250">
        <v>45379</v>
      </c>
      <c r="E185" s="249">
        <v>3711.05</v>
      </c>
      <c r="F185" s="249">
        <v>3710.1</v>
      </c>
      <c r="G185" s="251">
        <v>3683.45</v>
      </c>
      <c r="H185" s="251">
        <v>3655.85</v>
      </c>
      <c r="I185" s="251">
        <v>3629.2</v>
      </c>
      <c r="J185" s="251">
        <v>3737.7</v>
      </c>
      <c r="K185" s="251">
        <v>3764.3500000000004</v>
      </c>
      <c r="L185" s="251">
        <v>3791.95</v>
      </c>
      <c r="M185" s="252">
        <v>3736.75</v>
      </c>
      <c r="N185" s="252">
        <v>3682.5</v>
      </c>
      <c r="O185" s="252">
        <v>4951275</v>
      </c>
      <c r="P185" s="253">
        <v>2.2811076567131806E-2</v>
      </c>
    </row>
    <row r="186" spans="1:16" ht="12.75" customHeight="1">
      <c r="A186" s="245">
        <v>176</v>
      </c>
      <c r="B186" s="257" t="s">
        <v>43</v>
      </c>
      <c r="C186" s="249" t="s">
        <v>232</v>
      </c>
      <c r="D186" s="250">
        <v>45379</v>
      </c>
      <c r="E186" s="249">
        <v>2580.1999999999998</v>
      </c>
      <c r="F186" s="249">
        <v>2570.1666666666665</v>
      </c>
      <c r="G186" s="251">
        <v>2525.083333333333</v>
      </c>
      <c r="H186" s="251">
        <v>2469.9666666666667</v>
      </c>
      <c r="I186" s="251">
        <v>2424.8833333333332</v>
      </c>
      <c r="J186" s="251">
        <v>2625.2833333333328</v>
      </c>
      <c r="K186" s="251">
        <v>2670.3666666666659</v>
      </c>
      <c r="L186" s="251">
        <v>2725.4833333333327</v>
      </c>
      <c r="M186" s="252">
        <v>2615.25</v>
      </c>
      <c r="N186" s="252">
        <v>2515.0500000000002</v>
      </c>
      <c r="O186" s="252">
        <v>1603500</v>
      </c>
      <c r="P186" s="253">
        <v>-1.7162120747778117E-2</v>
      </c>
    </row>
    <row r="187" spans="1:16" ht="12.75" customHeight="1">
      <c r="A187" s="245">
        <v>177</v>
      </c>
      <c r="B187" s="257" t="s">
        <v>45</v>
      </c>
      <c r="C187" s="249" t="s">
        <v>233</v>
      </c>
      <c r="D187" s="250">
        <v>45379</v>
      </c>
      <c r="E187" s="249">
        <v>3896.2</v>
      </c>
      <c r="F187" s="249">
        <v>3907.4166666666665</v>
      </c>
      <c r="G187" s="251">
        <v>3860.9833333333331</v>
      </c>
      <c r="H187" s="251">
        <v>3825.7666666666664</v>
      </c>
      <c r="I187" s="251">
        <v>3779.333333333333</v>
      </c>
      <c r="J187" s="251">
        <v>3942.6333333333332</v>
      </c>
      <c r="K187" s="251">
        <v>3989.0666666666666</v>
      </c>
      <c r="L187" s="251">
        <v>4024.2833333333333</v>
      </c>
      <c r="M187" s="252">
        <v>3953.85</v>
      </c>
      <c r="N187" s="252">
        <v>3872.2</v>
      </c>
      <c r="O187" s="252">
        <v>2984400</v>
      </c>
      <c r="P187" s="253">
        <v>1.1249661154784494E-2</v>
      </c>
    </row>
    <row r="188" spans="1:16" ht="12.75" customHeight="1">
      <c r="A188" s="245">
        <v>178</v>
      </c>
      <c r="B188" s="257" t="s">
        <v>56</v>
      </c>
      <c r="C188" s="249" t="s">
        <v>234</v>
      </c>
      <c r="D188" s="250">
        <v>45379</v>
      </c>
      <c r="E188" s="249">
        <v>2091.25</v>
      </c>
      <c r="F188" s="249">
        <v>2074.4166666666665</v>
      </c>
      <c r="G188" s="251">
        <v>2053.833333333333</v>
      </c>
      <c r="H188" s="251">
        <v>2016.4166666666665</v>
      </c>
      <c r="I188" s="251">
        <v>1995.833333333333</v>
      </c>
      <c r="J188" s="251">
        <v>2111.833333333333</v>
      </c>
      <c r="K188" s="251">
        <v>2132.4166666666661</v>
      </c>
      <c r="L188" s="251">
        <v>2169.833333333333</v>
      </c>
      <c r="M188" s="252">
        <v>2095</v>
      </c>
      <c r="N188" s="252">
        <v>2037</v>
      </c>
      <c r="O188" s="252">
        <v>4931150</v>
      </c>
      <c r="P188" s="253">
        <v>1.4399884800921593E-2</v>
      </c>
    </row>
    <row r="189" spans="1:16" ht="12.75" customHeight="1">
      <c r="A189" s="245">
        <v>179</v>
      </c>
      <c r="B189" s="257" t="s">
        <v>59</v>
      </c>
      <c r="C189" s="249" t="s">
        <v>235</v>
      </c>
      <c r="D189" s="250">
        <v>45379</v>
      </c>
      <c r="E189" s="249">
        <v>1711.2</v>
      </c>
      <c r="F189" s="249">
        <v>1719.6833333333334</v>
      </c>
      <c r="G189" s="251">
        <v>1699.4166666666667</v>
      </c>
      <c r="H189" s="251">
        <v>1687.6333333333334</v>
      </c>
      <c r="I189" s="251">
        <v>1667.3666666666668</v>
      </c>
      <c r="J189" s="251">
        <v>1731.4666666666667</v>
      </c>
      <c r="K189" s="251">
        <v>1751.7333333333331</v>
      </c>
      <c r="L189" s="251">
        <v>1763.5166666666667</v>
      </c>
      <c r="M189" s="252">
        <v>1739.95</v>
      </c>
      <c r="N189" s="252">
        <v>1707.9</v>
      </c>
      <c r="O189" s="252">
        <v>2684000</v>
      </c>
      <c r="P189" s="253">
        <v>3.0721966205837174E-2</v>
      </c>
    </row>
    <row r="190" spans="1:16" ht="12.75" customHeight="1">
      <c r="A190" s="245">
        <v>180</v>
      </c>
      <c r="B190" s="257" t="s">
        <v>49</v>
      </c>
      <c r="C190" s="249" t="s">
        <v>236</v>
      </c>
      <c r="D190" s="250">
        <v>45379</v>
      </c>
      <c r="E190" s="249">
        <v>9652.4</v>
      </c>
      <c r="F190" s="249">
        <v>9657.8666666666668</v>
      </c>
      <c r="G190" s="251">
        <v>9597.9833333333336</v>
      </c>
      <c r="H190" s="251">
        <v>9543.5666666666675</v>
      </c>
      <c r="I190" s="251">
        <v>9483.6833333333343</v>
      </c>
      <c r="J190" s="251">
        <v>9712.2833333333328</v>
      </c>
      <c r="K190" s="251">
        <v>9772.1666666666679</v>
      </c>
      <c r="L190" s="251">
        <v>9826.5833333333321</v>
      </c>
      <c r="M190" s="252">
        <v>9717.75</v>
      </c>
      <c r="N190" s="252">
        <v>9603.4500000000007</v>
      </c>
      <c r="O190" s="252">
        <v>2092500</v>
      </c>
      <c r="P190" s="253">
        <v>3.2415630550621667E-2</v>
      </c>
    </row>
    <row r="191" spans="1:16" ht="12.75" customHeight="1">
      <c r="A191" s="245">
        <v>181</v>
      </c>
      <c r="B191" s="257" t="s">
        <v>39</v>
      </c>
      <c r="C191" s="249" t="s">
        <v>237</v>
      </c>
      <c r="D191" s="250">
        <v>45379</v>
      </c>
      <c r="E191" s="249">
        <v>467.45</v>
      </c>
      <c r="F191" s="249">
        <v>468.88333333333338</v>
      </c>
      <c r="G191" s="251">
        <v>464.91666666666674</v>
      </c>
      <c r="H191" s="251">
        <v>462.38333333333338</v>
      </c>
      <c r="I191" s="251">
        <v>458.41666666666674</v>
      </c>
      <c r="J191" s="251">
        <v>471.41666666666674</v>
      </c>
      <c r="K191" s="251">
        <v>475.38333333333333</v>
      </c>
      <c r="L191" s="251">
        <v>477.91666666666674</v>
      </c>
      <c r="M191" s="252">
        <v>472.85</v>
      </c>
      <c r="N191" s="252">
        <v>466.35</v>
      </c>
      <c r="O191" s="252">
        <v>38236900</v>
      </c>
      <c r="P191" s="253">
        <v>-1.6156007492641157E-2</v>
      </c>
    </row>
    <row r="192" spans="1:16" ht="12.75" customHeight="1">
      <c r="A192" s="245">
        <v>182</v>
      </c>
      <c r="B192" s="257" t="s">
        <v>132</v>
      </c>
      <c r="C192" s="249" t="s">
        <v>238</v>
      </c>
      <c r="D192" s="250">
        <v>45379</v>
      </c>
      <c r="E192" s="249">
        <v>269.95</v>
      </c>
      <c r="F192" s="249">
        <v>270.89999999999998</v>
      </c>
      <c r="G192" s="251">
        <v>268.14999999999998</v>
      </c>
      <c r="H192" s="251">
        <v>266.35000000000002</v>
      </c>
      <c r="I192" s="251">
        <v>263.60000000000002</v>
      </c>
      <c r="J192" s="251">
        <v>272.69999999999993</v>
      </c>
      <c r="K192" s="251">
        <v>275.44999999999993</v>
      </c>
      <c r="L192" s="251">
        <v>277.24999999999989</v>
      </c>
      <c r="M192" s="252">
        <v>273.64999999999998</v>
      </c>
      <c r="N192" s="252">
        <v>269.10000000000002</v>
      </c>
      <c r="O192" s="252">
        <v>123556000</v>
      </c>
      <c r="P192" s="253">
        <v>1.7289374514742363E-2</v>
      </c>
    </row>
    <row r="193" spans="1:16" ht="12.75" customHeight="1">
      <c r="A193" s="245">
        <v>183</v>
      </c>
      <c r="B193" s="257" t="s">
        <v>41</v>
      </c>
      <c r="C193" s="249" t="s">
        <v>239</v>
      </c>
      <c r="D193" s="250">
        <v>45379</v>
      </c>
      <c r="E193" s="249">
        <v>1102.9000000000001</v>
      </c>
      <c r="F193" s="249">
        <v>1093.1166666666668</v>
      </c>
      <c r="G193" s="251">
        <v>1069.7833333333335</v>
      </c>
      <c r="H193" s="251">
        <v>1036.6666666666667</v>
      </c>
      <c r="I193" s="251">
        <v>1013.3333333333335</v>
      </c>
      <c r="J193" s="251">
        <v>1126.2333333333336</v>
      </c>
      <c r="K193" s="251">
        <v>1149.5666666666666</v>
      </c>
      <c r="L193" s="251">
        <v>1182.6833333333336</v>
      </c>
      <c r="M193" s="252">
        <v>1116.45</v>
      </c>
      <c r="N193" s="252">
        <v>1060</v>
      </c>
      <c r="O193" s="252">
        <v>7642200</v>
      </c>
      <c r="P193" s="253">
        <v>3.0918656414407122E-2</v>
      </c>
    </row>
    <row r="194" spans="1:16" ht="12.75" customHeight="1">
      <c r="A194" s="245">
        <v>184</v>
      </c>
      <c r="B194" s="257" t="s">
        <v>87</v>
      </c>
      <c r="C194" s="249" t="s">
        <v>240</v>
      </c>
      <c r="D194" s="250">
        <v>45379</v>
      </c>
      <c r="E194" s="249">
        <v>482.55</v>
      </c>
      <c r="F194" s="249">
        <v>484.8</v>
      </c>
      <c r="G194" s="251">
        <v>479.35</v>
      </c>
      <c r="H194" s="251">
        <v>476.15000000000003</v>
      </c>
      <c r="I194" s="251">
        <v>470.70000000000005</v>
      </c>
      <c r="J194" s="251">
        <v>488</v>
      </c>
      <c r="K194" s="251">
        <v>493.44999999999993</v>
      </c>
      <c r="L194" s="251">
        <v>496.65</v>
      </c>
      <c r="M194" s="252">
        <v>490.25</v>
      </c>
      <c r="N194" s="252">
        <v>481.6</v>
      </c>
      <c r="O194" s="252">
        <v>57583500</v>
      </c>
      <c r="P194" s="253">
        <v>8.9513268057329357E-2</v>
      </c>
    </row>
    <row r="195" spans="1:16" ht="12.75" customHeight="1">
      <c r="A195" s="245">
        <v>185</v>
      </c>
      <c r="B195" s="257" t="s">
        <v>205</v>
      </c>
      <c r="C195" s="249" t="s">
        <v>241</v>
      </c>
      <c r="D195" s="250">
        <v>45379</v>
      </c>
      <c r="E195" s="249">
        <v>139.6</v>
      </c>
      <c r="F195" s="249">
        <v>140.38333333333333</v>
      </c>
      <c r="G195" s="251">
        <v>137.81666666666666</v>
      </c>
      <c r="H195" s="251">
        <v>136.03333333333333</v>
      </c>
      <c r="I195" s="251">
        <v>133.46666666666667</v>
      </c>
      <c r="J195" s="251">
        <v>142.16666666666666</v>
      </c>
      <c r="K195" s="251">
        <v>144.73333333333332</v>
      </c>
      <c r="L195" s="251">
        <v>146.51666666666665</v>
      </c>
      <c r="M195" s="252">
        <v>142.94999999999999</v>
      </c>
      <c r="N195" s="252">
        <v>138.6</v>
      </c>
      <c r="O195" s="252">
        <v>112035000</v>
      </c>
      <c r="P195" s="253">
        <v>-2.2791500942013817E-2</v>
      </c>
    </row>
    <row r="196" spans="1:16" ht="12.75" customHeight="1">
      <c r="A196" s="245">
        <v>186</v>
      </c>
      <c r="B196" s="257" t="s">
        <v>43</v>
      </c>
      <c r="C196" s="249" t="s">
        <v>242</v>
      </c>
      <c r="D196" s="250">
        <v>45379</v>
      </c>
      <c r="E196" s="249">
        <v>1019.8</v>
      </c>
      <c r="F196" s="249">
        <v>1014.8166666666666</v>
      </c>
      <c r="G196" s="251">
        <v>1001.2333333333331</v>
      </c>
      <c r="H196" s="251">
        <v>982.66666666666652</v>
      </c>
      <c r="I196" s="251">
        <v>969.08333333333303</v>
      </c>
      <c r="J196" s="251">
        <v>1033.3833333333332</v>
      </c>
      <c r="K196" s="251">
        <v>1046.9666666666667</v>
      </c>
      <c r="L196" s="251">
        <v>1065.5333333333333</v>
      </c>
      <c r="M196" s="252">
        <v>1028.4000000000001</v>
      </c>
      <c r="N196" s="252">
        <v>996.25</v>
      </c>
      <c r="O196" s="252">
        <v>8643600</v>
      </c>
      <c r="P196" s="253">
        <v>5.5491571563187105E-3</v>
      </c>
    </row>
    <row r="197" spans="1:16" ht="12.75" customHeight="1">
      <c r="A197" s="245"/>
      <c r="B197" s="257"/>
      <c r="C197" s="249"/>
      <c r="D197" s="250"/>
      <c r="E197" s="249"/>
      <c r="F197" s="249"/>
      <c r="G197" s="251"/>
      <c r="H197" s="251"/>
      <c r="I197" s="251"/>
      <c r="J197" s="251"/>
      <c r="K197" s="251"/>
      <c r="L197" s="251"/>
      <c r="M197" s="252"/>
      <c r="N197" s="252"/>
      <c r="O197" s="252"/>
      <c r="P197" s="253"/>
    </row>
    <row r="198" spans="1:16" ht="12.75" customHeight="1">
      <c r="A198" s="245"/>
      <c r="B198" s="257"/>
      <c r="C198" s="249"/>
      <c r="D198" s="250"/>
      <c r="E198" s="249"/>
      <c r="F198" s="249"/>
      <c r="G198" s="251"/>
      <c r="H198" s="251"/>
      <c r="I198" s="251"/>
      <c r="J198" s="251"/>
      <c r="K198" s="251"/>
      <c r="L198" s="251"/>
      <c r="M198" s="252"/>
      <c r="N198" s="252"/>
      <c r="O198" s="252"/>
      <c r="P198" s="253"/>
    </row>
    <row r="199" spans="1:16" ht="12.75" customHeight="1">
      <c r="A199" s="239"/>
      <c r="B199" s="43"/>
      <c r="C199" s="239"/>
      <c r="D199" s="240"/>
      <c r="E199" s="241"/>
      <c r="F199" s="241"/>
      <c r="G199" s="242"/>
      <c r="H199" s="242"/>
      <c r="I199" s="242"/>
      <c r="J199" s="242"/>
      <c r="K199" s="242"/>
      <c r="L199" s="242"/>
      <c r="M199" s="239"/>
      <c r="N199" s="239"/>
      <c r="O199" s="243"/>
      <c r="P199" s="244"/>
    </row>
    <row r="200" spans="1:16" ht="12.75" customHeight="1">
      <c r="A200" s="239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39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39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39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39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39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39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39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39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39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39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39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39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45377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75" t="s">
        <v>16</v>
      </c>
      <c r="B8" s="377"/>
      <c r="C8" s="380" t="s">
        <v>20</v>
      </c>
      <c r="D8" s="380" t="s">
        <v>21</v>
      </c>
      <c r="E8" s="372" t="s">
        <v>22</v>
      </c>
      <c r="F8" s="373"/>
      <c r="G8" s="374"/>
      <c r="H8" s="372" t="s">
        <v>23</v>
      </c>
      <c r="I8" s="373"/>
      <c r="J8" s="374"/>
      <c r="K8" s="26"/>
      <c r="L8" s="48"/>
      <c r="M8" s="48"/>
      <c r="N8" s="1"/>
      <c r="O8" s="1"/>
    </row>
    <row r="9" spans="1:15" ht="36" customHeight="1">
      <c r="A9" s="376"/>
      <c r="B9" s="379"/>
      <c r="C9" s="379"/>
      <c r="D9" s="379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22004.7</v>
      </c>
      <c r="D10" s="34">
        <v>22008.483333333334</v>
      </c>
      <c r="E10" s="34">
        <v>21943.766666666666</v>
      </c>
      <c r="F10" s="34">
        <v>21882.833333333332</v>
      </c>
      <c r="G10" s="34">
        <v>21818.116666666665</v>
      </c>
      <c r="H10" s="34">
        <v>22069.416666666668</v>
      </c>
      <c r="I10" s="34">
        <v>22134.133333333335</v>
      </c>
      <c r="J10" s="34">
        <v>22195.066666666669</v>
      </c>
      <c r="K10" s="34">
        <v>22073.200000000001</v>
      </c>
      <c r="L10" s="34">
        <v>21947.55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46600.2</v>
      </c>
      <c r="D11" s="34">
        <v>46639.19999999999</v>
      </c>
      <c r="E11" s="34">
        <v>46490.049999999981</v>
      </c>
      <c r="F11" s="34">
        <v>46379.899999999994</v>
      </c>
      <c r="G11" s="34">
        <v>46230.749999999985</v>
      </c>
      <c r="H11" s="34">
        <v>46749.349999999977</v>
      </c>
      <c r="I11" s="34">
        <v>46898.499999999985</v>
      </c>
      <c r="J11" s="34">
        <v>47008.649999999972</v>
      </c>
      <c r="K11" s="34">
        <v>46788.35</v>
      </c>
      <c r="L11" s="34">
        <v>46529.05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5686.5</v>
      </c>
      <c r="D12" s="36">
        <v>5662.9666666666672</v>
      </c>
      <c r="E12" s="36">
        <v>5618.6333333333341</v>
      </c>
      <c r="F12" s="36">
        <v>5550.7666666666673</v>
      </c>
      <c r="G12" s="36">
        <v>5506.4333333333343</v>
      </c>
      <c r="H12" s="36">
        <v>5730.8333333333339</v>
      </c>
      <c r="I12" s="36">
        <v>5775.1666666666661</v>
      </c>
      <c r="J12" s="36">
        <v>5843.0333333333338</v>
      </c>
      <c r="K12" s="36">
        <v>5707.3</v>
      </c>
      <c r="L12" s="36">
        <v>5595.1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8167.75</v>
      </c>
      <c r="D13" s="36">
        <v>8151.3166666666666</v>
      </c>
      <c r="E13" s="36">
        <v>8116.2333333333336</v>
      </c>
      <c r="F13" s="36">
        <v>8064.7166666666672</v>
      </c>
      <c r="G13" s="36">
        <v>8029.6333333333341</v>
      </c>
      <c r="H13" s="36">
        <v>8202.8333333333321</v>
      </c>
      <c r="I13" s="36">
        <v>8237.9166666666679</v>
      </c>
      <c r="J13" s="36">
        <v>8289.4333333333325</v>
      </c>
      <c r="K13" s="36">
        <v>8186.4</v>
      </c>
      <c r="L13" s="36">
        <v>8099.8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34969.1</v>
      </c>
      <c r="D14" s="36">
        <v>35102.416666666664</v>
      </c>
      <c r="E14" s="36">
        <v>34804.683333333327</v>
      </c>
      <c r="F14" s="36">
        <v>34640.266666666663</v>
      </c>
      <c r="G14" s="36">
        <v>34342.533333333326</v>
      </c>
      <c r="H14" s="36">
        <v>35266.833333333328</v>
      </c>
      <c r="I14" s="36">
        <v>35564.566666666666</v>
      </c>
      <c r="J14" s="36">
        <v>35728.98333333333</v>
      </c>
      <c r="K14" s="36">
        <v>35400.15</v>
      </c>
      <c r="L14" s="36">
        <v>34938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9043.85</v>
      </c>
      <c r="D15" s="36">
        <v>9003.5166666666664</v>
      </c>
      <c r="E15" s="36">
        <v>8933.7833333333328</v>
      </c>
      <c r="F15" s="36">
        <v>8823.7166666666672</v>
      </c>
      <c r="G15" s="36">
        <v>8753.9833333333336</v>
      </c>
      <c r="H15" s="36">
        <v>9113.5833333333321</v>
      </c>
      <c r="I15" s="36">
        <v>9183.3166666666657</v>
      </c>
      <c r="J15" s="36">
        <v>9293.3833333333314</v>
      </c>
      <c r="K15" s="36">
        <v>9073.25</v>
      </c>
      <c r="L15" s="36">
        <v>8893.4500000000007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13474.1</v>
      </c>
      <c r="D16" s="36">
        <v>13424.1</v>
      </c>
      <c r="E16" s="36">
        <v>13343.900000000001</v>
      </c>
      <c r="F16" s="36">
        <v>13213.7</v>
      </c>
      <c r="G16" s="36">
        <v>13133.500000000002</v>
      </c>
      <c r="H16" s="36">
        <v>13554.300000000001</v>
      </c>
      <c r="I16" s="36">
        <v>13634.500000000002</v>
      </c>
      <c r="J16" s="36">
        <v>13764.7</v>
      </c>
      <c r="K16" s="36">
        <v>13504.3</v>
      </c>
      <c r="L16" s="36">
        <v>13293.9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5929.8</v>
      </c>
      <c r="D17" s="36">
        <v>5930.5666666666666</v>
      </c>
      <c r="E17" s="36">
        <v>5874.5333333333328</v>
      </c>
      <c r="F17" s="36">
        <v>5819.2666666666664</v>
      </c>
      <c r="G17" s="36">
        <v>5763.2333333333327</v>
      </c>
      <c r="H17" s="36">
        <v>5985.833333333333</v>
      </c>
      <c r="I17" s="36">
        <v>6041.8666666666677</v>
      </c>
      <c r="J17" s="36">
        <v>6097.1333333333332</v>
      </c>
      <c r="K17" s="31">
        <v>5986.6</v>
      </c>
      <c r="L17" s="31">
        <v>5875.3</v>
      </c>
      <c r="M17" s="31">
        <v>3.8343400000000001</v>
      </c>
      <c r="N17" s="1"/>
      <c r="O17" s="1"/>
    </row>
    <row r="18" spans="1:15" ht="12.75" customHeight="1">
      <c r="A18" s="51">
        <v>9</v>
      </c>
      <c r="B18" s="53" t="s">
        <v>50</v>
      </c>
      <c r="C18" s="31">
        <v>2450</v>
      </c>
      <c r="D18" s="36">
        <v>2452.2666666666664</v>
      </c>
      <c r="E18" s="36">
        <v>2427.333333333333</v>
      </c>
      <c r="F18" s="36">
        <v>2404.6666666666665</v>
      </c>
      <c r="G18" s="36">
        <v>2379.7333333333331</v>
      </c>
      <c r="H18" s="36">
        <v>2474.9333333333329</v>
      </c>
      <c r="I18" s="36">
        <v>2499.8666666666663</v>
      </c>
      <c r="J18" s="36">
        <v>2522.5333333333328</v>
      </c>
      <c r="K18" s="31">
        <v>2477.1999999999998</v>
      </c>
      <c r="L18" s="31">
        <v>2429.6</v>
      </c>
      <c r="M18" s="31">
        <v>1.8674500000000001</v>
      </c>
      <c r="N18" s="1"/>
      <c r="O18" s="1"/>
    </row>
    <row r="19" spans="1:15" ht="12.75" customHeight="1">
      <c r="A19" s="51">
        <v>10</v>
      </c>
      <c r="B19" s="53" t="s">
        <v>315</v>
      </c>
      <c r="C19" s="31">
        <v>1490.05</v>
      </c>
      <c r="D19" s="36">
        <v>1495.6166666666666</v>
      </c>
      <c r="E19" s="36">
        <v>1478.8833333333332</v>
      </c>
      <c r="F19" s="36">
        <v>1467.7166666666667</v>
      </c>
      <c r="G19" s="36">
        <v>1450.9833333333333</v>
      </c>
      <c r="H19" s="36">
        <v>1506.7833333333331</v>
      </c>
      <c r="I19" s="36">
        <v>1523.5166666666662</v>
      </c>
      <c r="J19" s="36">
        <v>1534.6833333333329</v>
      </c>
      <c r="K19" s="31">
        <v>1512.35</v>
      </c>
      <c r="L19" s="31">
        <v>1484.45</v>
      </c>
      <c r="M19" s="31">
        <v>6.8635700000000002</v>
      </c>
      <c r="N19" s="1"/>
      <c r="O19" s="1"/>
    </row>
    <row r="20" spans="1:15" ht="12.75" customHeight="1">
      <c r="A20" s="51">
        <v>11</v>
      </c>
      <c r="B20" s="53" t="s">
        <v>64</v>
      </c>
      <c r="C20" s="31">
        <v>563</v>
      </c>
      <c r="D20" s="36">
        <v>564.5</v>
      </c>
      <c r="E20" s="36">
        <v>560.20000000000005</v>
      </c>
      <c r="F20" s="36">
        <v>557.40000000000009</v>
      </c>
      <c r="G20" s="36">
        <v>553.10000000000014</v>
      </c>
      <c r="H20" s="36">
        <v>567.29999999999995</v>
      </c>
      <c r="I20" s="36">
        <v>571.59999999999991</v>
      </c>
      <c r="J20" s="36">
        <v>574.39999999999986</v>
      </c>
      <c r="K20" s="31">
        <v>568.79999999999995</v>
      </c>
      <c r="L20" s="31">
        <v>561.70000000000005</v>
      </c>
      <c r="M20" s="31">
        <v>15.691179999999999</v>
      </c>
      <c r="N20" s="1"/>
      <c r="O20" s="1"/>
    </row>
    <row r="21" spans="1:15" ht="12.75" customHeight="1">
      <c r="A21" s="51">
        <v>12</v>
      </c>
      <c r="B21" s="53" t="s">
        <v>881</v>
      </c>
      <c r="C21" s="31">
        <v>1045.9000000000001</v>
      </c>
      <c r="D21" s="36">
        <v>1037.6666666666667</v>
      </c>
      <c r="E21" s="36">
        <v>1010.8333333333335</v>
      </c>
      <c r="F21" s="36">
        <v>975.76666666666677</v>
      </c>
      <c r="G21" s="36">
        <v>948.93333333333351</v>
      </c>
      <c r="H21" s="36">
        <v>1072.7333333333336</v>
      </c>
      <c r="I21" s="36">
        <v>1099.5666666666671</v>
      </c>
      <c r="J21" s="36">
        <v>1134.6333333333334</v>
      </c>
      <c r="K21" s="31">
        <v>1064.5</v>
      </c>
      <c r="L21" s="31">
        <v>1002.6</v>
      </c>
      <c r="M21" s="31">
        <v>40.87621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3109.95</v>
      </c>
      <c r="D22" s="36">
        <v>3123.6666666666665</v>
      </c>
      <c r="E22" s="36">
        <v>3075.3833333333332</v>
      </c>
      <c r="F22" s="36">
        <v>3040.8166666666666</v>
      </c>
      <c r="G22" s="36">
        <v>2992.5333333333333</v>
      </c>
      <c r="H22" s="36">
        <v>3158.2333333333331</v>
      </c>
      <c r="I22" s="36">
        <v>3206.5166666666669</v>
      </c>
      <c r="J22" s="36">
        <v>3241.083333333333</v>
      </c>
      <c r="K22" s="31">
        <v>3171.95</v>
      </c>
      <c r="L22" s="31">
        <v>3089.1</v>
      </c>
      <c r="M22" s="31">
        <v>9.3710299999999993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1859</v>
      </c>
      <c r="D23" s="36">
        <v>1879.2333333333333</v>
      </c>
      <c r="E23" s="36">
        <v>1819.7666666666667</v>
      </c>
      <c r="F23" s="36">
        <v>1780.5333333333333</v>
      </c>
      <c r="G23" s="36">
        <v>1721.0666666666666</v>
      </c>
      <c r="H23" s="36">
        <v>1918.4666666666667</v>
      </c>
      <c r="I23" s="36">
        <v>1977.9333333333334</v>
      </c>
      <c r="J23" s="36">
        <v>2017.1666666666667</v>
      </c>
      <c r="K23" s="31">
        <v>1938.7</v>
      </c>
      <c r="L23" s="31">
        <v>1840</v>
      </c>
      <c r="M23" s="31">
        <v>9.55701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1304.2</v>
      </c>
      <c r="D24" s="36">
        <v>1299.7333333333333</v>
      </c>
      <c r="E24" s="36">
        <v>1285.4666666666667</v>
      </c>
      <c r="F24" s="36">
        <v>1266.7333333333333</v>
      </c>
      <c r="G24" s="36">
        <v>1252.4666666666667</v>
      </c>
      <c r="H24" s="36">
        <v>1318.4666666666667</v>
      </c>
      <c r="I24" s="36">
        <v>1332.7333333333336</v>
      </c>
      <c r="J24" s="36">
        <v>1351.4666666666667</v>
      </c>
      <c r="K24" s="31">
        <v>1314</v>
      </c>
      <c r="L24" s="31">
        <v>1281</v>
      </c>
      <c r="M24" s="31">
        <v>36.106439999999999</v>
      </c>
      <c r="N24" s="1"/>
      <c r="O24" s="1"/>
    </row>
    <row r="25" spans="1:15" ht="12.75" customHeight="1">
      <c r="A25" s="51">
        <v>16</v>
      </c>
      <c r="B25" s="53" t="s">
        <v>826</v>
      </c>
      <c r="C25" s="31">
        <v>522</v>
      </c>
      <c r="D25" s="36">
        <v>525.56666666666672</v>
      </c>
      <c r="E25" s="36">
        <v>515.43333333333339</v>
      </c>
      <c r="F25" s="36">
        <v>508.86666666666667</v>
      </c>
      <c r="G25" s="36">
        <v>498.73333333333335</v>
      </c>
      <c r="H25" s="36">
        <v>532.13333333333344</v>
      </c>
      <c r="I25" s="36">
        <v>542.26666666666688</v>
      </c>
      <c r="J25" s="36">
        <v>548.83333333333348</v>
      </c>
      <c r="K25" s="31">
        <v>535.70000000000005</v>
      </c>
      <c r="L25" s="31">
        <v>519</v>
      </c>
      <c r="M25" s="31">
        <v>15.95013</v>
      </c>
      <c r="N25" s="1"/>
      <c r="O25" s="1"/>
    </row>
    <row r="26" spans="1:15" ht="12.75" customHeight="1">
      <c r="A26" s="51">
        <v>17</v>
      </c>
      <c r="B26" s="53" t="s">
        <v>267</v>
      </c>
      <c r="C26" s="31">
        <v>949.1</v>
      </c>
      <c r="D26" s="36">
        <v>951.69999999999993</v>
      </c>
      <c r="E26" s="36">
        <v>934.49999999999989</v>
      </c>
      <c r="F26" s="36">
        <v>919.9</v>
      </c>
      <c r="G26" s="36">
        <v>902.69999999999993</v>
      </c>
      <c r="H26" s="36">
        <v>966.29999999999984</v>
      </c>
      <c r="I26" s="36">
        <v>983.49999999999989</v>
      </c>
      <c r="J26" s="36">
        <v>998.0999999999998</v>
      </c>
      <c r="K26" s="31">
        <v>968.9</v>
      </c>
      <c r="L26" s="31">
        <v>937.1</v>
      </c>
      <c r="M26" s="31">
        <v>29.967279999999999</v>
      </c>
      <c r="N26" s="1"/>
      <c r="O26" s="1"/>
    </row>
    <row r="27" spans="1:15" ht="12.75" customHeight="1">
      <c r="A27" s="51">
        <v>18</v>
      </c>
      <c r="B27" s="53" t="s">
        <v>268</v>
      </c>
      <c r="C27" s="31">
        <v>331.25</v>
      </c>
      <c r="D27" s="36">
        <v>334.45</v>
      </c>
      <c r="E27" s="36">
        <v>327.29999999999995</v>
      </c>
      <c r="F27" s="36">
        <v>323.34999999999997</v>
      </c>
      <c r="G27" s="36">
        <v>316.19999999999993</v>
      </c>
      <c r="H27" s="36">
        <v>338.4</v>
      </c>
      <c r="I27" s="36">
        <v>345.54999999999995</v>
      </c>
      <c r="J27" s="36">
        <v>349.5</v>
      </c>
      <c r="K27" s="31">
        <v>341.6</v>
      </c>
      <c r="L27" s="31">
        <v>330.5</v>
      </c>
      <c r="M27" s="31">
        <v>20.04044</v>
      </c>
      <c r="N27" s="1"/>
      <c r="O27" s="1"/>
    </row>
    <row r="28" spans="1:15" ht="12.75" customHeight="1">
      <c r="A28" s="51">
        <v>19</v>
      </c>
      <c r="B28" s="53" t="s">
        <v>46</v>
      </c>
      <c r="C28" s="31">
        <v>177.1</v>
      </c>
      <c r="D28" s="36">
        <v>176.85</v>
      </c>
      <c r="E28" s="36">
        <v>174.79999999999998</v>
      </c>
      <c r="F28" s="36">
        <v>172.5</v>
      </c>
      <c r="G28" s="36">
        <v>170.45</v>
      </c>
      <c r="H28" s="36">
        <v>179.14999999999998</v>
      </c>
      <c r="I28" s="36">
        <v>181.2</v>
      </c>
      <c r="J28" s="36">
        <v>183.49999999999997</v>
      </c>
      <c r="K28" s="31">
        <v>178.9</v>
      </c>
      <c r="L28" s="31">
        <v>174.55</v>
      </c>
      <c r="M28" s="31">
        <v>53.56729</v>
      </c>
      <c r="N28" s="1"/>
      <c r="O28" s="1"/>
    </row>
    <row r="29" spans="1:15" ht="12.75" customHeight="1">
      <c r="A29" s="51">
        <v>20</v>
      </c>
      <c r="B29" s="53" t="s">
        <v>48</v>
      </c>
      <c r="C29" s="31">
        <v>207</v>
      </c>
      <c r="D29" s="36">
        <v>206.9</v>
      </c>
      <c r="E29" s="36">
        <v>204.45000000000002</v>
      </c>
      <c r="F29" s="36">
        <v>201.9</v>
      </c>
      <c r="G29" s="36">
        <v>199.45000000000002</v>
      </c>
      <c r="H29" s="36">
        <v>209.45000000000002</v>
      </c>
      <c r="I29" s="36">
        <v>211.9</v>
      </c>
      <c r="J29" s="36">
        <v>214.45000000000002</v>
      </c>
      <c r="K29" s="31">
        <v>209.35</v>
      </c>
      <c r="L29" s="31">
        <v>204.35</v>
      </c>
      <c r="M29" s="31">
        <v>29.830200000000001</v>
      </c>
      <c r="N29" s="1"/>
      <c r="O29" s="1"/>
    </row>
    <row r="30" spans="1:15" ht="12.75" customHeight="1">
      <c r="A30" s="51">
        <v>21</v>
      </c>
      <c r="B30" s="53" t="s">
        <v>53</v>
      </c>
      <c r="C30" s="31">
        <v>5002.1499999999996</v>
      </c>
      <c r="D30" s="36">
        <v>4891.55</v>
      </c>
      <c r="E30" s="36">
        <v>4760.6000000000004</v>
      </c>
      <c r="F30" s="36">
        <v>4519.05</v>
      </c>
      <c r="G30" s="36">
        <v>4388.1000000000004</v>
      </c>
      <c r="H30" s="36">
        <v>5133.1000000000004</v>
      </c>
      <c r="I30" s="36">
        <v>5264.0499999999993</v>
      </c>
      <c r="J30" s="36">
        <v>5505.6</v>
      </c>
      <c r="K30" s="31">
        <v>5022.5</v>
      </c>
      <c r="L30" s="31">
        <v>4650</v>
      </c>
      <c r="M30" s="31">
        <v>1.99779</v>
      </c>
      <c r="N30" s="1"/>
      <c r="O30" s="1"/>
    </row>
    <row r="31" spans="1:15" ht="12.75" customHeight="1">
      <c r="A31" s="51">
        <v>22</v>
      </c>
      <c r="B31" s="53" t="s">
        <v>54</v>
      </c>
      <c r="C31" s="31">
        <v>595.04999999999995</v>
      </c>
      <c r="D31" s="36">
        <v>593.98333333333323</v>
      </c>
      <c r="E31" s="36">
        <v>587.56666666666649</v>
      </c>
      <c r="F31" s="36">
        <v>580.08333333333326</v>
      </c>
      <c r="G31" s="36">
        <v>573.66666666666652</v>
      </c>
      <c r="H31" s="36">
        <v>601.46666666666647</v>
      </c>
      <c r="I31" s="36">
        <v>607.88333333333321</v>
      </c>
      <c r="J31" s="36">
        <v>615.36666666666645</v>
      </c>
      <c r="K31" s="31">
        <v>600.4</v>
      </c>
      <c r="L31" s="31">
        <v>586.5</v>
      </c>
      <c r="M31" s="31">
        <v>21.751650000000001</v>
      </c>
      <c r="N31" s="1"/>
      <c r="O31" s="1"/>
    </row>
    <row r="32" spans="1:15" ht="12.75" customHeight="1">
      <c r="A32" s="51">
        <v>23</v>
      </c>
      <c r="B32" s="53" t="s">
        <v>55</v>
      </c>
      <c r="C32" s="31">
        <v>6322.45</v>
      </c>
      <c r="D32" s="36">
        <v>6365.1333333333341</v>
      </c>
      <c r="E32" s="36">
        <v>6266.8166666666684</v>
      </c>
      <c r="F32" s="36">
        <v>6211.1833333333343</v>
      </c>
      <c r="G32" s="36">
        <v>6112.8666666666686</v>
      </c>
      <c r="H32" s="36">
        <v>6420.7666666666682</v>
      </c>
      <c r="I32" s="36">
        <v>6519.0833333333339</v>
      </c>
      <c r="J32" s="36">
        <v>6574.7166666666681</v>
      </c>
      <c r="K32" s="31">
        <v>6463.45</v>
      </c>
      <c r="L32" s="31">
        <v>6309.5</v>
      </c>
      <c r="M32" s="31">
        <v>6.2911999999999999</v>
      </c>
      <c r="N32" s="1"/>
      <c r="O32" s="1"/>
    </row>
    <row r="33" spans="1:15" ht="12.75" customHeight="1">
      <c r="A33" s="51">
        <v>24</v>
      </c>
      <c r="B33" s="53" t="s">
        <v>57</v>
      </c>
      <c r="C33" s="31">
        <v>471.45</v>
      </c>
      <c r="D33" s="36">
        <v>470.26666666666671</v>
      </c>
      <c r="E33" s="36">
        <v>466.28333333333342</v>
      </c>
      <c r="F33" s="36">
        <v>461.11666666666673</v>
      </c>
      <c r="G33" s="36">
        <v>457.13333333333344</v>
      </c>
      <c r="H33" s="36">
        <v>475.43333333333339</v>
      </c>
      <c r="I33" s="36">
        <v>479.41666666666663</v>
      </c>
      <c r="J33" s="36">
        <v>484.58333333333337</v>
      </c>
      <c r="K33" s="31">
        <v>474.25</v>
      </c>
      <c r="L33" s="31">
        <v>465.1</v>
      </c>
      <c r="M33" s="31">
        <v>14.942310000000001</v>
      </c>
      <c r="N33" s="1"/>
      <c r="O33" s="1"/>
    </row>
    <row r="34" spans="1:15" ht="12.75" customHeight="1">
      <c r="A34" s="51">
        <v>25</v>
      </c>
      <c r="B34" s="53" t="s">
        <v>58</v>
      </c>
      <c r="C34" s="31">
        <v>168.6</v>
      </c>
      <c r="D34" s="36">
        <v>168.61666666666667</v>
      </c>
      <c r="E34" s="36">
        <v>166.98333333333335</v>
      </c>
      <c r="F34" s="36">
        <v>165.36666666666667</v>
      </c>
      <c r="G34" s="36">
        <v>163.73333333333335</v>
      </c>
      <c r="H34" s="36">
        <v>170.23333333333335</v>
      </c>
      <c r="I34" s="36">
        <v>171.86666666666667</v>
      </c>
      <c r="J34" s="36">
        <v>173.48333333333335</v>
      </c>
      <c r="K34" s="31">
        <v>170.25</v>
      </c>
      <c r="L34" s="31">
        <v>167</v>
      </c>
      <c r="M34" s="31">
        <v>202.10769999999999</v>
      </c>
      <c r="N34" s="1"/>
      <c r="O34" s="1"/>
    </row>
    <row r="35" spans="1:15" ht="12.75" customHeight="1">
      <c r="A35" s="51">
        <v>26</v>
      </c>
      <c r="B35" s="53" t="s">
        <v>60</v>
      </c>
      <c r="C35" s="31">
        <v>2814.65</v>
      </c>
      <c r="D35" s="36">
        <v>2822.9333333333329</v>
      </c>
      <c r="E35" s="36">
        <v>2801.7166666666658</v>
      </c>
      <c r="F35" s="36">
        <v>2788.7833333333328</v>
      </c>
      <c r="G35" s="36">
        <v>2767.5666666666657</v>
      </c>
      <c r="H35" s="36">
        <v>2835.8666666666659</v>
      </c>
      <c r="I35" s="36">
        <v>2857.083333333333</v>
      </c>
      <c r="J35" s="36">
        <v>2870.016666666666</v>
      </c>
      <c r="K35" s="31">
        <v>2844.15</v>
      </c>
      <c r="L35" s="31">
        <v>2810</v>
      </c>
      <c r="M35" s="31">
        <v>13.7239</v>
      </c>
      <c r="N35" s="1"/>
      <c r="O35" s="1"/>
    </row>
    <row r="36" spans="1:15" ht="12.75" customHeight="1">
      <c r="A36" s="51">
        <v>27</v>
      </c>
      <c r="B36" s="53" t="s">
        <v>61</v>
      </c>
      <c r="C36" s="31">
        <v>1992.9</v>
      </c>
      <c r="D36" s="36">
        <v>1972.5666666666666</v>
      </c>
      <c r="E36" s="36">
        <v>1946.1333333333332</v>
      </c>
      <c r="F36" s="36">
        <v>1899.3666666666666</v>
      </c>
      <c r="G36" s="36">
        <v>1872.9333333333332</v>
      </c>
      <c r="H36" s="36">
        <v>2019.3333333333333</v>
      </c>
      <c r="I36" s="36">
        <v>2045.7666666666667</v>
      </c>
      <c r="J36" s="36">
        <v>2092.5333333333333</v>
      </c>
      <c r="K36" s="31">
        <v>1999</v>
      </c>
      <c r="L36" s="31">
        <v>1925.8</v>
      </c>
      <c r="M36" s="31">
        <v>4.5618400000000001</v>
      </c>
      <c r="N36" s="1"/>
      <c r="O36" s="1"/>
    </row>
    <row r="37" spans="1:15" ht="12.75" customHeight="1">
      <c r="A37" s="51">
        <v>28</v>
      </c>
      <c r="B37" s="53" t="s">
        <v>65</v>
      </c>
      <c r="C37" s="31">
        <v>1053.05</v>
      </c>
      <c r="D37" s="36">
        <v>1035.8666666666668</v>
      </c>
      <c r="E37" s="36">
        <v>1012.4833333333336</v>
      </c>
      <c r="F37" s="36">
        <v>971.91666666666674</v>
      </c>
      <c r="G37" s="36">
        <v>948.53333333333353</v>
      </c>
      <c r="H37" s="36">
        <v>1076.4333333333336</v>
      </c>
      <c r="I37" s="36">
        <v>1099.8166666666668</v>
      </c>
      <c r="J37" s="36">
        <v>1140.3833333333337</v>
      </c>
      <c r="K37" s="31">
        <v>1059.25</v>
      </c>
      <c r="L37" s="31">
        <v>995.3</v>
      </c>
      <c r="M37" s="31">
        <v>18.597899999999999</v>
      </c>
      <c r="N37" s="1"/>
      <c r="O37" s="1"/>
    </row>
    <row r="38" spans="1:15" ht="12.75" customHeight="1">
      <c r="A38" s="51">
        <v>29</v>
      </c>
      <c r="B38" s="53" t="s">
        <v>269</v>
      </c>
      <c r="C38" s="31">
        <v>4486.2</v>
      </c>
      <c r="D38" s="36">
        <v>4430.9666666666662</v>
      </c>
      <c r="E38" s="36">
        <v>4352.4833333333327</v>
      </c>
      <c r="F38" s="36">
        <v>4218.7666666666664</v>
      </c>
      <c r="G38" s="36">
        <v>4140.2833333333328</v>
      </c>
      <c r="H38" s="36">
        <v>4564.6833333333325</v>
      </c>
      <c r="I38" s="36">
        <v>4643.1666666666661</v>
      </c>
      <c r="J38" s="36">
        <v>4776.8833333333323</v>
      </c>
      <c r="K38" s="31">
        <v>4509.45</v>
      </c>
      <c r="L38" s="31">
        <v>4297.25</v>
      </c>
      <c r="M38" s="31">
        <v>18.386780000000002</v>
      </c>
      <c r="N38" s="1"/>
      <c r="O38" s="1"/>
    </row>
    <row r="39" spans="1:15" ht="12.75" customHeight="1">
      <c r="A39" s="51">
        <v>30</v>
      </c>
      <c r="B39" s="53" t="s">
        <v>66</v>
      </c>
      <c r="C39" s="31">
        <v>1040.55</v>
      </c>
      <c r="D39" s="36">
        <v>1037.4166666666667</v>
      </c>
      <c r="E39" s="36">
        <v>1030.6333333333334</v>
      </c>
      <c r="F39" s="36">
        <v>1020.7166666666667</v>
      </c>
      <c r="G39" s="36">
        <v>1013.9333333333334</v>
      </c>
      <c r="H39" s="36">
        <v>1047.3333333333335</v>
      </c>
      <c r="I39" s="36">
        <v>1054.1166666666668</v>
      </c>
      <c r="J39" s="36">
        <v>1064.0333333333335</v>
      </c>
      <c r="K39" s="31">
        <v>1044.2</v>
      </c>
      <c r="L39" s="31">
        <v>1027.5</v>
      </c>
      <c r="M39" s="31">
        <v>96.567670000000007</v>
      </c>
      <c r="N39" s="1"/>
      <c r="O39" s="1"/>
    </row>
    <row r="40" spans="1:15" ht="12.75" customHeight="1">
      <c r="A40" s="51">
        <v>31</v>
      </c>
      <c r="B40" s="53" t="s">
        <v>67</v>
      </c>
      <c r="C40" s="31">
        <v>8960.5499999999993</v>
      </c>
      <c r="D40" s="36">
        <v>8943.8666666666668</v>
      </c>
      <c r="E40" s="36">
        <v>8867.7333333333336</v>
      </c>
      <c r="F40" s="36">
        <v>8774.9166666666661</v>
      </c>
      <c r="G40" s="36">
        <v>8698.7833333333328</v>
      </c>
      <c r="H40" s="36">
        <v>9036.6833333333343</v>
      </c>
      <c r="I40" s="36">
        <v>9112.8166666666693</v>
      </c>
      <c r="J40" s="36">
        <v>9205.633333333335</v>
      </c>
      <c r="K40" s="31">
        <v>9020</v>
      </c>
      <c r="L40" s="31">
        <v>8851.0499999999993</v>
      </c>
      <c r="M40" s="31">
        <v>5.3406700000000003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6910.1</v>
      </c>
      <c r="D41" s="36">
        <v>6866.7</v>
      </c>
      <c r="E41" s="36">
        <v>6788.4</v>
      </c>
      <c r="F41" s="36">
        <v>6666.7</v>
      </c>
      <c r="G41" s="36">
        <v>6588.4</v>
      </c>
      <c r="H41" s="36">
        <v>6988.4</v>
      </c>
      <c r="I41" s="36">
        <v>7066.7000000000007</v>
      </c>
      <c r="J41" s="36">
        <v>7188.4</v>
      </c>
      <c r="K41" s="31">
        <v>6945</v>
      </c>
      <c r="L41" s="31">
        <v>6745</v>
      </c>
      <c r="M41" s="31">
        <v>18.503209999999999</v>
      </c>
      <c r="N41" s="1"/>
      <c r="O41" s="1"/>
    </row>
    <row r="42" spans="1:15" ht="12.75" customHeight="1">
      <c r="A42" s="51">
        <v>33</v>
      </c>
      <c r="B42" s="53" t="s">
        <v>69</v>
      </c>
      <c r="C42" s="31">
        <v>1593.9</v>
      </c>
      <c r="D42" s="36">
        <v>1600.6333333333332</v>
      </c>
      <c r="E42" s="36">
        <v>1582.2666666666664</v>
      </c>
      <c r="F42" s="36">
        <v>1570.6333333333332</v>
      </c>
      <c r="G42" s="36">
        <v>1552.2666666666664</v>
      </c>
      <c r="H42" s="36">
        <v>1612.2666666666664</v>
      </c>
      <c r="I42" s="36">
        <v>1630.6333333333332</v>
      </c>
      <c r="J42" s="36">
        <v>1642.2666666666664</v>
      </c>
      <c r="K42" s="31">
        <v>1619</v>
      </c>
      <c r="L42" s="31">
        <v>1589</v>
      </c>
      <c r="M42" s="31">
        <v>16.161919999999999</v>
      </c>
      <c r="N42" s="1"/>
      <c r="O42" s="1"/>
    </row>
    <row r="43" spans="1:15" ht="12.75" customHeight="1">
      <c r="A43" s="51">
        <v>34</v>
      </c>
      <c r="B43" s="53" t="s">
        <v>270</v>
      </c>
      <c r="C43" s="31">
        <v>8413.2000000000007</v>
      </c>
      <c r="D43" s="36">
        <v>8353.4</v>
      </c>
      <c r="E43" s="36">
        <v>8271.7999999999993</v>
      </c>
      <c r="F43" s="36">
        <v>8130.4</v>
      </c>
      <c r="G43" s="36">
        <v>8048.7999999999993</v>
      </c>
      <c r="H43" s="36">
        <v>8494.7999999999993</v>
      </c>
      <c r="I43" s="36">
        <v>8576.4000000000015</v>
      </c>
      <c r="J43" s="36">
        <v>8717.7999999999993</v>
      </c>
      <c r="K43" s="31">
        <v>8435</v>
      </c>
      <c r="L43" s="31">
        <v>8212</v>
      </c>
      <c r="M43" s="31">
        <v>0.29115000000000002</v>
      </c>
      <c r="N43" s="1"/>
      <c r="O43" s="1"/>
    </row>
    <row r="44" spans="1:15" ht="12.75" customHeight="1">
      <c r="A44" s="51">
        <v>35</v>
      </c>
      <c r="B44" s="53" t="s">
        <v>71</v>
      </c>
      <c r="C44" s="31">
        <v>2266.4</v>
      </c>
      <c r="D44" s="36">
        <v>2269.4500000000003</v>
      </c>
      <c r="E44" s="36">
        <v>2249.9500000000007</v>
      </c>
      <c r="F44" s="36">
        <v>2233.5000000000005</v>
      </c>
      <c r="G44" s="36">
        <v>2214.0000000000009</v>
      </c>
      <c r="H44" s="36">
        <v>2285.9000000000005</v>
      </c>
      <c r="I44" s="36">
        <v>2305.3999999999996</v>
      </c>
      <c r="J44" s="36">
        <v>2321.8500000000004</v>
      </c>
      <c r="K44" s="31">
        <v>2288.9499999999998</v>
      </c>
      <c r="L44" s="31">
        <v>2253</v>
      </c>
      <c r="M44" s="31">
        <v>1.4693400000000001</v>
      </c>
      <c r="N44" s="1"/>
      <c r="O44" s="1"/>
    </row>
    <row r="45" spans="1:15" ht="12.75" customHeight="1">
      <c r="A45" s="51">
        <v>36</v>
      </c>
      <c r="B45" s="53" t="s">
        <v>73</v>
      </c>
      <c r="C45" s="31">
        <v>181.75</v>
      </c>
      <c r="D45" s="36">
        <v>181.9</v>
      </c>
      <c r="E45" s="36">
        <v>180.05</v>
      </c>
      <c r="F45" s="36">
        <v>178.35</v>
      </c>
      <c r="G45" s="36">
        <v>176.5</v>
      </c>
      <c r="H45" s="36">
        <v>183.60000000000002</v>
      </c>
      <c r="I45" s="36">
        <v>185.45</v>
      </c>
      <c r="J45" s="36">
        <v>187.15000000000003</v>
      </c>
      <c r="K45" s="31">
        <v>183.75</v>
      </c>
      <c r="L45" s="31">
        <v>180.2</v>
      </c>
      <c r="M45" s="31">
        <v>119.03480999999999</v>
      </c>
      <c r="N45" s="1"/>
      <c r="O45" s="1"/>
    </row>
    <row r="46" spans="1:15" ht="12.75" customHeight="1">
      <c r="A46" s="51">
        <v>37</v>
      </c>
      <c r="B46" s="53" t="s">
        <v>74</v>
      </c>
      <c r="C46" s="31">
        <v>261.55</v>
      </c>
      <c r="D46" s="36">
        <v>261.43333333333334</v>
      </c>
      <c r="E46" s="36">
        <v>259.11666666666667</v>
      </c>
      <c r="F46" s="36">
        <v>256.68333333333334</v>
      </c>
      <c r="G46" s="36">
        <v>254.36666666666667</v>
      </c>
      <c r="H46" s="36">
        <v>263.86666666666667</v>
      </c>
      <c r="I46" s="36">
        <v>266.18333333333339</v>
      </c>
      <c r="J46" s="36">
        <v>268.61666666666667</v>
      </c>
      <c r="K46" s="31">
        <v>263.75</v>
      </c>
      <c r="L46" s="31">
        <v>259</v>
      </c>
      <c r="M46" s="31">
        <v>82.593469999999996</v>
      </c>
      <c r="N46" s="1"/>
      <c r="O46" s="1"/>
    </row>
    <row r="47" spans="1:15" ht="12.75" customHeight="1">
      <c r="A47" s="51">
        <v>38</v>
      </c>
      <c r="B47" s="53" t="s">
        <v>271</v>
      </c>
      <c r="C47" s="31">
        <v>133.5</v>
      </c>
      <c r="D47" s="36">
        <v>134.5</v>
      </c>
      <c r="E47" s="36">
        <v>132.05000000000001</v>
      </c>
      <c r="F47" s="36">
        <v>130.60000000000002</v>
      </c>
      <c r="G47" s="36">
        <v>128.15000000000003</v>
      </c>
      <c r="H47" s="36">
        <v>135.94999999999999</v>
      </c>
      <c r="I47" s="36">
        <v>138.39999999999998</v>
      </c>
      <c r="J47" s="36">
        <v>139.84999999999997</v>
      </c>
      <c r="K47" s="31">
        <v>136.94999999999999</v>
      </c>
      <c r="L47" s="31">
        <v>133.05000000000001</v>
      </c>
      <c r="M47" s="31">
        <v>94.061959999999999</v>
      </c>
      <c r="N47" s="1"/>
      <c r="O47" s="1"/>
    </row>
    <row r="48" spans="1:15" ht="12.75" customHeight="1">
      <c r="A48" s="51">
        <v>39</v>
      </c>
      <c r="B48" s="53" t="s">
        <v>75</v>
      </c>
      <c r="C48" s="31">
        <v>1372.4</v>
      </c>
      <c r="D48" s="36">
        <v>1373.6000000000001</v>
      </c>
      <c r="E48" s="36">
        <v>1365.1000000000004</v>
      </c>
      <c r="F48" s="36">
        <v>1357.8000000000002</v>
      </c>
      <c r="G48" s="36">
        <v>1349.3000000000004</v>
      </c>
      <c r="H48" s="36">
        <v>1380.9000000000003</v>
      </c>
      <c r="I48" s="36">
        <v>1389.3999999999999</v>
      </c>
      <c r="J48" s="36">
        <v>1396.7000000000003</v>
      </c>
      <c r="K48" s="31">
        <v>1382.1</v>
      </c>
      <c r="L48" s="31">
        <v>1366.3</v>
      </c>
      <c r="M48" s="31">
        <v>3.8906800000000001</v>
      </c>
      <c r="N48" s="1"/>
      <c r="O48" s="1"/>
    </row>
    <row r="49" spans="1:15" ht="12.75" customHeight="1">
      <c r="A49" s="51">
        <v>40</v>
      </c>
      <c r="B49" s="53" t="s">
        <v>77</v>
      </c>
      <c r="C49" s="31">
        <v>558.20000000000005</v>
      </c>
      <c r="D49" s="36">
        <v>558.05000000000007</v>
      </c>
      <c r="E49" s="36">
        <v>554.15000000000009</v>
      </c>
      <c r="F49" s="36">
        <v>550.1</v>
      </c>
      <c r="G49" s="36">
        <v>546.20000000000005</v>
      </c>
      <c r="H49" s="36">
        <v>562.10000000000014</v>
      </c>
      <c r="I49" s="36">
        <v>566</v>
      </c>
      <c r="J49" s="36">
        <v>570.05000000000018</v>
      </c>
      <c r="K49" s="31">
        <v>561.95000000000005</v>
      </c>
      <c r="L49" s="31">
        <v>554</v>
      </c>
      <c r="M49" s="31">
        <v>6.3475200000000003</v>
      </c>
      <c r="N49" s="1"/>
      <c r="O49" s="1"/>
    </row>
    <row r="50" spans="1:15" ht="12.75" customHeight="1">
      <c r="A50" s="51">
        <v>41</v>
      </c>
      <c r="B50" s="53" t="s">
        <v>336</v>
      </c>
      <c r="C50" s="31">
        <v>1729.4</v>
      </c>
      <c r="D50" s="36">
        <v>1716.7833333333335</v>
      </c>
      <c r="E50" s="36">
        <v>1685.616666666667</v>
      </c>
      <c r="F50" s="36">
        <v>1641.8333333333335</v>
      </c>
      <c r="G50" s="36">
        <v>1610.666666666667</v>
      </c>
      <c r="H50" s="36">
        <v>1760.5666666666671</v>
      </c>
      <c r="I50" s="36">
        <v>1791.7333333333336</v>
      </c>
      <c r="J50" s="36">
        <v>1835.5166666666671</v>
      </c>
      <c r="K50" s="31">
        <v>1747.95</v>
      </c>
      <c r="L50" s="31">
        <v>1673</v>
      </c>
      <c r="M50" s="31">
        <v>9.2241800000000005</v>
      </c>
      <c r="N50" s="1"/>
      <c r="O50" s="1"/>
    </row>
    <row r="51" spans="1:15" ht="12.75" customHeight="1">
      <c r="A51" s="51">
        <v>42</v>
      </c>
      <c r="B51" s="53" t="s">
        <v>76</v>
      </c>
      <c r="C51" s="31">
        <v>199.4</v>
      </c>
      <c r="D51" s="36">
        <v>198.61666666666665</v>
      </c>
      <c r="E51" s="36">
        <v>196.73333333333329</v>
      </c>
      <c r="F51" s="36">
        <v>194.06666666666663</v>
      </c>
      <c r="G51" s="36">
        <v>192.18333333333328</v>
      </c>
      <c r="H51" s="36">
        <v>201.2833333333333</v>
      </c>
      <c r="I51" s="36">
        <v>203.16666666666669</v>
      </c>
      <c r="J51" s="36">
        <v>205.83333333333331</v>
      </c>
      <c r="K51" s="31">
        <v>200.5</v>
      </c>
      <c r="L51" s="31">
        <v>195.95</v>
      </c>
      <c r="M51" s="31">
        <v>257.23863</v>
      </c>
      <c r="N51" s="1"/>
      <c r="O51" s="1"/>
    </row>
    <row r="52" spans="1:15" ht="12.75" customHeight="1">
      <c r="A52" s="51">
        <v>43</v>
      </c>
      <c r="B52" s="53" t="s">
        <v>78</v>
      </c>
      <c r="C52" s="31">
        <v>1130.1500000000001</v>
      </c>
      <c r="D52" s="36">
        <v>1132.7</v>
      </c>
      <c r="E52" s="36">
        <v>1124.45</v>
      </c>
      <c r="F52" s="36">
        <v>1118.75</v>
      </c>
      <c r="G52" s="36">
        <v>1110.5</v>
      </c>
      <c r="H52" s="36">
        <v>1138.4000000000001</v>
      </c>
      <c r="I52" s="36">
        <v>1146.6500000000001</v>
      </c>
      <c r="J52" s="36">
        <v>1152.3500000000001</v>
      </c>
      <c r="K52" s="31">
        <v>1140.95</v>
      </c>
      <c r="L52" s="31">
        <v>1127</v>
      </c>
      <c r="M52" s="31">
        <v>7.2861399999999996</v>
      </c>
      <c r="N52" s="1"/>
      <c r="O52" s="1"/>
    </row>
    <row r="53" spans="1:15" ht="12.75" customHeight="1">
      <c r="A53" s="51">
        <v>44</v>
      </c>
      <c r="B53" s="53" t="s">
        <v>81</v>
      </c>
      <c r="C53" s="31">
        <v>239.8</v>
      </c>
      <c r="D53" s="36">
        <v>238.81666666666669</v>
      </c>
      <c r="E53" s="36">
        <v>237.18333333333339</v>
      </c>
      <c r="F53" s="36">
        <v>234.56666666666669</v>
      </c>
      <c r="G53" s="36">
        <v>232.93333333333339</v>
      </c>
      <c r="H53" s="36">
        <v>241.43333333333339</v>
      </c>
      <c r="I53" s="36">
        <v>243.06666666666666</v>
      </c>
      <c r="J53" s="36">
        <v>245.68333333333339</v>
      </c>
      <c r="K53" s="31">
        <v>240.45</v>
      </c>
      <c r="L53" s="31">
        <v>236.2</v>
      </c>
      <c r="M53" s="31">
        <v>123.28059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599.85</v>
      </c>
      <c r="D54" s="36">
        <v>596.33333333333337</v>
      </c>
      <c r="E54" s="36">
        <v>588.86666666666679</v>
      </c>
      <c r="F54" s="36">
        <v>577.88333333333344</v>
      </c>
      <c r="G54" s="36">
        <v>570.41666666666686</v>
      </c>
      <c r="H54" s="36">
        <v>607.31666666666672</v>
      </c>
      <c r="I54" s="36">
        <v>614.78333333333319</v>
      </c>
      <c r="J54" s="36">
        <v>625.76666666666665</v>
      </c>
      <c r="K54" s="31">
        <v>603.79999999999995</v>
      </c>
      <c r="L54" s="31">
        <v>585.35</v>
      </c>
      <c r="M54" s="31">
        <v>67.835250000000002</v>
      </c>
      <c r="N54" s="1"/>
      <c r="O54" s="1"/>
    </row>
    <row r="55" spans="1:15" ht="12.75" customHeight="1">
      <c r="A55" s="51">
        <v>46</v>
      </c>
      <c r="B55" s="53" t="s">
        <v>80</v>
      </c>
      <c r="C55" s="31">
        <v>1213.0999999999999</v>
      </c>
      <c r="D55" s="36">
        <v>1219.0333333333333</v>
      </c>
      <c r="E55" s="36">
        <v>1204.0666666666666</v>
      </c>
      <c r="F55" s="36">
        <v>1195.0333333333333</v>
      </c>
      <c r="G55" s="36">
        <v>1180.0666666666666</v>
      </c>
      <c r="H55" s="36">
        <v>1228.0666666666666</v>
      </c>
      <c r="I55" s="36">
        <v>1243.0333333333333</v>
      </c>
      <c r="J55" s="36">
        <v>1252.0666666666666</v>
      </c>
      <c r="K55" s="31">
        <v>1234</v>
      </c>
      <c r="L55" s="31">
        <v>1210</v>
      </c>
      <c r="M55" s="31">
        <v>108.98138</v>
      </c>
      <c r="N55" s="1"/>
      <c r="O55" s="1"/>
    </row>
    <row r="56" spans="1:15" ht="12.75" customHeight="1">
      <c r="A56" s="51">
        <v>47</v>
      </c>
      <c r="B56" s="53" t="s">
        <v>82</v>
      </c>
      <c r="C56" s="31">
        <v>257.7</v>
      </c>
      <c r="D56" s="36">
        <v>255.88333333333333</v>
      </c>
      <c r="E56" s="36">
        <v>252.81666666666666</v>
      </c>
      <c r="F56" s="36">
        <v>247.93333333333334</v>
      </c>
      <c r="G56" s="36">
        <v>244.86666666666667</v>
      </c>
      <c r="H56" s="36">
        <v>260.76666666666665</v>
      </c>
      <c r="I56" s="36">
        <v>263.83333333333326</v>
      </c>
      <c r="J56" s="36">
        <v>268.71666666666664</v>
      </c>
      <c r="K56" s="31">
        <v>258.95</v>
      </c>
      <c r="L56" s="31">
        <v>251</v>
      </c>
      <c r="M56" s="31">
        <v>72.713650000000001</v>
      </c>
      <c r="N56" s="1"/>
      <c r="O56" s="1"/>
    </row>
    <row r="57" spans="1:15" ht="12.75" customHeight="1">
      <c r="A57" s="51">
        <v>48</v>
      </c>
      <c r="B57" s="53" t="s">
        <v>83</v>
      </c>
      <c r="C57" s="31">
        <v>30680.35</v>
      </c>
      <c r="D57" s="36">
        <v>30570.849999999995</v>
      </c>
      <c r="E57" s="36">
        <v>30289.599999999991</v>
      </c>
      <c r="F57" s="36">
        <v>29898.849999999995</v>
      </c>
      <c r="G57" s="36">
        <v>29617.599999999991</v>
      </c>
      <c r="H57" s="36">
        <v>30961.599999999991</v>
      </c>
      <c r="I57" s="36">
        <v>31242.85</v>
      </c>
      <c r="J57" s="36">
        <v>31633.599999999991</v>
      </c>
      <c r="K57" s="31">
        <v>30852.1</v>
      </c>
      <c r="L57" s="31">
        <v>30180.1</v>
      </c>
      <c r="M57" s="31">
        <v>0.39017000000000002</v>
      </c>
      <c r="N57" s="1"/>
      <c r="O57" s="1"/>
    </row>
    <row r="58" spans="1:15" ht="12.75" customHeight="1">
      <c r="A58" s="51">
        <v>49</v>
      </c>
      <c r="B58" s="53" t="s">
        <v>86</v>
      </c>
      <c r="C58" s="31">
        <v>4961.45</v>
      </c>
      <c r="D58" s="36">
        <v>4892.3833333333341</v>
      </c>
      <c r="E58" s="36">
        <v>4809.7666666666682</v>
      </c>
      <c r="F58" s="36">
        <v>4658.0833333333339</v>
      </c>
      <c r="G58" s="36">
        <v>4575.4666666666681</v>
      </c>
      <c r="H58" s="36">
        <v>5044.0666666666684</v>
      </c>
      <c r="I58" s="36">
        <v>5126.6833333333352</v>
      </c>
      <c r="J58" s="36">
        <v>5278.3666666666686</v>
      </c>
      <c r="K58" s="31">
        <v>4975</v>
      </c>
      <c r="L58" s="31">
        <v>4740.7</v>
      </c>
      <c r="M58" s="31">
        <v>5.5455899999999998</v>
      </c>
      <c r="N58" s="1"/>
      <c r="O58" s="1"/>
    </row>
    <row r="59" spans="1:15" ht="12.75" customHeight="1">
      <c r="A59" s="51">
        <v>50</v>
      </c>
      <c r="B59" s="53" t="s">
        <v>347</v>
      </c>
      <c r="C59" s="31">
        <v>542.1</v>
      </c>
      <c r="D59" s="36">
        <v>538.76666666666677</v>
      </c>
      <c r="E59" s="36">
        <v>529.83333333333348</v>
      </c>
      <c r="F59" s="36">
        <v>517.56666666666672</v>
      </c>
      <c r="G59" s="36">
        <v>508.63333333333344</v>
      </c>
      <c r="H59" s="36">
        <v>551.03333333333353</v>
      </c>
      <c r="I59" s="36">
        <v>559.9666666666667</v>
      </c>
      <c r="J59" s="36">
        <v>572.23333333333358</v>
      </c>
      <c r="K59" s="31">
        <v>547.70000000000005</v>
      </c>
      <c r="L59" s="31">
        <v>526.5</v>
      </c>
      <c r="M59" s="31">
        <v>53.69829</v>
      </c>
      <c r="N59" s="1"/>
      <c r="O59" s="1"/>
    </row>
    <row r="60" spans="1:15" ht="12.75" customHeight="1">
      <c r="A60" s="51">
        <v>51</v>
      </c>
      <c r="B60" s="53" t="s">
        <v>89</v>
      </c>
      <c r="C60" s="31">
        <v>571.85</v>
      </c>
      <c r="D60" s="36">
        <v>571.26666666666665</v>
      </c>
      <c r="E60" s="36">
        <v>567.88333333333333</v>
      </c>
      <c r="F60" s="36">
        <v>563.91666666666663</v>
      </c>
      <c r="G60" s="36">
        <v>560.5333333333333</v>
      </c>
      <c r="H60" s="36">
        <v>575.23333333333335</v>
      </c>
      <c r="I60" s="36">
        <v>578.61666666666656</v>
      </c>
      <c r="J60" s="36">
        <v>582.58333333333337</v>
      </c>
      <c r="K60" s="31">
        <v>574.65</v>
      </c>
      <c r="L60" s="31">
        <v>567.29999999999995</v>
      </c>
      <c r="M60" s="31">
        <v>49.69623</v>
      </c>
      <c r="N60" s="1"/>
      <c r="O60" s="1"/>
    </row>
    <row r="61" spans="1:15" ht="12.75" customHeight="1">
      <c r="A61" s="51">
        <v>52</v>
      </c>
      <c r="B61" s="53" t="s">
        <v>92</v>
      </c>
      <c r="C61" s="31">
        <v>1115.2</v>
      </c>
      <c r="D61" s="36">
        <v>1107.8999999999999</v>
      </c>
      <c r="E61" s="36">
        <v>1084.7999999999997</v>
      </c>
      <c r="F61" s="36">
        <v>1054.3999999999999</v>
      </c>
      <c r="G61" s="36">
        <v>1031.2999999999997</v>
      </c>
      <c r="H61" s="36">
        <v>1138.2999999999997</v>
      </c>
      <c r="I61" s="36">
        <v>1161.3999999999996</v>
      </c>
      <c r="J61" s="36">
        <v>1191.7999999999997</v>
      </c>
      <c r="K61" s="31">
        <v>1131</v>
      </c>
      <c r="L61" s="31">
        <v>1077.5</v>
      </c>
      <c r="M61" s="31">
        <v>30.920100000000001</v>
      </c>
      <c r="N61" s="1"/>
      <c r="O61" s="1"/>
    </row>
    <row r="62" spans="1:15" ht="12.75" customHeight="1">
      <c r="A62" s="51">
        <v>53</v>
      </c>
      <c r="B62" s="53" t="s">
        <v>93</v>
      </c>
      <c r="C62" s="31">
        <v>1472.25</v>
      </c>
      <c r="D62" s="36">
        <v>1471.1666666666667</v>
      </c>
      <c r="E62" s="36">
        <v>1461.0833333333335</v>
      </c>
      <c r="F62" s="36">
        <v>1449.9166666666667</v>
      </c>
      <c r="G62" s="36">
        <v>1439.8333333333335</v>
      </c>
      <c r="H62" s="36">
        <v>1482.3333333333335</v>
      </c>
      <c r="I62" s="36">
        <v>1492.416666666667</v>
      </c>
      <c r="J62" s="36">
        <v>1503.5833333333335</v>
      </c>
      <c r="K62" s="31">
        <v>1481.25</v>
      </c>
      <c r="L62" s="31">
        <v>1460</v>
      </c>
      <c r="M62" s="31">
        <v>16.356950000000001</v>
      </c>
      <c r="N62" s="1"/>
      <c r="O62" s="1"/>
    </row>
    <row r="63" spans="1:15" ht="12.75" customHeight="1">
      <c r="A63" s="51">
        <v>54</v>
      </c>
      <c r="B63" s="53" t="s">
        <v>94</v>
      </c>
      <c r="C63" s="31">
        <v>435.95</v>
      </c>
      <c r="D63" s="36">
        <v>435.93333333333334</v>
      </c>
      <c r="E63" s="36">
        <v>430.91666666666669</v>
      </c>
      <c r="F63" s="36">
        <v>425.88333333333333</v>
      </c>
      <c r="G63" s="36">
        <v>420.86666666666667</v>
      </c>
      <c r="H63" s="36">
        <v>440.9666666666667</v>
      </c>
      <c r="I63" s="36">
        <v>445.98333333333335</v>
      </c>
      <c r="J63" s="36">
        <v>451.01666666666671</v>
      </c>
      <c r="K63" s="31">
        <v>440.95</v>
      </c>
      <c r="L63" s="31">
        <v>430.9</v>
      </c>
      <c r="M63" s="31">
        <v>93.894030000000001</v>
      </c>
      <c r="N63" s="1"/>
      <c r="O63" s="1"/>
    </row>
    <row r="64" spans="1:15" ht="12.75" customHeight="1">
      <c r="A64" s="51">
        <v>55</v>
      </c>
      <c r="B64" s="53" t="s">
        <v>95</v>
      </c>
      <c r="C64" s="31">
        <v>5547.3</v>
      </c>
      <c r="D64" s="36">
        <v>5551.4333333333334</v>
      </c>
      <c r="E64" s="36">
        <v>5522.8666666666668</v>
      </c>
      <c r="F64" s="36">
        <v>5498.4333333333334</v>
      </c>
      <c r="G64" s="36">
        <v>5469.8666666666668</v>
      </c>
      <c r="H64" s="36">
        <v>5575.8666666666668</v>
      </c>
      <c r="I64" s="36">
        <v>5604.4333333333343</v>
      </c>
      <c r="J64" s="36">
        <v>5628.8666666666668</v>
      </c>
      <c r="K64" s="31">
        <v>5580</v>
      </c>
      <c r="L64" s="31">
        <v>5527</v>
      </c>
      <c r="M64" s="31">
        <v>2.06027</v>
      </c>
      <c r="N64" s="1"/>
      <c r="O64" s="1"/>
    </row>
    <row r="65" spans="1:15" ht="12.75" customHeight="1">
      <c r="A65" s="51">
        <v>56</v>
      </c>
      <c r="B65" s="53" t="s">
        <v>96</v>
      </c>
      <c r="C65" s="31">
        <v>2745.5</v>
      </c>
      <c r="D65" s="36">
        <v>2728</v>
      </c>
      <c r="E65" s="36">
        <v>2696.5</v>
      </c>
      <c r="F65" s="36">
        <v>2647.5</v>
      </c>
      <c r="G65" s="36">
        <v>2616</v>
      </c>
      <c r="H65" s="36">
        <v>2777</v>
      </c>
      <c r="I65" s="36">
        <v>2808.5</v>
      </c>
      <c r="J65" s="36">
        <v>2857.5</v>
      </c>
      <c r="K65" s="31">
        <v>2759.5</v>
      </c>
      <c r="L65" s="31">
        <v>2679</v>
      </c>
      <c r="M65" s="31">
        <v>3.5672899999999998</v>
      </c>
      <c r="N65" s="1"/>
      <c r="O65" s="1"/>
    </row>
    <row r="66" spans="1:15" ht="12.75" customHeight="1">
      <c r="A66" s="51">
        <v>57</v>
      </c>
      <c r="B66" s="53" t="s">
        <v>97</v>
      </c>
      <c r="C66" s="31">
        <v>868.05</v>
      </c>
      <c r="D66" s="36">
        <v>870.41666666666663</v>
      </c>
      <c r="E66" s="36">
        <v>860.38333333333321</v>
      </c>
      <c r="F66" s="36">
        <v>852.71666666666658</v>
      </c>
      <c r="G66" s="36">
        <v>842.68333333333317</v>
      </c>
      <c r="H66" s="36">
        <v>878.08333333333326</v>
      </c>
      <c r="I66" s="36">
        <v>888.11666666666679</v>
      </c>
      <c r="J66" s="36">
        <v>895.7833333333333</v>
      </c>
      <c r="K66" s="31">
        <v>880.45</v>
      </c>
      <c r="L66" s="31">
        <v>862.75</v>
      </c>
      <c r="M66" s="31">
        <v>9.5045699999999993</v>
      </c>
      <c r="N66" s="1"/>
      <c r="O66" s="1"/>
    </row>
    <row r="67" spans="1:15" ht="12.75" customHeight="1">
      <c r="A67" s="51">
        <v>58</v>
      </c>
      <c r="B67" s="53" t="s">
        <v>98</v>
      </c>
      <c r="C67" s="31">
        <v>1062.7</v>
      </c>
      <c r="D67" s="36">
        <v>1056.8999999999999</v>
      </c>
      <c r="E67" s="36">
        <v>1045.7999999999997</v>
      </c>
      <c r="F67" s="36">
        <v>1028.8999999999999</v>
      </c>
      <c r="G67" s="36">
        <v>1017.7999999999997</v>
      </c>
      <c r="H67" s="36">
        <v>1073.7999999999997</v>
      </c>
      <c r="I67" s="36">
        <v>1084.8999999999996</v>
      </c>
      <c r="J67" s="36">
        <v>1101.7999999999997</v>
      </c>
      <c r="K67" s="31">
        <v>1068</v>
      </c>
      <c r="L67" s="31">
        <v>1040</v>
      </c>
      <c r="M67" s="31">
        <v>4.57979</v>
      </c>
      <c r="N67" s="1"/>
      <c r="O67" s="1"/>
    </row>
    <row r="68" spans="1:15" ht="12.75" customHeight="1">
      <c r="A68" s="51">
        <v>59</v>
      </c>
      <c r="B68" s="53" t="s">
        <v>99</v>
      </c>
      <c r="C68" s="31">
        <v>271</v>
      </c>
      <c r="D68" s="36">
        <v>271.08333333333331</v>
      </c>
      <c r="E68" s="36">
        <v>269.46666666666664</v>
      </c>
      <c r="F68" s="36">
        <v>267.93333333333334</v>
      </c>
      <c r="G68" s="36">
        <v>266.31666666666666</v>
      </c>
      <c r="H68" s="36">
        <v>272.61666666666662</v>
      </c>
      <c r="I68" s="36">
        <v>274.23333333333329</v>
      </c>
      <c r="J68" s="36">
        <v>275.76666666666659</v>
      </c>
      <c r="K68" s="31">
        <v>272.7</v>
      </c>
      <c r="L68" s="31">
        <v>269.55</v>
      </c>
      <c r="M68" s="31">
        <v>38.679459999999999</v>
      </c>
      <c r="N68" s="1"/>
      <c r="O68" s="1"/>
    </row>
    <row r="69" spans="1:15" ht="12.75" customHeight="1">
      <c r="A69" s="51">
        <v>60</v>
      </c>
      <c r="B69" s="53" t="s">
        <v>101</v>
      </c>
      <c r="C69" s="31">
        <v>2969.1</v>
      </c>
      <c r="D69" s="36">
        <v>2957.4500000000003</v>
      </c>
      <c r="E69" s="36">
        <v>2929.9000000000005</v>
      </c>
      <c r="F69" s="36">
        <v>2890.7000000000003</v>
      </c>
      <c r="G69" s="36">
        <v>2863.1500000000005</v>
      </c>
      <c r="H69" s="36">
        <v>2996.6500000000005</v>
      </c>
      <c r="I69" s="36">
        <v>3024.2000000000007</v>
      </c>
      <c r="J69" s="36">
        <v>3063.4000000000005</v>
      </c>
      <c r="K69" s="31">
        <v>2985</v>
      </c>
      <c r="L69" s="31">
        <v>2918.25</v>
      </c>
      <c r="M69" s="31">
        <v>5.1355899999999997</v>
      </c>
      <c r="N69" s="1"/>
      <c r="O69" s="1"/>
    </row>
    <row r="70" spans="1:15" ht="12.75" customHeight="1">
      <c r="A70" s="51">
        <v>61</v>
      </c>
      <c r="B70" s="53" t="s">
        <v>109</v>
      </c>
      <c r="C70" s="31">
        <v>873.4</v>
      </c>
      <c r="D70" s="36">
        <v>869.33333333333337</v>
      </c>
      <c r="E70" s="36">
        <v>862.2166666666667</v>
      </c>
      <c r="F70" s="36">
        <v>851.0333333333333</v>
      </c>
      <c r="G70" s="36">
        <v>843.91666666666663</v>
      </c>
      <c r="H70" s="36">
        <v>880.51666666666677</v>
      </c>
      <c r="I70" s="36">
        <v>887.63333333333333</v>
      </c>
      <c r="J70" s="36">
        <v>898.81666666666683</v>
      </c>
      <c r="K70" s="31">
        <v>876.45</v>
      </c>
      <c r="L70" s="31">
        <v>858.15</v>
      </c>
      <c r="M70" s="31">
        <v>26.861879999999999</v>
      </c>
      <c r="N70" s="1"/>
      <c r="O70" s="1"/>
    </row>
    <row r="71" spans="1:15" ht="12.75" customHeight="1">
      <c r="A71" s="51">
        <v>62</v>
      </c>
      <c r="B71" s="53" t="s">
        <v>102</v>
      </c>
      <c r="C71" s="31">
        <v>521.1</v>
      </c>
      <c r="D71" s="36">
        <v>518.65</v>
      </c>
      <c r="E71" s="36">
        <v>515.04999999999995</v>
      </c>
      <c r="F71" s="36">
        <v>509</v>
      </c>
      <c r="G71" s="36">
        <v>505.4</v>
      </c>
      <c r="H71" s="36">
        <v>524.69999999999993</v>
      </c>
      <c r="I71" s="36">
        <v>528.30000000000007</v>
      </c>
      <c r="J71" s="36">
        <v>534.34999999999991</v>
      </c>
      <c r="K71" s="31">
        <v>522.25</v>
      </c>
      <c r="L71" s="31">
        <v>512.6</v>
      </c>
      <c r="M71" s="31">
        <v>19.611789999999999</v>
      </c>
      <c r="N71" s="1"/>
      <c r="O71" s="1"/>
    </row>
    <row r="72" spans="1:15" ht="12.75" customHeight="1">
      <c r="A72" s="51">
        <v>63</v>
      </c>
      <c r="B72" s="53" t="s">
        <v>103</v>
      </c>
      <c r="C72" s="31">
        <v>1961.2</v>
      </c>
      <c r="D72" s="36">
        <v>1953.3</v>
      </c>
      <c r="E72" s="36">
        <v>1936.6</v>
      </c>
      <c r="F72" s="36">
        <v>1912</v>
      </c>
      <c r="G72" s="36">
        <v>1895.3</v>
      </c>
      <c r="H72" s="36">
        <v>1977.8999999999999</v>
      </c>
      <c r="I72" s="36">
        <v>1994.6000000000001</v>
      </c>
      <c r="J72" s="36">
        <v>2019.1999999999998</v>
      </c>
      <c r="K72" s="31">
        <v>1970</v>
      </c>
      <c r="L72" s="31">
        <v>1928.7</v>
      </c>
      <c r="M72" s="31">
        <v>2.3288799999999998</v>
      </c>
      <c r="N72" s="1"/>
      <c r="O72" s="1"/>
    </row>
    <row r="73" spans="1:15" ht="12.75" customHeight="1">
      <c r="A73" s="51">
        <v>64</v>
      </c>
      <c r="B73" s="53" t="s">
        <v>104</v>
      </c>
      <c r="C73" s="31">
        <v>2139.0500000000002</v>
      </c>
      <c r="D73" s="36">
        <v>2148.4333333333334</v>
      </c>
      <c r="E73" s="36">
        <v>2125.166666666667</v>
      </c>
      <c r="F73" s="36">
        <v>2111.2833333333338</v>
      </c>
      <c r="G73" s="36">
        <v>2088.0166666666673</v>
      </c>
      <c r="H73" s="36">
        <v>2162.3166666666666</v>
      </c>
      <c r="I73" s="36">
        <v>2185.583333333333</v>
      </c>
      <c r="J73" s="36">
        <v>2199.4666666666662</v>
      </c>
      <c r="K73" s="31">
        <v>2171.6999999999998</v>
      </c>
      <c r="L73" s="31">
        <v>2134.5500000000002</v>
      </c>
      <c r="M73" s="31">
        <v>1.3813200000000001</v>
      </c>
      <c r="N73" s="1"/>
      <c r="O73" s="1"/>
    </row>
    <row r="74" spans="1:15" ht="12.75" customHeight="1">
      <c r="A74" s="51">
        <v>65</v>
      </c>
      <c r="B74" s="53" t="s">
        <v>273</v>
      </c>
      <c r="C74" s="31">
        <v>456.95</v>
      </c>
      <c r="D74" s="36">
        <v>453.81666666666661</v>
      </c>
      <c r="E74" s="36">
        <v>441.98333333333323</v>
      </c>
      <c r="F74" s="36">
        <v>427.01666666666665</v>
      </c>
      <c r="G74" s="36">
        <v>415.18333333333328</v>
      </c>
      <c r="H74" s="36">
        <v>468.78333333333319</v>
      </c>
      <c r="I74" s="36">
        <v>480.61666666666656</v>
      </c>
      <c r="J74" s="36">
        <v>495.58333333333314</v>
      </c>
      <c r="K74" s="31">
        <v>465.65</v>
      </c>
      <c r="L74" s="31">
        <v>438.85</v>
      </c>
      <c r="M74" s="31">
        <v>35.621040000000001</v>
      </c>
      <c r="N74" s="1"/>
      <c r="O74" s="1"/>
    </row>
    <row r="75" spans="1:15" ht="12.75" customHeight="1">
      <c r="A75" s="51">
        <v>66</v>
      </c>
      <c r="B75" s="53" t="s">
        <v>369</v>
      </c>
      <c r="C75" s="31">
        <v>155.05000000000001</v>
      </c>
      <c r="D75" s="36">
        <v>154.73333333333335</v>
      </c>
      <c r="E75" s="36">
        <v>153.4666666666667</v>
      </c>
      <c r="F75" s="36">
        <v>151.88333333333335</v>
      </c>
      <c r="G75" s="36">
        <v>150.6166666666667</v>
      </c>
      <c r="H75" s="36">
        <v>156.31666666666669</v>
      </c>
      <c r="I75" s="36">
        <v>157.58333333333334</v>
      </c>
      <c r="J75" s="36">
        <v>159.16666666666669</v>
      </c>
      <c r="K75" s="31">
        <v>156</v>
      </c>
      <c r="L75" s="31">
        <v>153.15</v>
      </c>
      <c r="M75" s="31">
        <v>13.658239999999999</v>
      </c>
      <c r="N75" s="1"/>
      <c r="O75" s="1"/>
    </row>
    <row r="76" spans="1:15" ht="12.75" customHeight="1">
      <c r="A76" s="51">
        <v>67</v>
      </c>
      <c r="B76" s="53" t="s">
        <v>106</v>
      </c>
      <c r="C76" s="31">
        <v>3391</v>
      </c>
      <c r="D76" s="36">
        <v>3401.6666666666665</v>
      </c>
      <c r="E76" s="36">
        <v>3364.333333333333</v>
      </c>
      <c r="F76" s="36">
        <v>3337.6666666666665</v>
      </c>
      <c r="G76" s="36">
        <v>3300.333333333333</v>
      </c>
      <c r="H76" s="36">
        <v>3428.333333333333</v>
      </c>
      <c r="I76" s="36">
        <v>3465.6666666666661</v>
      </c>
      <c r="J76" s="36">
        <v>3492.333333333333</v>
      </c>
      <c r="K76" s="31">
        <v>3439</v>
      </c>
      <c r="L76" s="31">
        <v>3375</v>
      </c>
      <c r="M76" s="31">
        <v>4.7846200000000003</v>
      </c>
      <c r="N76" s="1"/>
      <c r="O76" s="1"/>
    </row>
    <row r="77" spans="1:15" ht="12.75" customHeight="1">
      <c r="A77" s="51">
        <v>68</v>
      </c>
      <c r="B77" s="53" t="s">
        <v>107</v>
      </c>
      <c r="C77" s="31">
        <v>7245.65</v>
      </c>
      <c r="D77" s="36">
        <v>7213.5666666666666</v>
      </c>
      <c r="E77" s="36">
        <v>7140.7833333333328</v>
      </c>
      <c r="F77" s="36">
        <v>7035.9166666666661</v>
      </c>
      <c r="G77" s="36">
        <v>6963.1333333333323</v>
      </c>
      <c r="H77" s="36">
        <v>7318.4333333333334</v>
      </c>
      <c r="I77" s="36">
        <v>7391.2166666666681</v>
      </c>
      <c r="J77" s="36">
        <v>7496.0833333333339</v>
      </c>
      <c r="K77" s="31">
        <v>7286.35</v>
      </c>
      <c r="L77" s="31">
        <v>7108.7</v>
      </c>
      <c r="M77" s="31">
        <v>1.81186</v>
      </c>
      <c r="N77" s="1"/>
      <c r="O77" s="1"/>
    </row>
    <row r="78" spans="1:15" ht="12.75" customHeight="1">
      <c r="A78" s="51">
        <v>69</v>
      </c>
      <c r="B78" s="53" t="s">
        <v>164</v>
      </c>
      <c r="C78" s="31">
        <v>2267.5</v>
      </c>
      <c r="D78" s="36">
        <v>2229.2999999999997</v>
      </c>
      <c r="E78" s="36">
        <v>2184.1999999999994</v>
      </c>
      <c r="F78" s="36">
        <v>2100.8999999999996</v>
      </c>
      <c r="G78" s="36">
        <v>2055.7999999999993</v>
      </c>
      <c r="H78" s="36">
        <v>2312.5999999999995</v>
      </c>
      <c r="I78" s="36">
        <v>2357.6999999999998</v>
      </c>
      <c r="J78" s="36">
        <v>2440.9999999999995</v>
      </c>
      <c r="K78" s="31">
        <v>2274.4</v>
      </c>
      <c r="L78" s="31">
        <v>2146</v>
      </c>
      <c r="M78" s="31">
        <v>10.9284</v>
      </c>
      <c r="N78" s="1"/>
      <c r="O78" s="1"/>
    </row>
    <row r="79" spans="1:15" ht="12.75" customHeight="1">
      <c r="A79" s="51">
        <v>70</v>
      </c>
      <c r="B79" s="53" t="s">
        <v>110</v>
      </c>
      <c r="C79" s="31">
        <v>6134.85</v>
      </c>
      <c r="D79" s="36">
        <v>6150.7833333333328</v>
      </c>
      <c r="E79" s="36">
        <v>6090.1166666666659</v>
      </c>
      <c r="F79" s="36">
        <v>6045.3833333333332</v>
      </c>
      <c r="G79" s="36">
        <v>5984.7166666666662</v>
      </c>
      <c r="H79" s="36">
        <v>6195.5166666666655</v>
      </c>
      <c r="I79" s="36">
        <v>6256.1833333333334</v>
      </c>
      <c r="J79" s="36">
        <v>6300.9166666666652</v>
      </c>
      <c r="K79" s="31">
        <v>6211.45</v>
      </c>
      <c r="L79" s="31">
        <v>6106.05</v>
      </c>
      <c r="M79" s="31">
        <v>2.72255</v>
      </c>
      <c r="N79" s="1"/>
      <c r="O79" s="1"/>
    </row>
    <row r="80" spans="1:15" ht="12.75" customHeight="1">
      <c r="A80" s="51">
        <v>71</v>
      </c>
      <c r="B80" s="53" t="s">
        <v>111</v>
      </c>
      <c r="C80" s="31">
        <v>3911.1</v>
      </c>
      <c r="D80" s="36">
        <v>3953.5666666666671</v>
      </c>
      <c r="E80" s="36">
        <v>3864.6333333333341</v>
      </c>
      <c r="F80" s="36">
        <v>3818.166666666667</v>
      </c>
      <c r="G80" s="36">
        <v>3729.233333333334</v>
      </c>
      <c r="H80" s="36">
        <v>4000.0333333333342</v>
      </c>
      <c r="I80" s="36">
        <v>4088.9666666666676</v>
      </c>
      <c r="J80" s="36">
        <v>4135.4333333333343</v>
      </c>
      <c r="K80" s="31">
        <v>4042.5</v>
      </c>
      <c r="L80" s="31">
        <v>3907.1</v>
      </c>
      <c r="M80" s="31">
        <v>7.7215800000000003</v>
      </c>
      <c r="N80" s="1"/>
      <c r="O80" s="1"/>
    </row>
    <row r="81" spans="1:15" ht="12.75" customHeight="1">
      <c r="A81" s="51">
        <v>72</v>
      </c>
      <c r="B81" s="53" t="s">
        <v>112</v>
      </c>
      <c r="C81" s="31">
        <v>2751.25</v>
      </c>
      <c r="D81" s="36">
        <v>2756.5166666666664</v>
      </c>
      <c r="E81" s="36">
        <v>2738.0333333333328</v>
      </c>
      <c r="F81" s="36">
        <v>2724.8166666666666</v>
      </c>
      <c r="G81" s="36">
        <v>2706.333333333333</v>
      </c>
      <c r="H81" s="36">
        <v>2769.7333333333327</v>
      </c>
      <c r="I81" s="36">
        <v>2788.2166666666662</v>
      </c>
      <c r="J81" s="36">
        <v>2801.4333333333325</v>
      </c>
      <c r="K81" s="31">
        <v>2775</v>
      </c>
      <c r="L81" s="31">
        <v>2743.3</v>
      </c>
      <c r="M81" s="31">
        <v>1.00227</v>
      </c>
      <c r="N81" s="1"/>
      <c r="O81" s="1"/>
    </row>
    <row r="82" spans="1:15" ht="12.75" customHeight="1">
      <c r="A82" s="51">
        <v>73</v>
      </c>
      <c r="B82" s="53" t="s">
        <v>275</v>
      </c>
      <c r="C82" s="31">
        <v>161.94999999999999</v>
      </c>
      <c r="D82" s="36">
        <v>162.33333333333331</v>
      </c>
      <c r="E82" s="36">
        <v>159.81666666666663</v>
      </c>
      <c r="F82" s="36">
        <v>157.68333333333331</v>
      </c>
      <c r="G82" s="36">
        <v>155.16666666666663</v>
      </c>
      <c r="H82" s="36">
        <v>164.46666666666664</v>
      </c>
      <c r="I82" s="36">
        <v>166.98333333333329</v>
      </c>
      <c r="J82" s="36">
        <v>169.11666666666665</v>
      </c>
      <c r="K82" s="31">
        <v>164.85</v>
      </c>
      <c r="L82" s="31">
        <v>160.19999999999999</v>
      </c>
      <c r="M82" s="31">
        <v>48.771630000000002</v>
      </c>
      <c r="N82" s="1"/>
      <c r="O82" s="1"/>
    </row>
    <row r="83" spans="1:15" ht="12.75" customHeight="1">
      <c r="A83" s="51">
        <v>74</v>
      </c>
      <c r="B83" s="53" t="s">
        <v>114</v>
      </c>
      <c r="C83" s="31">
        <v>149.80000000000001</v>
      </c>
      <c r="D83" s="36">
        <v>149.98333333333335</v>
      </c>
      <c r="E83" s="36">
        <v>148.4666666666667</v>
      </c>
      <c r="F83" s="36">
        <v>147.13333333333335</v>
      </c>
      <c r="G83" s="36">
        <v>145.6166666666667</v>
      </c>
      <c r="H83" s="36">
        <v>151.31666666666669</v>
      </c>
      <c r="I83" s="36">
        <v>152.83333333333334</v>
      </c>
      <c r="J83" s="36">
        <v>154.16666666666669</v>
      </c>
      <c r="K83" s="31">
        <v>151.5</v>
      </c>
      <c r="L83" s="31">
        <v>148.65</v>
      </c>
      <c r="M83" s="31">
        <v>77.429950000000005</v>
      </c>
      <c r="N83" s="1"/>
      <c r="O83" s="1"/>
    </row>
    <row r="84" spans="1:15" ht="12.75" customHeight="1">
      <c r="A84" s="51">
        <v>75</v>
      </c>
      <c r="B84" s="53" t="s">
        <v>379</v>
      </c>
      <c r="C84" s="31">
        <v>639.5</v>
      </c>
      <c r="D84" s="36">
        <v>647.16666666666663</v>
      </c>
      <c r="E84" s="36">
        <v>627.33333333333326</v>
      </c>
      <c r="F84" s="36">
        <v>615.16666666666663</v>
      </c>
      <c r="G84" s="36">
        <v>595.33333333333326</v>
      </c>
      <c r="H84" s="36">
        <v>659.33333333333326</v>
      </c>
      <c r="I84" s="36">
        <v>679.16666666666652</v>
      </c>
      <c r="J84" s="36">
        <v>691.33333333333326</v>
      </c>
      <c r="K84" s="31">
        <v>667</v>
      </c>
      <c r="L84" s="31">
        <v>635</v>
      </c>
      <c r="M84" s="31">
        <v>3.97899</v>
      </c>
      <c r="N84" s="1"/>
      <c r="O84" s="1"/>
    </row>
    <row r="85" spans="1:15" ht="12.75" customHeight="1">
      <c r="A85" s="51">
        <v>76</v>
      </c>
      <c r="B85" s="53" t="s">
        <v>276</v>
      </c>
      <c r="C85" s="31">
        <v>411.05</v>
      </c>
      <c r="D85" s="36">
        <v>405.8</v>
      </c>
      <c r="E85" s="36">
        <v>396.6</v>
      </c>
      <c r="F85" s="36">
        <v>382.15000000000003</v>
      </c>
      <c r="G85" s="36">
        <v>372.95000000000005</v>
      </c>
      <c r="H85" s="36">
        <v>420.25</v>
      </c>
      <c r="I85" s="36">
        <v>429.44999999999993</v>
      </c>
      <c r="J85" s="36">
        <v>443.9</v>
      </c>
      <c r="K85" s="31">
        <v>415</v>
      </c>
      <c r="L85" s="31">
        <v>391.35</v>
      </c>
      <c r="M85" s="31">
        <v>21.130099999999999</v>
      </c>
      <c r="N85" s="1"/>
      <c r="O85" s="1"/>
    </row>
    <row r="86" spans="1:15" ht="12.75" customHeight="1">
      <c r="A86" s="51">
        <v>77</v>
      </c>
      <c r="B86" s="53" t="s">
        <v>115</v>
      </c>
      <c r="C86" s="31">
        <v>180.5</v>
      </c>
      <c r="D86" s="36">
        <v>177.93333333333331</v>
      </c>
      <c r="E86" s="36">
        <v>174.61666666666662</v>
      </c>
      <c r="F86" s="36">
        <v>168.73333333333332</v>
      </c>
      <c r="G86" s="36">
        <v>165.41666666666663</v>
      </c>
      <c r="H86" s="36">
        <v>183.81666666666661</v>
      </c>
      <c r="I86" s="36">
        <v>187.13333333333327</v>
      </c>
      <c r="J86" s="36">
        <v>193.01666666666659</v>
      </c>
      <c r="K86" s="31">
        <v>181.25</v>
      </c>
      <c r="L86" s="31">
        <v>172.05</v>
      </c>
      <c r="M86" s="31">
        <v>227.41278</v>
      </c>
      <c r="N86" s="1"/>
      <c r="O86" s="1"/>
    </row>
    <row r="87" spans="1:15" ht="12.75" customHeight="1">
      <c r="A87" s="51">
        <v>78</v>
      </c>
      <c r="B87" s="53" t="s">
        <v>277</v>
      </c>
      <c r="C87" s="31">
        <v>1791.45</v>
      </c>
      <c r="D87" s="36">
        <v>1784.0833333333333</v>
      </c>
      <c r="E87" s="36">
        <v>1767.3666666666666</v>
      </c>
      <c r="F87" s="36">
        <v>1743.2833333333333</v>
      </c>
      <c r="G87" s="36">
        <v>1726.5666666666666</v>
      </c>
      <c r="H87" s="36">
        <v>1808.1666666666665</v>
      </c>
      <c r="I87" s="36">
        <v>1824.8833333333332</v>
      </c>
      <c r="J87" s="36">
        <v>1848.9666666666665</v>
      </c>
      <c r="K87" s="31">
        <v>1800.8</v>
      </c>
      <c r="L87" s="31">
        <v>1760</v>
      </c>
      <c r="M87" s="31">
        <v>0.60414000000000001</v>
      </c>
      <c r="N87" s="1"/>
      <c r="O87" s="1"/>
    </row>
    <row r="88" spans="1:15" ht="12.75" customHeight="1">
      <c r="A88" s="51">
        <v>79</v>
      </c>
      <c r="B88" s="53" t="s">
        <v>120</v>
      </c>
      <c r="C88" s="31">
        <v>1199.05</v>
      </c>
      <c r="D88" s="36">
        <v>1200.5833333333333</v>
      </c>
      <c r="E88" s="36">
        <v>1191.0166666666664</v>
      </c>
      <c r="F88" s="36">
        <v>1182.9833333333331</v>
      </c>
      <c r="G88" s="36">
        <v>1173.4166666666663</v>
      </c>
      <c r="H88" s="36">
        <v>1208.6166666666666</v>
      </c>
      <c r="I88" s="36">
        <v>1218.1833333333336</v>
      </c>
      <c r="J88" s="36">
        <v>1226.2166666666667</v>
      </c>
      <c r="K88" s="31">
        <v>1210.1500000000001</v>
      </c>
      <c r="L88" s="31">
        <v>1192.55</v>
      </c>
      <c r="M88" s="31">
        <v>15.40513</v>
      </c>
      <c r="N88" s="1"/>
      <c r="O88" s="1"/>
    </row>
    <row r="89" spans="1:15" ht="12.75" customHeight="1">
      <c r="A89" s="51">
        <v>80</v>
      </c>
      <c r="B89" s="53" t="s">
        <v>121</v>
      </c>
      <c r="C89" s="31">
        <v>2272.5</v>
      </c>
      <c r="D89" s="36">
        <v>2251.3166666666671</v>
      </c>
      <c r="E89" s="36">
        <v>2222.7833333333342</v>
      </c>
      <c r="F89" s="36">
        <v>2173.0666666666671</v>
      </c>
      <c r="G89" s="36">
        <v>2144.5333333333342</v>
      </c>
      <c r="H89" s="36">
        <v>2301.0333333333342</v>
      </c>
      <c r="I89" s="36">
        <v>2329.5666666666671</v>
      </c>
      <c r="J89" s="36">
        <v>2379.2833333333342</v>
      </c>
      <c r="K89" s="31">
        <v>2279.85</v>
      </c>
      <c r="L89" s="31">
        <v>2201.6</v>
      </c>
      <c r="M89" s="31">
        <v>4.06656</v>
      </c>
      <c r="N89" s="1"/>
      <c r="O89" s="1"/>
    </row>
    <row r="90" spans="1:15" ht="12.75" customHeight="1">
      <c r="A90" s="51">
        <v>81</v>
      </c>
      <c r="B90" s="53" t="s">
        <v>123</v>
      </c>
      <c r="C90" s="31">
        <v>2240.0500000000002</v>
      </c>
      <c r="D90" s="36">
        <v>2227.9333333333329</v>
      </c>
      <c r="E90" s="36">
        <v>2213.766666666666</v>
      </c>
      <c r="F90" s="36">
        <v>2187.4833333333331</v>
      </c>
      <c r="G90" s="36">
        <v>2173.3166666666662</v>
      </c>
      <c r="H90" s="36">
        <v>2254.2166666666658</v>
      </c>
      <c r="I90" s="36">
        <v>2268.3833333333328</v>
      </c>
      <c r="J90" s="36">
        <v>2294.6666666666656</v>
      </c>
      <c r="K90" s="31">
        <v>2242.1</v>
      </c>
      <c r="L90" s="31">
        <v>2201.65</v>
      </c>
      <c r="M90" s="31">
        <v>7.3187699999999998</v>
      </c>
      <c r="N90" s="1"/>
      <c r="O90" s="1"/>
    </row>
    <row r="91" spans="1:15" ht="12.75" customHeight="1">
      <c r="A91" s="51">
        <v>82</v>
      </c>
      <c r="B91" s="53" t="s">
        <v>397</v>
      </c>
      <c r="C91" s="31">
        <v>3127.35</v>
      </c>
      <c r="D91" s="36">
        <v>3128.4</v>
      </c>
      <c r="E91" s="36">
        <v>3089.9</v>
      </c>
      <c r="F91" s="36">
        <v>3052.45</v>
      </c>
      <c r="G91" s="36">
        <v>3013.95</v>
      </c>
      <c r="H91" s="36">
        <v>3165.8500000000004</v>
      </c>
      <c r="I91" s="36">
        <v>3204.3500000000004</v>
      </c>
      <c r="J91" s="36">
        <v>3241.8000000000006</v>
      </c>
      <c r="K91" s="31">
        <v>3166.9</v>
      </c>
      <c r="L91" s="31">
        <v>3090.95</v>
      </c>
      <c r="M91" s="31">
        <v>0.65134000000000003</v>
      </c>
      <c r="N91" s="1"/>
      <c r="O91" s="1"/>
    </row>
    <row r="92" spans="1:15" ht="12.75" customHeight="1">
      <c r="A92" s="51">
        <v>83</v>
      </c>
      <c r="B92" s="53" t="s">
        <v>124</v>
      </c>
      <c r="C92" s="31">
        <v>549.29999999999995</v>
      </c>
      <c r="D92" s="36">
        <v>542.46666666666658</v>
      </c>
      <c r="E92" s="36">
        <v>531.88333333333321</v>
      </c>
      <c r="F92" s="36">
        <v>514.46666666666658</v>
      </c>
      <c r="G92" s="36">
        <v>503.88333333333321</v>
      </c>
      <c r="H92" s="36">
        <v>559.88333333333321</v>
      </c>
      <c r="I92" s="36">
        <v>570.46666666666647</v>
      </c>
      <c r="J92" s="36">
        <v>587.88333333333321</v>
      </c>
      <c r="K92" s="31">
        <v>553.04999999999995</v>
      </c>
      <c r="L92" s="31">
        <v>525.04999999999995</v>
      </c>
      <c r="M92" s="31">
        <v>10.34389</v>
      </c>
      <c r="N92" s="1"/>
      <c r="O92" s="1"/>
    </row>
    <row r="93" spans="1:15" ht="12.75" customHeight="1">
      <c r="A93" s="51">
        <v>84</v>
      </c>
      <c r="B93" s="53" t="s">
        <v>127</v>
      </c>
      <c r="C93" s="31">
        <v>1562.25</v>
      </c>
      <c r="D93" s="36">
        <v>1570.1166666666668</v>
      </c>
      <c r="E93" s="36">
        <v>1547.6833333333336</v>
      </c>
      <c r="F93" s="36">
        <v>1533.1166666666668</v>
      </c>
      <c r="G93" s="36">
        <v>1510.6833333333336</v>
      </c>
      <c r="H93" s="36">
        <v>1584.6833333333336</v>
      </c>
      <c r="I93" s="36">
        <v>1607.116666666667</v>
      </c>
      <c r="J93" s="36">
        <v>1621.6833333333336</v>
      </c>
      <c r="K93" s="31">
        <v>1592.55</v>
      </c>
      <c r="L93" s="31">
        <v>1555.55</v>
      </c>
      <c r="M93" s="31">
        <v>44.963439999999999</v>
      </c>
      <c r="N93" s="1"/>
      <c r="O93" s="1"/>
    </row>
    <row r="94" spans="1:15" ht="12.75" customHeight="1">
      <c r="A94" s="51">
        <v>85</v>
      </c>
      <c r="B94" s="53" t="s">
        <v>128</v>
      </c>
      <c r="C94" s="31">
        <v>3810.85</v>
      </c>
      <c r="D94" s="36">
        <v>3805.5166666666664</v>
      </c>
      <c r="E94" s="36">
        <v>3753.0333333333328</v>
      </c>
      <c r="F94" s="36">
        <v>3695.2166666666662</v>
      </c>
      <c r="G94" s="36">
        <v>3642.7333333333327</v>
      </c>
      <c r="H94" s="36">
        <v>3863.333333333333</v>
      </c>
      <c r="I94" s="36">
        <v>3915.8166666666666</v>
      </c>
      <c r="J94" s="36">
        <v>3973.6333333333332</v>
      </c>
      <c r="K94" s="31">
        <v>3858</v>
      </c>
      <c r="L94" s="31">
        <v>3747.7</v>
      </c>
      <c r="M94" s="31">
        <v>4.9480599999999999</v>
      </c>
      <c r="N94" s="1"/>
      <c r="O94" s="1"/>
    </row>
    <row r="95" spans="1:15" ht="12.75" customHeight="1">
      <c r="A95" s="51">
        <v>86</v>
      </c>
      <c r="B95" s="53" t="s">
        <v>129</v>
      </c>
      <c r="C95" s="31">
        <v>1425.4</v>
      </c>
      <c r="D95" s="36">
        <v>1428.5</v>
      </c>
      <c r="E95" s="36">
        <v>1419.05</v>
      </c>
      <c r="F95" s="36">
        <v>1412.7</v>
      </c>
      <c r="G95" s="36">
        <v>1403.25</v>
      </c>
      <c r="H95" s="36">
        <v>1434.85</v>
      </c>
      <c r="I95" s="36">
        <v>1444.2999999999997</v>
      </c>
      <c r="J95" s="36">
        <v>1450.6499999999999</v>
      </c>
      <c r="K95" s="31">
        <v>1437.95</v>
      </c>
      <c r="L95" s="31">
        <v>1422.15</v>
      </c>
      <c r="M95" s="31">
        <v>284.22145</v>
      </c>
      <c r="N95" s="1"/>
      <c r="O95" s="1"/>
    </row>
    <row r="96" spans="1:15" ht="12.75" customHeight="1">
      <c r="A96" s="51">
        <v>87</v>
      </c>
      <c r="B96" s="53" t="s">
        <v>130</v>
      </c>
      <c r="C96" s="31">
        <v>626.9</v>
      </c>
      <c r="D96" s="36">
        <v>631.73333333333323</v>
      </c>
      <c r="E96" s="36">
        <v>620.66666666666652</v>
      </c>
      <c r="F96" s="36">
        <v>614.43333333333328</v>
      </c>
      <c r="G96" s="36">
        <v>603.36666666666656</v>
      </c>
      <c r="H96" s="36">
        <v>637.96666666666647</v>
      </c>
      <c r="I96" s="36">
        <v>649.0333333333333</v>
      </c>
      <c r="J96" s="36">
        <v>655.26666666666642</v>
      </c>
      <c r="K96" s="31">
        <v>642.79999999999995</v>
      </c>
      <c r="L96" s="31">
        <v>625.5</v>
      </c>
      <c r="M96" s="31">
        <v>138.22597999999999</v>
      </c>
      <c r="N96" s="1"/>
      <c r="O96" s="1"/>
    </row>
    <row r="97" spans="1:15" ht="12.75" customHeight="1">
      <c r="A97" s="51">
        <v>88</v>
      </c>
      <c r="B97" s="53" t="s">
        <v>126</v>
      </c>
      <c r="C97" s="31">
        <v>1487.55</v>
      </c>
      <c r="D97" s="36">
        <v>1477.5</v>
      </c>
      <c r="E97" s="36">
        <v>1459.05</v>
      </c>
      <c r="F97" s="36">
        <v>1430.55</v>
      </c>
      <c r="G97" s="36">
        <v>1412.1</v>
      </c>
      <c r="H97" s="36">
        <v>1506</v>
      </c>
      <c r="I97" s="36">
        <v>1524.4499999999998</v>
      </c>
      <c r="J97" s="36">
        <v>1552.95</v>
      </c>
      <c r="K97" s="31">
        <v>1495.95</v>
      </c>
      <c r="L97" s="31">
        <v>1449</v>
      </c>
      <c r="M97" s="31">
        <v>7.6404100000000001</v>
      </c>
      <c r="N97" s="1"/>
      <c r="O97" s="1"/>
    </row>
    <row r="98" spans="1:15" ht="12.75" customHeight="1">
      <c r="A98" s="51">
        <v>89</v>
      </c>
      <c r="B98" s="53" t="s">
        <v>131</v>
      </c>
      <c r="C98" s="31">
        <v>4671.1499999999996</v>
      </c>
      <c r="D98" s="36">
        <v>4676.416666666667</v>
      </c>
      <c r="E98" s="36">
        <v>4628.2833333333338</v>
      </c>
      <c r="F98" s="36">
        <v>4585.416666666667</v>
      </c>
      <c r="G98" s="36">
        <v>4537.2833333333338</v>
      </c>
      <c r="H98" s="36">
        <v>4719.2833333333338</v>
      </c>
      <c r="I98" s="36">
        <v>4767.416666666667</v>
      </c>
      <c r="J98" s="36">
        <v>4810.2833333333338</v>
      </c>
      <c r="K98" s="31">
        <v>4724.55</v>
      </c>
      <c r="L98" s="31">
        <v>4633.55</v>
      </c>
      <c r="M98" s="31">
        <v>5.5112300000000003</v>
      </c>
      <c r="N98" s="1"/>
      <c r="O98" s="1"/>
    </row>
    <row r="99" spans="1:15" ht="12.75" customHeight="1">
      <c r="A99" s="51">
        <v>90</v>
      </c>
      <c r="B99" s="53" t="s">
        <v>133</v>
      </c>
      <c r="C99" s="31">
        <v>558.65</v>
      </c>
      <c r="D99" s="36">
        <v>554.88333333333333</v>
      </c>
      <c r="E99" s="36">
        <v>548.76666666666665</v>
      </c>
      <c r="F99" s="36">
        <v>538.88333333333333</v>
      </c>
      <c r="G99" s="36">
        <v>532.76666666666665</v>
      </c>
      <c r="H99" s="36">
        <v>564.76666666666665</v>
      </c>
      <c r="I99" s="36">
        <v>570.88333333333321</v>
      </c>
      <c r="J99" s="36">
        <v>580.76666666666665</v>
      </c>
      <c r="K99" s="31">
        <v>561</v>
      </c>
      <c r="L99" s="31">
        <v>545</v>
      </c>
      <c r="M99" s="31">
        <v>71.980609999999999</v>
      </c>
      <c r="N99" s="1"/>
      <c r="O99" s="1"/>
    </row>
    <row r="100" spans="1:15" ht="12.75" customHeight="1">
      <c r="A100" s="51">
        <v>91</v>
      </c>
      <c r="B100" s="53" t="s">
        <v>125</v>
      </c>
      <c r="C100" s="31">
        <v>3300.8</v>
      </c>
      <c r="D100" s="36">
        <v>3261.9333333333329</v>
      </c>
      <c r="E100" s="36">
        <v>3218.8666666666659</v>
      </c>
      <c r="F100" s="36">
        <v>3136.9333333333329</v>
      </c>
      <c r="G100" s="36">
        <v>3093.8666666666659</v>
      </c>
      <c r="H100" s="36">
        <v>3343.8666666666659</v>
      </c>
      <c r="I100" s="36">
        <v>3386.9333333333325</v>
      </c>
      <c r="J100" s="36">
        <v>3468.8666666666659</v>
      </c>
      <c r="K100" s="31">
        <v>3305</v>
      </c>
      <c r="L100" s="31">
        <v>3180</v>
      </c>
      <c r="M100" s="31">
        <v>25.731249999999999</v>
      </c>
      <c r="N100" s="1"/>
      <c r="O100" s="1"/>
    </row>
    <row r="101" spans="1:15" ht="12.75" customHeight="1">
      <c r="A101" s="51">
        <v>92</v>
      </c>
      <c r="B101" s="53" t="s">
        <v>135</v>
      </c>
      <c r="C101" s="31">
        <v>472.6</v>
      </c>
      <c r="D101" s="36">
        <v>471.3</v>
      </c>
      <c r="E101" s="36">
        <v>464.8</v>
      </c>
      <c r="F101" s="36">
        <v>457</v>
      </c>
      <c r="G101" s="36">
        <v>450.5</v>
      </c>
      <c r="H101" s="36">
        <v>479.1</v>
      </c>
      <c r="I101" s="36">
        <v>485.6</v>
      </c>
      <c r="J101" s="36">
        <v>493.40000000000003</v>
      </c>
      <c r="K101" s="31">
        <v>477.8</v>
      </c>
      <c r="L101" s="31">
        <v>463.5</v>
      </c>
      <c r="M101" s="31">
        <v>62.179580000000001</v>
      </c>
      <c r="N101" s="1"/>
      <c r="O101" s="1"/>
    </row>
    <row r="102" spans="1:15" ht="12.75" customHeight="1">
      <c r="A102" s="51">
        <v>93</v>
      </c>
      <c r="B102" s="53" t="s">
        <v>136</v>
      </c>
      <c r="C102" s="31">
        <v>2240</v>
      </c>
      <c r="D102" s="36">
        <v>2243.7166666666667</v>
      </c>
      <c r="E102" s="36">
        <v>2228.2833333333333</v>
      </c>
      <c r="F102" s="36">
        <v>2216.5666666666666</v>
      </c>
      <c r="G102" s="36">
        <v>2201.1333333333332</v>
      </c>
      <c r="H102" s="36">
        <v>2255.4333333333334</v>
      </c>
      <c r="I102" s="36">
        <v>2270.8666666666668</v>
      </c>
      <c r="J102" s="36">
        <v>2282.5833333333335</v>
      </c>
      <c r="K102" s="31">
        <v>2259.15</v>
      </c>
      <c r="L102" s="31">
        <v>2232</v>
      </c>
      <c r="M102" s="31">
        <v>30.27027</v>
      </c>
      <c r="N102" s="1"/>
      <c r="O102" s="1"/>
    </row>
    <row r="103" spans="1:15" ht="12.75" customHeight="1">
      <c r="A103" s="51">
        <v>94</v>
      </c>
      <c r="B103" s="53" t="s">
        <v>138</v>
      </c>
      <c r="C103" s="31">
        <v>1083.7</v>
      </c>
      <c r="D103" s="36">
        <v>1083.2666666666667</v>
      </c>
      <c r="E103" s="36">
        <v>1077.3833333333332</v>
      </c>
      <c r="F103" s="36">
        <v>1071.0666666666666</v>
      </c>
      <c r="G103" s="36">
        <v>1065.1833333333332</v>
      </c>
      <c r="H103" s="36">
        <v>1089.5833333333333</v>
      </c>
      <c r="I103" s="36">
        <v>1095.4666666666669</v>
      </c>
      <c r="J103" s="36">
        <v>1101.7833333333333</v>
      </c>
      <c r="K103" s="31">
        <v>1089.1500000000001</v>
      </c>
      <c r="L103" s="31">
        <v>1076.95</v>
      </c>
      <c r="M103" s="31">
        <v>133.67635000000001</v>
      </c>
      <c r="N103" s="1"/>
      <c r="O103" s="1"/>
    </row>
    <row r="104" spans="1:15" ht="12.75" customHeight="1">
      <c r="A104" s="51">
        <v>95</v>
      </c>
      <c r="B104" s="53" t="s">
        <v>139</v>
      </c>
      <c r="C104" s="31">
        <v>1648.25</v>
      </c>
      <c r="D104" s="36">
        <v>1647.0833333333333</v>
      </c>
      <c r="E104" s="36">
        <v>1623.1666666666665</v>
      </c>
      <c r="F104" s="36">
        <v>1598.0833333333333</v>
      </c>
      <c r="G104" s="36">
        <v>1574.1666666666665</v>
      </c>
      <c r="H104" s="36">
        <v>1672.1666666666665</v>
      </c>
      <c r="I104" s="36">
        <v>1696.083333333333</v>
      </c>
      <c r="J104" s="36">
        <v>1721.1666666666665</v>
      </c>
      <c r="K104" s="31">
        <v>1671</v>
      </c>
      <c r="L104" s="31">
        <v>1622</v>
      </c>
      <c r="M104" s="31">
        <v>18.16648</v>
      </c>
      <c r="N104" s="1"/>
      <c r="O104" s="1"/>
    </row>
    <row r="105" spans="1:15" ht="12.75" customHeight="1">
      <c r="A105" s="51">
        <v>96</v>
      </c>
      <c r="B105" s="53" t="s">
        <v>140</v>
      </c>
      <c r="C105" s="31">
        <v>599.9</v>
      </c>
      <c r="D105" s="36">
        <v>597.94999999999993</v>
      </c>
      <c r="E105" s="36">
        <v>589.94999999999982</v>
      </c>
      <c r="F105" s="36">
        <v>579.99999999999989</v>
      </c>
      <c r="G105" s="36">
        <v>571.99999999999977</v>
      </c>
      <c r="H105" s="36">
        <v>607.89999999999986</v>
      </c>
      <c r="I105" s="36">
        <v>615.90000000000009</v>
      </c>
      <c r="J105" s="36">
        <v>625.84999999999991</v>
      </c>
      <c r="K105" s="31">
        <v>605.95000000000005</v>
      </c>
      <c r="L105" s="31">
        <v>588</v>
      </c>
      <c r="M105" s="31">
        <v>40.000399999999999</v>
      </c>
      <c r="N105" s="1"/>
      <c r="O105" s="1"/>
    </row>
    <row r="106" spans="1:15" ht="12.75" customHeight="1">
      <c r="A106" s="51">
        <v>97</v>
      </c>
      <c r="B106" s="53" t="s">
        <v>143</v>
      </c>
      <c r="C106" s="31">
        <v>77.7</v>
      </c>
      <c r="D106" s="36">
        <v>78.05</v>
      </c>
      <c r="E106" s="36">
        <v>77.25</v>
      </c>
      <c r="F106" s="36">
        <v>76.8</v>
      </c>
      <c r="G106" s="36">
        <v>76</v>
      </c>
      <c r="H106" s="36">
        <v>78.5</v>
      </c>
      <c r="I106" s="36">
        <v>79.299999999999983</v>
      </c>
      <c r="J106" s="36">
        <v>79.75</v>
      </c>
      <c r="K106" s="31">
        <v>78.849999999999994</v>
      </c>
      <c r="L106" s="31">
        <v>77.599999999999994</v>
      </c>
      <c r="M106" s="31">
        <v>308.45542</v>
      </c>
      <c r="N106" s="1"/>
      <c r="O106" s="1"/>
    </row>
    <row r="107" spans="1:15" ht="12.75" customHeight="1">
      <c r="A107" s="51">
        <v>98</v>
      </c>
      <c r="B107" s="53" t="s">
        <v>157</v>
      </c>
      <c r="C107" s="31">
        <v>427.65</v>
      </c>
      <c r="D107" s="36">
        <v>427.46666666666664</v>
      </c>
      <c r="E107" s="36">
        <v>425.73333333333329</v>
      </c>
      <c r="F107" s="36">
        <v>423.81666666666666</v>
      </c>
      <c r="G107" s="36">
        <v>422.08333333333331</v>
      </c>
      <c r="H107" s="36">
        <v>429.38333333333327</v>
      </c>
      <c r="I107" s="36">
        <v>431.11666666666662</v>
      </c>
      <c r="J107" s="36">
        <v>433.03333333333325</v>
      </c>
      <c r="K107" s="31">
        <v>429.2</v>
      </c>
      <c r="L107" s="31">
        <v>425.55</v>
      </c>
      <c r="M107" s="31">
        <v>102.74145</v>
      </c>
      <c r="N107" s="1"/>
      <c r="O107" s="1"/>
    </row>
    <row r="108" spans="1:15" ht="12.75" customHeight="1">
      <c r="A108" s="51">
        <v>99</v>
      </c>
      <c r="B108" s="53" t="s">
        <v>282</v>
      </c>
      <c r="C108" s="31">
        <v>511.45</v>
      </c>
      <c r="D108" s="36">
        <v>505.31666666666661</v>
      </c>
      <c r="E108" s="36">
        <v>496.03333333333319</v>
      </c>
      <c r="F108" s="36">
        <v>480.61666666666656</v>
      </c>
      <c r="G108" s="36">
        <v>471.33333333333314</v>
      </c>
      <c r="H108" s="36">
        <v>520.73333333333323</v>
      </c>
      <c r="I108" s="36">
        <v>530.01666666666665</v>
      </c>
      <c r="J108" s="36">
        <v>545.43333333333328</v>
      </c>
      <c r="K108" s="31">
        <v>514.6</v>
      </c>
      <c r="L108" s="31">
        <v>489.9</v>
      </c>
      <c r="M108" s="31">
        <v>27.365929999999999</v>
      </c>
      <c r="N108" s="1"/>
      <c r="O108" s="1"/>
    </row>
    <row r="109" spans="1:15" ht="12.75" customHeight="1">
      <c r="A109" s="51">
        <v>100</v>
      </c>
      <c r="B109" s="53" t="s">
        <v>146</v>
      </c>
      <c r="C109" s="31">
        <v>568.95000000000005</v>
      </c>
      <c r="D109" s="36">
        <v>562.98333333333335</v>
      </c>
      <c r="E109" s="36">
        <v>555.01666666666665</v>
      </c>
      <c r="F109" s="36">
        <v>541.08333333333326</v>
      </c>
      <c r="G109" s="36">
        <v>533.11666666666656</v>
      </c>
      <c r="H109" s="36">
        <v>576.91666666666674</v>
      </c>
      <c r="I109" s="36">
        <v>584.88333333333344</v>
      </c>
      <c r="J109" s="36">
        <v>598.81666666666683</v>
      </c>
      <c r="K109" s="31">
        <v>570.95000000000005</v>
      </c>
      <c r="L109" s="31">
        <v>549.04999999999995</v>
      </c>
      <c r="M109" s="31">
        <v>18.182539999999999</v>
      </c>
      <c r="N109" s="1"/>
      <c r="O109" s="1"/>
    </row>
    <row r="110" spans="1:15" ht="12.75" customHeight="1">
      <c r="A110" s="51">
        <v>101</v>
      </c>
      <c r="B110" s="53" t="s">
        <v>154</v>
      </c>
      <c r="C110" s="31">
        <v>167.45</v>
      </c>
      <c r="D110" s="36">
        <v>166.58333333333334</v>
      </c>
      <c r="E110" s="36">
        <v>164.41666666666669</v>
      </c>
      <c r="F110" s="36">
        <v>161.38333333333335</v>
      </c>
      <c r="G110" s="36">
        <v>159.2166666666667</v>
      </c>
      <c r="H110" s="36">
        <v>169.61666666666667</v>
      </c>
      <c r="I110" s="36">
        <v>171.78333333333336</v>
      </c>
      <c r="J110" s="36">
        <v>174.81666666666666</v>
      </c>
      <c r="K110" s="31">
        <v>168.75</v>
      </c>
      <c r="L110" s="31">
        <v>163.55000000000001</v>
      </c>
      <c r="M110" s="31">
        <v>211.89136999999999</v>
      </c>
      <c r="N110" s="1"/>
      <c r="O110" s="1"/>
    </row>
    <row r="111" spans="1:15" ht="12.75" customHeight="1">
      <c r="A111" s="51">
        <v>102</v>
      </c>
      <c r="B111" s="53" t="s">
        <v>156</v>
      </c>
      <c r="C111" s="31">
        <v>928.75</v>
      </c>
      <c r="D111" s="36">
        <v>928.55000000000007</v>
      </c>
      <c r="E111" s="36">
        <v>920.35000000000014</v>
      </c>
      <c r="F111" s="36">
        <v>911.95</v>
      </c>
      <c r="G111" s="36">
        <v>903.75000000000011</v>
      </c>
      <c r="H111" s="36">
        <v>936.95000000000016</v>
      </c>
      <c r="I111" s="36">
        <v>945.1500000000002</v>
      </c>
      <c r="J111" s="36">
        <v>953.55000000000018</v>
      </c>
      <c r="K111" s="31">
        <v>936.75</v>
      </c>
      <c r="L111" s="31">
        <v>920.15</v>
      </c>
      <c r="M111" s="31">
        <v>17.077159999999999</v>
      </c>
      <c r="N111" s="1"/>
      <c r="O111" s="1"/>
    </row>
    <row r="112" spans="1:15" ht="12.75" customHeight="1">
      <c r="A112" s="51">
        <v>103</v>
      </c>
      <c r="B112" s="53" t="s">
        <v>414</v>
      </c>
      <c r="C112" s="31">
        <v>145.69999999999999</v>
      </c>
      <c r="D112" s="36">
        <v>145.11666666666665</v>
      </c>
      <c r="E112" s="36">
        <v>141.5333333333333</v>
      </c>
      <c r="F112" s="36">
        <v>137.36666666666665</v>
      </c>
      <c r="G112" s="36">
        <v>133.7833333333333</v>
      </c>
      <c r="H112" s="36">
        <v>149.2833333333333</v>
      </c>
      <c r="I112" s="36">
        <v>152.86666666666662</v>
      </c>
      <c r="J112" s="36">
        <v>157.0333333333333</v>
      </c>
      <c r="K112" s="31">
        <v>148.69999999999999</v>
      </c>
      <c r="L112" s="31">
        <v>140.94999999999999</v>
      </c>
      <c r="M112" s="31">
        <v>1208.87716</v>
      </c>
      <c r="N112" s="1"/>
      <c r="O112" s="1"/>
    </row>
    <row r="113" spans="1:15" ht="12.75" customHeight="1">
      <c r="A113" s="51">
        <v>104</v>
      </c>
      <c r="B113" s="53" t="s">
        <v>145</v>
      </c>
      <c r="C113" s="31">
        <v>418.55</v>
      </c>
      <c r="D113" s="36">
        <v>416.31666666666666</v>
      </c>
      <c r="E113" s="36">
        <v>412.23333333333335</v>
      </c>
      <c r="F113" s="36">
        <v>405.91666666666669</v>
      </c>
      <c r="G113" s="36">
        <v>401.83333333333337</v>
      </c>
      <c r="H113" s="36">
        <v>422.63333333333333</v>
      </c>
      <c r="I113" s="36">
        <v>426.7166666666667</v>
      </c>
      <c r="J113" s="36">
        <v>433.0333333333333</v>
      </c>
      <c r="K113" s="31">
        <v>420.4</v>
      </c>
      <c r="L113" s="31">
        <v>410</v>
      </c>
      <c r="M113" s="31">
        <v>13.09285</v>
      </c>
      <c r="N113" s="1"/>
      <c r="O113" s="1"/>
    </row>
    <row r="114" spans="1:15" ht="12.75" customHeight="1">
      <c r="A114" s="51">
        <v>105</v>
      </c>
      <c r="B114" s="53" t="s">
        <v>151</v>
      </c>
      <c r="C114" s="31">
        <v>283.64999999999998</v>
      </c>
      <c r="D114" s="36">
        <v>281.34999999999997</v>
      </c>
      <c r="E114" s="36">
        <v>276.69999999999993</v>
      </c>
      <c r="F114" s="36">
        <v>269.74999999999994</v>
      </c>
      <c r="G114" s="36">
        <v>265.09999999999991</v>
      </c>
      <c r="H114" s="36">
        <v>288.29999999999995</v>
      </c>
      <c r="I114" s="36">
        <v>292.94999999999993</v>
      </c>
      <c r="J114" s="36">
        <v>299.89999999999998</v>
      </c>
      <c r="K114" s="31">
        <v>286</v>
      </c>
      <c r="L114" s="31">
        <v>274.39999999999998</v>
      </c>
      <c r="M114" s="31">
        <v>513.20717000000002</v>
      </c>
      <c r="N114" s="1"/>
      <c r="O114" s="1"/>
    </row>
    <row r="115" spans="1:15" ht="12.75" customHeight="1">
      <c r="A115" s="51">
        <v>106</v>
      </c>
      <c r="B115" s="53" t="s">
        <v>150</v>
      </c>
      <c r="C115" s="31">
        <v>1518.7</v>
      </c>
      <c r="D115" s="36">
        <v>1514.8333333333333</v>
      </c>
      <c r="E115" s="36">
        <v>1506.0666666666666</v>
      </c>
      <c r="F115" s="36">
        <v>1493.4333333333334</v>
      </c>
      <c r="G115" s="36">
        <v>1484.6666666666667</v>
      </c>
      <c r="H115" s="36">
        <v>1527.4666666666665</v>
      </c>
      <c r="I115" s="36">
        <v>1536.2333333333333</v>
      </c>
      <c r="J115" s="36">
        <v>1548.8666666666663</v>
      </c>
      <c r="K115" s="31">
        <v>1523.6</v>
      </c>
      <c r="L115" s="31">
        <v>1502.2</v>
      </c>
      <c r="M115" s="31">
        <v>90.461359999999999</v>
      </c>
      <c r="N115" s="1"/>
      <c r="O115" s="1"/>
    </row>
    <row r="116" spans="1:15" ht="12.75" customHeight="1">
      <c r="A116" s="51">
        <v>107</v>
      </c>
      <c r="B116" s="53" t="s">
        <v>186</v>
      </c>
      <c r="C116" s="31">
        <v>5217</v>
      </c>
      <c r="D116" s="36">
        <v>5220.4833333333336</v>
      </c>
      <c r="E116" s="36">
        <v>5148.7166666666672</v>
      </c>
      <c r="F116" s="36">
        <v>5080.4333333333334</v>
      </c>
      <c r="G116" s="36">
        <v>5008.666666666667</v>
      </c>
      <c r="H116" s="36">
        <v>5288.7666666666673</v>
      </c>
      <c r="I116" s="36">
        <v>5360.5333333333338</v>
      </c>
      <c r="J116" s="36">
        <v>5428.8166666666675</v>
      </c>
      <c r="K116" s="31">
        <v>5292.25</v>
      </c>
      <c r="L116" s="31">
        <v>5152.2</v>
      </c>
      <c r="M116" s="31">
        <v>1.60867</v>
      </c>
      <c r="N116" s="1"/>
      <c r="O116" s="1"/>
    </row>
    <row r="117" spans="1:15" ht="12.75" customHeight="1">
      <c r="A117" s="51">
        <v>108</v>
      </c>
      <c r="B117" s="53" t="s">
        <v>152</v>
      </c>
      <c r="C117" s="31">
        <v>1492.65</v>
      </c>
      <c r="D117" s="36">
        <v>1496</v>
      </c>
      <c r="E117" s="36">
        <v>1484.55</v>
      </c>
      <c r="F117" s="36">
        <v>1476.45</v>
      </c>
      <c r="G117" s="36">
        <v>1465</v>
      </c>
      <c r="H117" s="36">
        <v>1504.1</v>
      </c>
      <c r="I117" s="36">
        <v>1515.5499999999997</v>
      </c>
      <c r="J117" s="36">
        <v>1523.6499999999999</v>
      </c>
      <c r="K117" s="31">
        <v>1507.45</v>
      </c>
      <c r="L117" s="31">
        <v>1487.9</v>
      </c>
      <c r="M117" s="31">
        <v>83.510810000000006</v>
      </c>
      <c r="N117" s="1"/>
      <c r="O117" s="1"/>
    </row>
    <row r="118" spans="1:15" ht="12.75" customHeight="1">
      <c r="A118" s="51">
        <v>109</v>
      </c>
      <c r="B118" s="53" t="s">
        <v>149</v>
      </c>
      <c r="C118" s="31">
        <v>3492.05</v>
      </c>
      <c r="D118" s="36">
        <v>3434.1166666666668</v>
      </c>
      <c r="E118" s="36">
        <v>3360.2833333333338</v>
      </c>
      <c r="F118" s="36">
        <v>3228.5166666666669</v>
      </c>
      <c r="G118" s="36">
        <v>3154.6833333333338</v>
      </c>
      <c r="H118" s="36">
        <v>3565.8833333333337</v>
      </c>
      <c r="I118" s="36">
        <v>3639.7166666666667</v>
      </c>
      <c r="J118" s="36">
        <v>3771.4833333333336</v>
      </c>
      <c r="K118" s="31">
        <v>3507.95</v>
      </c>
      <c r="L118" s="31">
        <v>3302.35</v>
      </c>
      <c r="M118" s="31">
        <v>24.639479999999999</v>
      </c>
      <c r="N118" s="1"/>
      <c r="O118" s="1"/>
    </row>
    <row r="119" spans="1:15" ht="12.75" customHeight="1">
      <c r="A119" s="51">
        <v>110</v>
      </c>
      <c r="B119" s="53" t="s">
        <v>155</v>
      </c>
      <c r="C119" s="31">
        <v>1200.9000000000001</v>
      </c>
      <c r="D119" s="36">
        <v>1201.9666666666667</v>
      </c>
      <c r="E119" s="36">
        <v>1184.9333333333334</v>
      </c>
      <c r="F119" s="36">
        <v>1168.9666666666667</v>
      </c>
      <c r="G119" s="36">
        <v>1151.9333333333334</v>
      </c>
      <c r="H119" s="36">
        <v>1217.9333333333334</v>
      </c>
      <c r="I119" s="36">
        <v>1234.9666666666667</v>
      </c>
      <c r="J119" s="36">
        <v>1250.9333333333334</v>
      </c>
      <c r="K119" s="31">
        <v>1219</v>
      </c>
      <c r="L119" s="31">
        <v>1186</v>
      </c>
      <c r="M119" s="31">
        <v>4.8469499999999996</v>
      </c>
      <c r="N119" s="1"/>
      <c r="O119" s="1"/>
    </row>
    <row r="120" spans="1:15" ht="12.75" customHeight="1">
      <c r="A120" s="51">
        <v>111</v>
      </c>
      <c r="B120" s="53" t="s">
        <v>283</v>
      </c>
      <c r="C120" s="31">
        <v>513.20000000000005</v>
      </c>
      <c r="D120" s="36">
        <v>517.11666666666667</v>
      </c>
      <c r="E120" s="36">
        <v>505.5333333333333</v>
      </c>
      <c r="F120" s="36">
        <v>497.86666666666662</v>
      </c>
      <c r="G120" s="36">
        <v>486.28333333333325</v>
      </c>
      <c r="H120" s="36">
        <v>524.7833333333333</v>
      </c>
      <c r="I120" s="36">
        <v>536.36666666666656</v>
      </c>
      <c r="J120" s="36">
        <v>544.03333333333342</v>
      </c>
      <c r="K120" s="31">
        <v>528.70000000000005</v>
      </c>
      <c r="L120" s="31">
        <v>509.45</v>
      </c>
      <c r="M120" s="31">
        <v>24.059449999999998</v>
      </c>
      <c r="N120" s="1"/>
      <c r="O120" s="1"/>
    </row>
    <row r="121" spans="1:15" ht="12.75" customHeight="1">
      <c r="A121" s="51">
        <v>112</v>
      </c>
      <c r="B121" s="53" t="s">
        <v>160</v>
      </c>
      <c r="C121" s="31">
        <v>821.9</v>
      </c>
      <c r="D121" s="36">
        <v>824.65</v>
      </c>
      <c r="E121" s="36">
        <v>815.3</v>
      </c>
      <c r="F121" s="36">
        <v>808.69999999999993</v>
      </c>
      <c r="G121" s="36">
        <v>799.34999999999991</v>
      </c>
      <c r="H121" s="36">
        <v>831.25</v>
      </c>
      <c r="I121" s="36">
        <v>840.60000000000014</v>
      </c>
      <c r="J121" s="36">
        <v>847.2</v>
      </c>
      <c r="K121" s="31">
        <v>834</v>
      </c>
      <c r="L121" s="31">
        <v>818.05</v>
      </c>
      <c r="M121" s="31">
        <v>24.541930000000001</v>
      </c>
      <c r="N121" s="1"/>
      <c r="O121" s="1"/>
    </row>
    <row r="122" spans="1:15" ht="12.75" customHeight="1">
      <c r="A122" s="51">
        <v>113</v>
      </c>
      <c r="B122" s="53" t="s">
        <v>158</v>
      </c>
      <c r="C122" s="31">
        <v>837.2</v>
      </c>
      <c r="D122" s="36">
        <v>846.7166666666667</v>
      </c>
      <c r="E122" s="36">
        <v>825.73333333333335</v>
      </c>
      <c r="F122" s="36">
        <v>814.26666666666665</v>
      </c>
      <c r="G122" s="36">
        <v>793.2833333333333</v>
      </c>
      <c r="H122" s="36">
        <v>858.18333333333339</v>
      </c>
      <c r="I122" s="36">
        <v>879.16666666666674</v>
      </c>
      <c r="J122" s="36">
        <v>890.63333333333344</v>
      </c>
      <c r="K122" s="31">
        <v>867.7</v>
      </c>
      <c r="L122" s="31">
        <v>835.25</v>
      </c>
      <c r="M122" s="31">
        <v>35.459060000000001</v>
      </c>
      <c r="N122" s="1"/>
      <c r="O122" s="1"/>
    </row>
    <row r="123" spans="1:15" ht="12.75" customHeight="1">
      <c r="A123" s="51">
        <v>114</v>
      </c>
      <c r="B123" s="53" t="s">
        <v>161</v>
      </c>
      <c r="C123" s="31">
        <v>465.8</v>
      </c>
      <c r="D123" s="36">
        <v>460.76666666666665</v>
      </c>
      <c r="E123" s="36">
        <v>454.33333333333331</v>
      </c>
      <c r="F123" s="36">
        <v>442.86666666666667</v>
      </c>
      <c r="G123" s="36">
        <v>436.43333333333334</v>
      </c>
      <c r="H123" s="36">
        <v>472.23333333333329</v>
      </c>
      <c r="I123" s="36">
        <v>478.66666666666669</v>
      </c>
      <c r="J123" s="36">
        <v>490.13333333333327</v>
      </c>
      <c r="K123" s="31">
        <v>467.2</v>
      </c>
      <c r="L123" s="31">
        <v>449.3</v>
      </c>
      <c r="M123" s="31">
        <v>51.25414</v>
      </c>
      <c r="N123" s="1"/>
      <c r="O123" s="1"/>
    </row>
    <row r="124" spans="1:15" ht="12.75" customHeight="1">
      <c r="A124" s="51">
        <v>115</v>
      </c>
      <c r="B124" s="53" t="s">
        <v>431</v>
      </c>
      <c r="C124" s="31">
        <v>1428.5</v>
      </c>
      <c r="D124" s="36">
        <v>1415.4666666666665</v>
      </c>
      <c r="E124" s="36">
        <v>1390.383333333333</v>
      </c>
      <c r="F124" s="36">
        <v>1352.2666666666664</v>
      </c>
      <c r="G124" s="36">
        <v>1327.1833333333329</v>
      </c>
      <c r="H124" s="36">
        <v>1453.583333333333</v>
      </c>
      <c r="I124" s="36">
        <v>1478.6666666666665</v>
      </c>
      <c r="J124" s="36">
        <v>1516.7833333333331</v>
      </c>
      <c r="K124" s="31">
        <v>1440.55</v>
      </c>
      <c r="L124" s="31">
        <v>1377.35</v>
      </c>
      <c r="M124" s="31">
        <v>16.949960000000001</v>
      </c>
      <c r="N124" s="1"/>
      <c r="O124" s="1"/>
    </row>
    <row r="125" spans="1:15" ht="12.75" customHeight="1">
      <c r="A125" s="51">
        <v>116</v>
      </c>
      <c r="B125" s="53" t="s">
        <v>162</v>
      </c>
      <c r="C125" s="31">
        <v>1753.7</v>
      </c>
      <c r="D125" s="36">
        <v>1759.7</v>
      </c>
      <c r="E125" s="36">
        <v>1744</v>
      </c>
      <c r="F125" s="36">
        <v>1734.3</v>
      </c>
      <c r="G125" s="36">
        <v>1718.6</v>
      </c>
      <c r="H125" s="36">
        <v>1769.4</v>
      </c>
      <c r="I125" s="36">
        <v>1785.1000000000004</v>
      </c>
      <c r="J125" s="36">
        <v>1794.8000000000002</v>
      </c>
      <c r="K125" s="31">
        <v>1775.4</v>
      </c>
      <c r="L125" s="31">
        <v>1750</v>
      </c>
      <c r="M125" s="31">
        <v>53.036299999999997</v>
      </c>
      <c r="N125" s="1"/>
      <c r="O125" s="1"/>
    </row>
    <row r="126" spans="1:15" ht="12.75" customHeight="1">
      <c r="A126" s="51">
        <v>117</v>
      </c>
      <c r="B126" s="53" t="s">
        <v>163</v>
      </c>
      <c r="C126" s="31">
        <v>156.5</v>
      </c>
      <c r="D126" s="36">
        <v>156.29999999999998</v>
      </c>
      <c r="E126" s="36">
        <v>154.69999999999996</v>
      </c>
      <c r="F126" s="36">
        <v>152.89999999999998</v>
      </c>
      <c r="G126" s="36">
        <v>151.29999999999995</v>
      </c>
      <c r="H126" s="36">
        <v>158.09999999999997</v>
      </c>
      <c r="I126" s="36">
        <v>159.69999999999999</v>
      </c>
      <c r="J126" s="36">
        <v>161.49999999999997</v>
      </c>
      <c r="K126" s="31">
        <v>157.9</v>
      </c>
      <c r="L126" s="31">
        <v>154.5</v>
      </c>
      <c r="M126" s="31">
        <v>26.17801</v>
      </c>
      <c r="N126" s="1"/>
      <c r="O126" s="1"/>
    </row>
    <row r="127" spans="1:15" ht="12.75" customHeight="1">
      <c r="A127" s="51">
        <v>118</v>
      </c>
      <c r="B127" s="53" t="s">
        <v>169</v>
      </c>
      <c r="C127" s="31">
        <v>5419.35</v>
      </c>
      <c r="D127" s="36">
        <v>5392.4666666666672</v>
      </c>
      <c r="E127" s="36">
        <v>5352.9333333333343</v>
      </c>
      <c r="F127" s="36">
        <v>5286.5166666666673</v>
      </c>
      <c r="G127" s="36">
        <v>5246.9833333333345</v>
      </c>
      <c r="H127" s="36">
        <v>5458.8833333333341</v>
      </c>
      <c r="I127" s="36">
        <v>5498.416666666667</v>
      </c>
      <c r="J127" s="36">
        <v>5564.8333333333339</v>
      </c>
      <c r="K127" s="31">
        <v>5432</v>
      </c>
      <c r="L127" s="31">
        <v>5326.05</v>
      </c>
      <c r="M127" s="31">
        <v>0.93801999999999996</v>
      </c>
      <c r="N127" s="1"/>
      <c r="O127" s="1"/>
    </row>
    <row r="128" spans="1:15" ht="12.75" customHeight="1">
      <c r="A128" s="51">
        <v>119</v>
      </c>
      <c r="B128" s="53" t="s">
        <v>166</v>
      </c>
      <c r="C128" s="31">
        <v>592.75</v>
      </c>
      <c r="D128" s="36">
        <v>593.86666666666667</v>
      </c>
      <c r="E128" s="36">
        <v>588.93333333333339</v>
      </c>
      <c r="F128" s="36">
        <v>585.11666666666667</v>
      </c>
      <c r="G128" s="36">
        <v>580.18333333333339</v>
      </c>
      <c r="H128" s="36">
        <v>597.68333333333339</v>
      </c>
      <c r="I128" s="36">
        <v>602.61666666666656</v>
      </c>
      <c r="J128" s="36">
        <v>606.43333333333339</v>
      </c>
      <c r="K128" s="31">
        <v>598.79999999999995</v>
      </c>
      <c r="L128" s="31">
        <v>590.04999999999995</v>
      </c>
      <c r="M128" s="31">
        <v>22.479179999999999</v>
      </c>
      <c r="N128" s="1"/>
      <c r="O128" s="1"/>
    </row>
    <row r="129" spans="1:15" ht="12.75" customHeight="1">
      <c r="A129" s="51">
        <v>120</v>
      </c>
      <c r="B129" s="53" t="s">
        <v>168</v>
      </c>
      <c r="C129" s="31">
        <v>4975.2</v>
      </c>
      <c r="D129" s="36">
        <v>4994.8499999999995</v>
      </c>
      <c r="E129" s="36">
        <v>4944.3499999999985</v>
      </c>
      <c r="F129" s="36">
        <v>4913.4999999999991</v>
      </c>
      <c r="G129" s="36">
        <v>4862.9999999999982</v>
      </c>
      <c r="H129" s="36">
        <v>5025.6999999999989</v>
      </c>
      <c r="I129" s="36">
        <v>5076.2000000000007</v>
      </c>
      <c r="J129" s="36">
        <v>5107.0499999999993</v>
      </c>
      <c r="K129" s="31">
        <v>5045.3500000000004</v>
      </c>
      <c r="L129" s="31">
        <v>4964</v>
      </c>
      <c r="M129" s="31">
        <v>3.8811</v>
      </c>
      <c r="N129" s="1"/>
      <c r="O129" s="1"/>
    </row>
    <row r="130" spans="1:15" ht="12.75" customHeight="1">
      <c r="A130" s="51">
        <v>121</v>
      </c>
      <c r="B130" s="53" t="s">
        <v>167</v>
      </c>
      <c r="C130" s="31">
        <v>3670.1</v>
      </c>
      <c r="D130" s="36">
        <v>3649</v>
      </c>
      <c r="E130" s="36">
        <v>3621.1</v>
      </c>
      <c r="F130" s="36">
        <v>3572.1</v>
      </c>
      <c r="G130" s="36">
        <v>3544.2</v>
      </c>
      <c r="H130" s="36">
        <v>3698</v>
      </c>
      <c r="I130" s="36">
        <v>3725.8999999999996</v>
      </c>
      <c r="J130" s="36">
        <v>3774.9</v>
      </c>
      <c r="K130" s="31">
        <v>3676.9</v>
      </c>
      <c r="L130" s="31">
        <v>3600</v>
      </c>
      <c r="M130" s="31">
        <v>23.209630000000001</v>
      </c>
      <c r="N130" s="1"/>
      <c r="O130" s="1"/>
    </row>
    <row r="131" spans="1:15" ht="12.75" customHeight="1">
      <c r="A131" s="51">
        <v>122</v>
      </c>
      <c r="B131" s="53" t="s">
        <v>165</v>
      </c>
      <c r="C131" s="31">
        <v>397.65</v>
      </c>
      <c r="D131" s="36">
        <v>399.16666666666669</v>
      </c>
      <c r="E131" s="36">
        <v>393.43333333333339</v>
      </c>
      <c r="F131" s="36">
        <v>389.2166666666667</v>
      </c>
      <c r="G131" s="36">
        <v>383.48333333333341</v>
      </c>
      <c r="H131" s="36">
        <v>403.38333333333338</v>
      </c>
      <c r="I131" s="36">
        <v>409.11666666666662</v>
      </c>
      <c r="J131" s="36">
        <v>413.33333333333337</v>
      </c>
      <c r="K131" s="31">
        <v>404.9</v>
      </c>
      <c r="L131" s="31">
        <v>394.95</v>
      </c>
      <c r="M131" s="31">
        <v>28.616700000000002</v>
      </c>
      <c r="N131" s="1"/>
      <c r="O131" s="1"/>
    </row>
    <row r="132" spans="1:15" ht="12.75" customHeight="1">
      <c r="A132" s="51">
        <v>123</v>
      </c>
      <c r="B132" s="53" t="s">
        <v>284</v>
      </c>
      <c r="C132" s="31">
        <v>897.45</v>
      </c>
      <c r="D132" s="36">
        <v>902.55000000000007</v>
      </c>
      <c r="E132" s="36">
        <v>887.10000000000014</v>
      </c>
      <c r="F132" s="36">
        <v>876.75000000000011</v>
      </c>
      <c r="G132" s="36">
        <v>861.30000000000018</v>
      </c>
      <c r="H132" s="36">
        <v>912.90000000000009</v>
      </c>
      <c r="I132" s="36">
        <v>928.35000000000014</v>
      </c>
      <c r="J132" s="36">
        <v>938.7</v>
      </c>
      <c r="K132" s="31">
        <v>918</v>
      </c>
      <c r="L132" s="31">
        <v>892.2</v>
      </c>
      <c r="M132" s="31">
        <v>38.834409999999998</v>
      </c>
      <c r="N132" s="1"/>
      <c r="O132" s="1"/>
    </row>
    <row r="133" spans="1:15" ht="12.75" customHeight="1">
      <c r="A133" s="51">
        <v>124</v>
      </c>
      <c r="B133" s="53" t="s">
        <v>170</v>
      </c>
      <c r="C133" s="31">
        <v>1614.9</v>
      </c>
      <c r="D133" s="36">
        <v>1612.2833333333335</v>
      </c>
      <c r="E133" s="36">
        <v>1594.616666666667</v>
      </c>
      <c r="F133" s="36">
        <v>1574.3333333333335</v>
      </c>
      <c r="G133" s="36">
        <v>1556.666666666667</v>
      </c>
      <c r="H133" s="36">
        <v>1632.5666666666671</v>
      </c>
      <c r="I133" s="36">
        <v>1650.2333333333336</v>
      </c>
      <c r="J133" s="36">
        <v>1670.5166666666671</v>
      </c>
      <c r="K133" s="31">
        <v>1629.95</v>
      </c>
      <c r="L133" s="31">
        <v>1592</v>
      </c>
      <c r="M133" s="31">
        <v>9.3925599999999996</v>
      </c>
      <c r="N133" s="1"/>
      <c r="O133" s="1"/>
    </row>
    <row r="134" spans="1:15" ht="12.75" customHeight="1">
      <c r="A134" s="51">
        <v>125</v>
      </c>
      <c r="B134" s="53" t="s">
        <v>183</v>
      </c>
      <c r="C134" s="31">
        <v>131645.4</v>
      </c>
      <c r="D134" s="36">
        <v>131554.26666666666</v>
      </c>
      <c r="E134" s="36">
        <v>130791.18333333332</v>
      </c>
      <c r="F134" s="36">
        <v>129936.96666666666</v>
      </c>
      <c r="G134" s="36">
        <v>129173.88333333332</v>
      </c>
      <c r="H134" s="36">
        <v>132408.48333333334</v>
      </c>
      <c r="I134" s="36">
        <v>133171.56666666671</v>
      </c>
      <c r="J134" s="36">
        <v>134025.78333333333</v>
      </c>
      <c r="K134" s="31">
        <v>132317.35</v>
      </c>
      <c r="L134" s="31">
        <v>130700.05</v>
      </c>
      <c r="M134" s="31">
        <v>7.707E-2</v>
      </c>
      <c r="N134" s="1"/>
      <c r="O134" s="1"/>
    </row>
    <row r="135" spans="1:15" ht="12.75" customHeight="1">
      <c r="A135" s="51">
        <v>126</v>
      </c>
      <c r="B135" s="53" t="s">
        <v>446</v>
      </c>
      <c r="C135" s="31">
        <v>1158.5</v>
      </c>
      <c r="D135" s="36">
        <v>1144.8999999999999</v>
      </c>
      <c r="E135" s="36">
        <v>1121.7999999999997</v>
      </c>
      <c r="F135" s="36">
        <v>1085.0999999999999</v>
      </c>
      <c r="G135" s="36">
        <v>1061.9999999999998</v>
      </c>
      <c r="H135" s="36">
        <v>1181.5999999999997</v>
      </c>
      <c r="I135" s="36">
        <v>1204.6999999999996</v>
      </c>
      <c r="J135" s="36">
        <v>1241.3999999999996</v>
      </c>
      <c r="K135" s="31">
        <v>1168</v>
      </c>
      <c r="L135" s="31">
        <v>1108.2</v>
      </c>
      <c r="M135" s="31">
        <v>6.5991200000000001</v>
      </c>
      <c r="N135" s="1"/>
      <c r="O135" s="1"/>
    </row>
    <row r="136" spans="1:15" ht="12.75" customHeight="1">
      <c r="A136" s="51">
        <v>127</v>
      </c>
      <c r="B136" s="53" t="s">
        <v>172</v>
      </c>
      <c r="C136" s="31">
        <v>273.85000000000002</v>
      </c>
      <c r="D136" s="36">
        <v>274.59999999999997</v>
      </c>
      <c r="E136" s="36">
        <v>270.44999999999993</v>
      </c>
      <c r="F136" s="36">
        <v>267.04999999999995</v>
      </c>
      <c r="G136" s="36">
        <v>262.89999999999992</v>
      </c>
      <c r="H136" s="36">
        <v>277.99999999999994</v>
      </c>
      <c r="I136" s="36">
        <v>282.14999999999992</v>
      </c>
      <c r="J136" s="36">
        <v>285.54999999999995</v>
      </c>
      <c r="K136" s="31">
        <v>278.75</v>
      </c>
      <c r="L136" s="31">
        <v>271.2</v>
      </c>
      <c r="M136" s="31">
        <v>29.178529999999999</v>
      </c>
      <c r="N136" s="1"/>
      <c r="O136" s="1"/>
    </row>
    <row r="137" spans="1:15" ht="12.75" customHeight="1">
      <c r="A137" s="51">
        <v>128</v>
      </c>
      <c r="B137" s="53" t="s">
        <v>171</v>
      </c>
      <c r="C137" s="31">
        <v>1863.95</v>
      </c>
      <c r="D137" s="36">
        <v>1880.8499999999997</v>
      </c>
      <c r="E137" s="36">
        <v>1844.1999999999994</v>
      </c>
      <c r="F137" s="36">
        <v>1824.4499999999996</v>
      </c>
      <c r="G137" s="36">
        <v>1787.7999999999993</v>
      </c>
      <c r="H137" s="36">
        <v>1900.5999999999995</v>
      </c>
      <c r="I137" s="36">
        <v>1937.2499999999995</v>
      </c>
      <c r="J137" s="36">
        <v>1956.9999999999995</v>
      </c>
      <c r="K137" s="31">
        <v>1917.5</v>
      </c>
      <c r="L137" s="31">
        <v>1861.1</v>
      </c>
      <c r="M137" s="31">
        <v>40.927439999999997</v>
      </c>
      <c r="N137" s="1"/>
      <c r="O137" s="1"/>
    </row>
    <row r="138" spans="1:15" ht="12.75" customHeight="1">
      <c r="A138" s="51">
        <v>129</v>
      </c>
      <c r="B138" s="53" t="s">
        <v>842</v>
      </c>
      <c r="C138" s="31">
        <v>2250.5</v>
      </c>
      <c r="D138" s="36">
        <v>2213.5</v>
      </c>
      <c r="E138" s="36">
        <v>2154</v>
      </c>
      <c r="F138" s="36">
        <v>2057.5</v>
      </c>
      <c r="G138" s="36">
        <v>1998</v>
      </c>
      <c r="H138" s="36">
        <v>2310</v>
      </c>
      <c r="I138" s="36">
        <v>2369.5</v>
      </c>
      <c r="J138" s="36">
        <v>2466</v>
      </c>
      <c r="K138" s="31">
        <v>2273</v>
      </c>
      <c r="L138" s="31">
        <v>2117</v>
      </c>
      <c r="M138" s="31">
        <v>157.13065</v>
      </c>
      <c r="N138" s="1"/>
      <c r="O138" s="1"/>
    </row>
    <row r="139" spans="1:15" ht="12.75" customHeight="1">
      <c r="A139" s="51">
        <v>130</v>
      </c>
      <c r="B139" s="53" t="s">
        <v>174</v>
      </c>
      <c r="C139" s="31">
        <v>496.55</v>
      </c>
      <c r="D139" s="36">
        <v>495.76666666666665</v>
      </c>
      <c r="E139" s="36">
        <v>491.83333333333331</v>
      </c>
      <c r="F139" s="36">
        <v>487.11666666666667</v>
      </c>
      <c r="G139" s="36">
        <v>483.18333333333334</v>
      </c>
      <c r="H139" s="36">
        <v>500.48333333333329</v>
      </c>
      <c r="I139" s="36">
        <v>504.41666666666669</v>
      </c>
      <c r="J139" s="36">
        <v>509.13333333333327</v>
      </c>
      <c r="K139" s="31">
        <v>499.7</v>
      </c>
      <c r="L139" s="31">
        <v>491.05</v>
      </c>
      <c r="M139" s="31">
        <v>16.415189999999999</v>
      </c>
      <c r="N139" s="1"/>
      <c r="O139" s="1"/>
    </row>
    <row r="140" spans="1:15" ht="12.75" customHeight="1">
      <c r="A140" s="51">
        <v>131</v>
      </c>
      <c r="B140" s="53" t="s">
        <v>175</v>
      </c>
      <c r="C140" s="31">
        <v>12250.55</v>
      </c>
      <c r="D140" s="36">
        <v>12237.883333333331</v>
      </c>
      <c r="E140" s="36">
        <v>12153.866666666663</v>
      </c>
      <c r="F140" s="36">
        <v>12057.183333333332</v>
      </c>
      <c r="G140" s="36">
        <v>11973.166666666664</v>
      </c>
      <c r="H140" s="36">
        <v>12334.566666666662</v>
      </c>
      <c r="I140" s="36">
        <v>12418.583333333332</v>
      </c>
      <c r="J140" s="36">
        <v>12515.266666666661</v>
      </c>
      <c r="K140" s="31">
        <v>12321.9</v>
      </c>
      <c r="L140" s="31">
        <v>12141.2</v>
      </c>
      <c r="M140" s="31">
        <v>5.0756800000000002</v>
      </c>
      <c r="N140" s="1"/>
      <c r="O140" s="1"/>
    </row>
    <row r="141" spans="1:15" ht="12.75" customHeight="1">
      <c r="A141" s="51">
        <v>132</v>
      </c>
      <c r="B141" s="53" t="s">
        <v>179</v>
      </c>
      <c r="C141" s="31">
        <v>987.75</v>
      </c>
      <c r="D141" s="36">
        <v>990.6</v>
      </c>
      <c r="E141" s="36">
        <v>971.2</v>
      </c>
      <c r="F141" s="36">
        <v>954.65</v>
      </c>
      <c r="G141" s="36">
        <v>935.25</v>
      </c>
      <c r="H141" s="36">
        <v>1007.1500000000001</v>
      </c>
      <c r="I141" s="36">
        <v>1026.55</v>
      </c>
      <c r="J141" s="36">
        <v>1043.1000000000001</v>
      </c>
      <c r="K141" s="31">
        <v>1010</v>
      </c>
      <c r="L141" s="31">
        <v>974.05</v>
      </c>
      <c r="M141" s="31">
        <v>48.859029999999997</v>
      </c>
      <c r="N141" s="1"/>
      <c r="O141" s="1"/>
    </row>
    <row r="142" spans="1:15" ht="12.75" customHeight="1">
      <c r="A142" s="51">
        <v>133</v>
      </c>
      <c r="B142" s="53" t="s">
        <v>286</v>
      </c>
      <c r="C142" s="31">
        <v>775.35</v>
      </c>
      <c r="D142" s="36">
        <v>765.2833333333333</v>
      </c>
      <c r="E142" s="36">
        <v>747.56666666666661</v>
      </c>
      <c r="F142" s="36">
        <v>719.7833333333333</v>
      </c>
      <c r="G142" s="36">
        <v>702.06666666666661</v>
      </c>
      <c r="H142" s="36">
        <v>793.06666666666661</v>
      </c>
      <c r="I142" s="36">
        <v>810.7833333333333</v>
      </c>
      <c r="J142" s="36">
        <v>838.56666666666661</v>
      </c>
      <c r="K142" s="31">
        <v>783</v>
      </c>
      <c r="L142" s="31">
        <v>737.5</v>
      </c>
      <c r="M142" s="31">
        <v>43.566670000000002</v>
      </c>
      <c r="N142" s="1"/>
      <c r="O142" s="1"/>
    </row>
    <row r="143" spans="1:15" ht="12.75" customHeight="1">
      <c r="A143" s="51">
        <v>134</v>
      </c>
      <c r="B143" s="53" t="s">
        <v>451</v>
      </c>
      <c r="C143" s="31">
        <v>1881.45</v>
      </c>
      <c r="D143" s="36">
        <v>1886.4833333333333</v>
      </c>
      <c r="E143" s="36">
        <v>1863.9666666666667</v>
      </c>
      <c r="F143" s="36">
        <v>1846.4833333333333</v>
      </c>
      <c r="G143" s="36">
        <v>1823.9666666666667</v>
      </c>
      <c r="H143" s="36">
        <v>1903.9666666666667</v>
      </c>
      <c r="I143" s="36">
        <v>1926.4833333333336</v>
      </c>
      <c r="J143" s="36">
        <v>1943.9666666666667</v>
      </c>
      <c r="K143" s="31">
        <v>1909</v>
      </c>
      <c r="L143" s="31">
        <v>1869</v>
      </c>
      <c r="M143" s="31">
        <v>5.3880600000000003</v>
      </c>
      <c r="N143" s="1"/>
      <c r="O143" s="1"/>
    </row>
    <row r="144" spans="1:15" ht="12.75" customHeight="1">
      <c r="A144" s="51">
        <v>135</v>
      </c>
      <c r="B144" s="53" t="s">
        <v>287</v>
      </c>
      <c r="C144" s="31">
        <v>64.8</v>
      </c>
      <c r="D144" s="36">
        <v>64.466666666666654</v>
      </c>
      <c r="E144" s="36">
        <v>63.783333333333303</v>
      </c>
      <c r="F144" s="36">
        <v>62.766666666666652</v>
      </c>
      <c r="G144" s="36">
        <v>62.0833333333333</v>
      </c>
      <c r="H144" s="36">
        <v>65.483333333333306</v>
      </c>
      <c r="I144" s="36">
        <v>66.166666666666671</v>
      </c>
      <c r="J144" s="36">
        <v>67.183333333333309</v>
      </c>
      <c r="K144" s="31">
        <v>65.150000000000006</v>
      </c>
      <c r="L144" s="31">
        <v>63.45</v>
      </c>
      <c r="M144" s="31">
        <v>75.139669999999995</v>
      </c>
      <c r="N144" s="1"/>
      <c r="O144" s="1"/>
    </row>
    <row r="145" spans="1:15" ht="12.75" customHeight="1">
      <c r="A145" s="51">
        <v>136</v>
      </c>
      <c r="B145" s="53" t="s">
        <v>182</v>
      </c>
      <c r="C145" s="31">
        <v>2377.4</v>
      </c>
      <c r="D145" s="36">
        <v>2382.3833333333332</v>
      </c>
      <c r="E145" s="36">
        <v>2359.0166666666664</v>
      </c>
      <c r="F145" s="36">
        <v>2340.6333333333332</v>
      </c>
      <c r="G145" s="36">
        <v>2317.2666666666664</v>
      </c>
      <c r="H145" s="36">
        <v>2400.7666666666664</v>
      </c>
      <c r="I145" s="36">
        <v>2424.1333333333332</v>
      </c>
      <c r="J145" s="36">
        <v>2442.5166666666664</v>
      </c>
      <c r="K145" s="31">
        <v>2405.75</v>
      </c>
      <c r="L145" s="31">
        <v>2364</v>
      </c>
      <c r="M145" s="31">
        <v>5.4870000000000001</v>
      </c>
      <c r="N145" s="1"/>
      <c r="O145" s="1"/>
    </row>
    <row r="146" spans="1:15" ht="12.75" customHeight="1">
      <c r="A146" s="51">
        <v>137</v>
      </c>
      <c r="B146" s="53" t="s">
        <v>184</v>
      </c>
      <c r="C146" s="31">
        <v>1483.15</v>
      </c>
      <c r="D146" s="36">
        <v>1463.3166666666666</v>
      </c>
      <c r="E146" s="36">
        <v>1430.7833333333333</v>
      </c>
      <c r="F146" s="36">
        <v>1378.4166666666667</v>
      </c>
      <c r="G146" s="36">
        <v>1345.8833333333334</v>
      </c>
      <c r="H146" s="36">
        <v>1515.6833333333332</v>
      </c>
      <c r="I146" s="36">
        <v>1548.2166666666665</v>
      </c>
      <c r="J146" s="36">
        <v>1600.583333333333</v>
      </c>
      <c r="K146" s="31">
        <v>1495.85</v>
      </c>
      <c r="L146" s="31">
        <v>1410.95</v>
      </c>
      <c r="M146" s="31">
        <v>15.60486</v>
      </c>
      <c r="N146" s="1"/>
      <c r="O146" s="1"/>
    </row>
    <row r="147" spans="1:15" ht="12.75" customHeight="1">
      <c r="A147" s="51">
        <v>138</v>
      </c>
      <c r="B147" s="53" t="s">
        <v>458</v>
      </c>
      <c r="C147" s="31">
        <v>85.7</v>
      </c>
      <c r="D147" s="36">
        <v>85.600000000000009</v>
      </c>
      <c r="E147" s="36">
        <v>84.750000000000014</v>
      </c>
      <c r="F147" s="36">
        <v>83.800000000000011</v>
      </c>
      <c r="G147" s="36">
        <v>82.950000000000017</v>
      </c>
      <c r="H147" s="36">
        <v>86.550000000000011</v>
      </c>
      <c r="I147" s="36">
        <v>87.4</v>
      </c>
      <c r="J147" s="36">
        <v>88.350000000000009</v>
      </c>
      <c r="K147" s="31">
        <v>86.45</v>
      </c>
      <c r="L147" s="31">
        <v>84.65</v>
      </c>
      <c r="M147" s="31">
        <v>509.35014999999999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203.45</v>
      </c>
      <c r="D148" s="36">
        <v>203.86666666666665</v>
      </c>
      <c r="E148" s="36">
        <v>201.5333333333333</v>
      </c>
      <c r="F148" s="36">
        <v>199.61666666666665</v>
      </c>
      <c r="G148" s="36">
        <v>197.2833333333333</v>
      </c>
      <c r="H148" s="36">
        <v>205.7833333333333</v>
      </c>
      <c r="I148" s="36">
        <v>208.11666666666662</v>
      </c>
      <c r="J148" s="36">
        <v>210.0333333333333</v>
      </c>
      <c r="K148" s="31">
        <v>206.2</v>
      </c>
      <c r="L148" s="31">
        <v>201.95</v>
      </c>
      <c r="M148" s="31">
        <v>122.49411000000001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329.1</v>
      </c>
      <c r="D149" s="36">
        <v>326.50000000000006</v>
      </c>
      <c r="E149" s="36">
        <v>322.7000000000001</v>
      </c>
      <c r="F149" s="36">
        <v>316.30000000000007</v>
      </c>
      <c r="G149" s="36">
        <v>312.50000000000011</v>
      </c>
      <c r="H149" s="36">
        <v>332.90000000000009</v>
      </c>
      <c r="I149" s="36">
        <v>336.70000000000005</v>
      </c>
      <c r="J149" s="36">
        <v>343.10000000000008</v>
      </c>
      <c r="K149" s="31">
        <v>330.3</v>
      </c>
      <c r="L149" s="31">
        <v>320.10000000000002</v>
      </c>
      <c r="M149" s="31">
        <v>112.08959</v>
      </c>
      <c r="N149" s="1"/>
      <c r="O149" s="1"/>
    </row>
    <row r="150" spans="1:15" ht="12.75" customHeight="1">
      <c r="A150" s="51">
        <v>141</v>
      </c>
      <c r="B150" s="53" t="s">
        <v>187</v>
      </c>
      <c r="C150" s="31">
        <v>3127.95</v>
      </c>
      <c r="D150" s="36">
        <v>3099.65</v>
      </c>
      <c r="E150" s="36">
        <v>3050.3</v>
      </c>
      <c r="F150" s="36">
        <v>2972.65</v>
      </c>
      <c r="G150" s="36">
        <v>2923.3</v>
      </c>
      <c r="H150" s="36">
        <v>3177.3</v>
      </c>
      <c r="I150" s="36">
        <v>3226.6499999999996</v>
      </c>
      <c r="J150" s="36">
        <v>3304.3</v>
      </c>
      <c r="K150" s="31">
        <v>3149</v>
      </c>
      <c r="L150" s="31">
        <v>3022</v>
      </c>
      <c r="M150" s="31">
        <v>2.63767</v>
      </c>
      <c r="N150" s="1"/>
      <c r="O150" s="1"/>
    </row>
    <row r="151" spans="1:15" ht="12.75" customHeight="1">
      <c r="A151" s="51">
        <v>142</v>
      </c>
      <c r="B151" s="53" t="s">
        <v>188</v>
      </c>
      <c r="C151" s="31">
        <v>2586.1</v>
      </c>
      <c r="D151" s="36">
        <v>2571.5833333333335</v>
      </c>
      <c r="E151" s="36">
        <v>2546.666666666667</v>
      </c>
      <c r="F151" s="36">
        <v>2507.2333333333336</v>
      </c>
      <c r="G151" s="36">
        <v>2482.3166666666671</v>
      </c>
      <c r="H151" s="36">
        <v>2611.0166666666669</v>
      </c>
      <c r="I151" s="36">
        <v>2635.9333333333338</v>
      </c>
      <c r="J151" s="36">
        <v>2675.3666666666668</v>
      </c>
      <c r="K151" s="31">
        <v>2596.5</v>
      </c>
      <c r="L151" s="31">
        <v>2532.15</v>
      </c>
      <c r="M151" s="31">
        <v>9.70852</v>
      </c>
      <c r="N151" s="1"/>
      <c r="O151" s="1"/>
    </row>
    <row r="152" spans="1:15" ht="12.75" customHeight="1">
      <c r="A152" s="51">
        <v>143</v>
      </c>
      <c r="B152" s="53" t="s">
        <v>192</v>
      </c>
      <c r="C152" s="31">
        <v>1495.05</v>
      </c>
      <c r="D152" s="36">
        <v>1479.3666666666666</v>
      </c>
      <c r="E152" s="36">
        <v>1459.1333333333332</v>
      </c>
      <c r="F152" s="36">
        <v>1423.2166666666667</v>
      </c>
      <c r="G152" s="36">
        <v>1402.9833333333333</v>
      </c>
      <c r="H152" s="36">
        <v>1515.2833333333331</v>
      </c>
      <c r="I152" s="36">
        <v>1535.5166666666662</v>
      </c>
      <c r="J152" s="36">
        <v>1571.4333333333329</v>
      </c>
      <c r="K152" s="31">
        <v>1499.6</v>
      </c>
      <c r="L152" s="31">
        <v>1443.45</v>
      </c>
      <c r="M152" s="31">
        <v>15.28134</v>
      </c>
      <c r="N152" s="1"/>
      <c r="O152" s="1"/>
    </row>
    <row r="153" spans="1:15" ht="12.75" customHeight="1">
      <c r="A153" s="51">
        <v>144</v>
      </c>
      <c r="B153" s="53" t="s">
        <v>194</v>
      </c>
      <c r="C153" s="31">
        <v>265.5</v>
      </c>
      <c r="D153" s="36">
        <v>264.23333333333335</v>
      </c>
      <c r="E153" s="36">
        <v>260.56666666666672</v>
      </c>
      <c r="F153" s="36">
        <v>255.63333333333338</v>
      </c>
      <c r="G153" s="36">
        <v>251.96666666666675</v>
      </c>
      <c r="H153" s="36">
        <v>269.16666666666669</v>
      </c>
      <c r="I153" s="36">
        <v>272.83333333333331</v>
      </c>
      <c r="J153" s="36">
        <v>277.76666666666665</v>
      </c>
      <c r="K153" s="31">
        <v>267.89999999999998</v>
      </c>
      <c r="L153" s="31">
        <v>259.3</v>
      </c>
      <c r="M153" s="31">
        <v>108.30925999999999</v>
      </c>
      <c r="N153" s="1"/>
      <c r="O153" s="1"/>
    </row>
    <row r="154" spans="1:15" ht="12.75" customHeight="1">
      <c r="A154" s="51">
        <v>145</v>
      </c>
      <c r="B154" s="53" t="s">
        <v>289</v>
      </c>
      <c r="C154" s="31">
        <v>611.45000000000005</v>
      </c>
      <c r="D154" s="36">
        <v>601.9666666666667</v>
      </c>
      <c r="E154" s="36">
        <v>588.23333333333335</v>
      </c>
      <c r="F154" s="36">
        <v>565.01666666666665</v>
      </c>
      <c r="G154" s="36">
        <v>551.2833333333333</v>
      </c>
      <c r="H154" s="36">
        <v>625.18333333333339</v>
      </c>
      <c r="I154" s="36">
        <v>638.91666666666674</v>
      </c>
      <c r="J154" s="36">
        <v>662.13333333333344</v>
      </c>
      <c r="K154" s="31">
        <v>615.70000000000005</v>
      </c>
      <c r="L154" s="31">
        <v>578.75</v>
      </c>
      <c r="M154" s="31">
        <v>55.458930000000002</v>
      </c>
      <c r="N154" s="1"/>
      <c r="O154" s="1"/>
    </row>
    <row r="155" spans="1:15" ht="12.75" customHeight="1">
      <c r="A155" s="51">
        <v>146</v>
      </c>
      <c r="B155" s="53" t="s">
        <v>290</v>
      </c>
      <c r="C155" s="31">
        <v>398.45</v>
      </c>
      <c r="D155" s="36">
        <v>399</v>
      </c>
      <c r="E155" s="36">
        <v>393.5</v>
      </c>
      <c r="F155" s="36">
        <v>388.55</v>
      </c>
      <c r="G155" s="36">
        <v>383.05</v>
      </c>
      <c r="H155" s="36">
        <v>403.95</v>
      </c>
      <c r="I155" s="36">
        <v>409.45</v>
      </c>
      <c r="J155" s="36">
        <v>414.4</v>
      </c>
      <c r="K155" s="31">
        <v>404.5</v>
      </c>
      <c r="L155" s="31">
        <v>394.05</v>
      </c>
      <c r="M155" s="31">
        <v>23.636579999999999</v>
      </c>
      <c r="N155" s="1"/>
      <c r="O155" s="1"/>
    </row>
    <row r="156" spans="1:15" ht="12.75" customHeight="1">
      <c r="A156" s="51">
        <v>147</v>
      </c>
      <c r="B156" s="53" t="s">
        <v>291</v>
      </c>
      <c r="C156" s="31">
        <v>1143.5</v>
      </c>
      <c r="D156" s="36">
        <v>1159.4833333333333</v>
      </c>
      <c r="E156" s="36">
        <v>1108.0166666666667</v>
      </c>
      <c r="F156" s="36">
        <v>1072.5333333333333</v>
      </c>
      <c r="G156" s="36">
        <v>1021.0666666666666</v>
      </c>
      <c r="H156" s="36">
        <v>1194.9666666666667</v>
      </c>
      <c r="I156" s="36">
        <v>1246.4333333333334</v>
      </c>
      <c r="J156" s="36">
        <v>1281.9166666666667</v>
      </c>
      <c r="K156" s="31">
        <v>1210.95</v>
      </c>
      <c r="L156" s="31">
        <v>1124</v>
      </c>
      <c r="M156" s="31">
        <v>20.918109999999999</v>
      </c>
      <c r="N156" s="1"/>
      <c r="O156" s="1"/>
    </row>
    <row r="157" spans="1:15" ht="12.75" customHeight="1">
      <c r="A157" s="51">
        <v>148</v>
      </c>
      <c r="B157" s="53" t="s">
        <v>201</v>
      </c>
      <c r="C157" s="31">
        <v>3795.7</v>
      </c>
      <c r="D157" s="36">
        <v>3796.8833333333332</v>
      </c>
      <c r="E157" s="36">
        <v>3748.7666666666664</v>
      </c>
      <c r="F157" s="36">
        <v>3701.833333333333</v>
      </c>
      <c r="G157" s="36">
        <v>3653.7166666666662</v>
      </c>
      <c r="H157" s="36">
        <v>3843.8166666666666</v>
      </c>
      <c r="I157" s="36">
        <v>3891.9333333333334</v>
      </c>
      <c r="J157" s="36">
        <v>3938.8666666666668</v>
      </c>
      <c r="K157" s="31">
        <v>3845</v>
      </c>
      <c r="L157" s="31">
        <v>3749.95</v>
      </c>
      <c r="M157" s="31">
        <v>3.57673</v>
      </c>
      <c r="N157" s="1"/>
      <c r="O157" s="1"/>
    </row>
    <row r="158" spans="1:15" ht="12.75" customHeight="1">
      <c r="A158" s="51">
        <v>149</v>
      </c>
      <c r="B158" s="53" t="s">
        <v>195</v>
      </c>
      <c r="C158" s="31">
        <v>34609.5</v>
      </c>
      <c r="D158" s="36">
        <v>34524.216666666667</v>
      </c>
      <c r="E158" s="36">
        <v>34286.383333333331</v>
      </c>
      <c r="F158" s="36">
        <v>33963.266666666663</v>
      </c>
      <c r="G158" s="36">
        <v>33725.433333333327</v>
      </c>
      <c r="H158" s="36">
        <v>34847.333333333336</v>
      </c>
      <c r="I158" s="36">
        <v>35085.166666666664</v>
      </c>
      <c r="J158" s="36">
        <v>35408.28333333334</v>
      </c>
      <c r="K158" s="31">
        <v>34762.050000000003</v>
      </c>
      <c r="L158" s="31">
        <v>34201.1</v>
      </c>
      <c r="M158" s="31">
        <v>0.27021000000000001</v>
      </c>
      <c r="N158" s="1"/>
      <c r="O158" s="1"/>
    </row>
    <row r="159" spans="1:15" ht="12.75" customHeight="1">
      <c r="A159" s="51">
        <v>150</v>
      </c>
      <c r="B159" s="53" t="s">
        <v>292</v>
      </c>
      <c r="C159" s="31">
        <v>1348.3</v>
      </c>
      <c r="D159" s="36">
        <v>1359.45</v>
      </c>
      <c r="E159" s="36">
        <v>1328.95</v>
      </c>
      <c r="F159" s="36">
        <v>1309.5999999999999</v>
      </c>
      <c r="G159" s="36">
        <v>1279.0999999999999</v>
      </c>
      <c r="H159" s="36">
        <v>1378.8000000000002</v>
      </c>
      <c r="I159" s="36">
        <v>1409.3000000000002</v>
      </c>
      <c r="J159" s="36">
        <v>1428.6500000000003</v>
      </c>
      <c r="K159" s="31">
        <v>1389.95</v>
      </c>
      <c r="L159" s="31">
        <v>1340.1</v>
      </c>
      <c r="M159" s="31">
        <v>3.3387799999999999</v>
      </c>
      <c r="N159" s="1"/>
      <c r="O159" s="1"/>
    </row>
    <row r="160" spans="1:15" ht="12.75" customHeight="1">
      <c r="A160" s="51">
        <v>151</v>
      </c>
      <c r="B160" s="53" t="s">
        <v>197</v>
      </c>
      <c r="C160" s="31">
        <v>8074.8</v>
      </c>
      <c r="D160" s="36">
        <v>8052.9833333333336</v>
      </c>
      <c r="E160" s="36">
        <v>7977.1166666666668</v>
      </c>
      <c r="F160" s="36">
        <v>7879.4333333333334</v>
      </c>
      <c r="G160" s="36">
        <v>7803.5666666666666</v>
      </c>
      <c r="H160" s="36">
        <v>8150.666666666667</v>
      </c>
      <c r="I160" s="36">
        <v>8226.5333333333328</v>
      </c>
      <c r="J160" s="36">
        <v>8324.2166666666672</v>
      </c>
      <c r="K160" s="31">
        <v>8128.85</v>
      </c>
      <c r="L160" s="31">
        <v>7955.3</v>
      </c>
      <c r="M160" s="31">
        <v>3.00936</v>
      </c>
      <c r="N160" s="1"/>
      <c r="O160" s="1"/>
    </row>
    <row r="161" spans="1:15" ht="12.75" customHeight="1">
      <c r="A161" s="51">
        <v>152</v>
      </c>
      <c r="B161" s="53" t="s">
        <v>198</v>
      </c>
      <c r="C161" s="31">
        <v>265.55</v>
      </c>
      <c r="D161" s="36">
        <v>264.03333333333336</v>
      </c>
      <c r="E161" s="36">
        <v>259.26666666666671</v>
      </c>
      <c r="F161" s="36">
        <v>252.98333333333335</v>
      </c>
      <c r="G161" s="36">
        <v>248.2166666666667</v>
      </c>
      <c r="H161" s="36">
        <v>270.31666666666672</v>
      </c>
      <c r="I161" s="36">
        <v>275.08333333333337</v>
      </c>
      <c r="J161" s="36">
        <v>281.36666666666673</v>
      </c>
      <c r="K161" s="31">
        <v>268.8</v>
      </c>
      <c r="L161" s="31">
        <v>257.75</v>
      </c>
      <c r="M161" s="31">
        <v>87.719430000000003</v>
      </c>
      <c r="N161" s="1"/>
      <c r="O161" s="1"/>
    </row>
    <row r="162" spans="1:15" ht="12.75" customHeight="1">
      <c r="A162" s="51">
        <v>153</v>
      </c>
      <c r="B162" s="53" t="s">
        <v>200</v>
      </c>
      <c r="C162" s="31">
        <v>3001.6</v>
      </c>
      <c r="D162" s="36">
        <v>2990.4666666666667</v>
      </c>
      <c r="E162" s="36">
        <v>2970.9833333333336</v>
      </c>
      <c r="F162" s="36">
        <v>2940.3666666666668</v>
      </c>
      <c r="G162" s="36">
        <v>2920.8833333333337</v>
      </c>
      <c r="H162" s="36">
        <v>3021.0833333333335</v>
      </c>
      <c r="I162" s="36">
        <v>3040.5666666666662</v>
      </c>
      <c r="J162" s="36">
        <v>3071.1833333333334</v>
      </c>
      <c r="K162" s="31">
        <v>3009.95</v>
      </c>
      <c r="L162" s="31">
        <v>2959.85</v>
      </c>
      <c r="M162" s="31">
        <v>10.35426</v>
      </c>
      <c r="N162" s="1"/>
      <c r="O162" s="1"/>
    </row>
    <row r="163" spans="1:15" ht="12.75" customHeight="1">
      <c r="A163" s="51">
        <v>154</v>
      </c>
      <c r="B163" s="53" t="s">
        <v>196</v>
      </c>
      <c r="C163" s="31">
        <v>858.25</v>
      </c>
      <c r="D163" s="36">
        <v>859.36666666666667</v>
      </c>
      <c r="E163" s="36">
        <v>850.88333333333333</v>
      </c>
      <c r="F163" s="36">
        <v>843.51666666666665</v>
      </c>
      <c r="G163" s="36">
        <v>835.0333333333333</v>
      </c>
      <c r="H163" s="36">
        <v>866.73333333333335</v>
      </c>
      <c r="I163" s="36">
        <v>875.2166666666667</v>
      </c>
      <c r="J163" s="36">
        <v>882.58333333333337</v>
      </c>
      <c r="K163" s="31">
        <v>867.85</v>
      </c>
      <c r="L163" s="31">
        <v>852</v>
      </c>
      <c r="M163" s="31">
        <v>13.91794</v>
      </c>
      <c r="N163" s="1"/>
      <c r="O163" s="1"/>
    </row>
    <row r="164" spans="1:15" ht="12.75" customHeight="1">
      <c r="A164" s="51">
        <v>155</v>
      </c>
      <c r="B164" s="53" t="s">
        <v>203</v>
      </c>
      <c r="C164" s="31">
        <v>5018.1499999999996</v>
      </c>
      <c r="D164" s="36">
        <v>4999.55</v>
      </c>
      <c r="E164" s="36">
        <v>4905.1000000000004</v>
      </c>
      <c r="F164" s="36">
        <v>4792.05</v>
      </c>
      <c r="G164" s="36">
        <v>4697.6000000000004</v>
      </c>
      <c r="H164" s="36">
        <v>5112.6000000000004</v>
      </c>
      <c r="I164" s="36">
        <v>5207.0499999999993</v>
      </c>
      <c r="J164" s="36">
        <v>5320.1</v>
      </c>
      <c r="K164" s="31">
        <v>5094</v>
      </c>
      <c r="L164" s="31">
        <v>4886.5</v>
      </c>
      <c r="M164" s="31">
        <v>4.9721799999999998</v>
      </c>
      <c r="N164" s="1"/>
      <c r="O164" s="1"/>
    </row>
    <row r="165" spans="1:15" ht="12.75" customHeight="1">
      <c r="A165" s="51">
        <v>156</v>
      </c>
      <c r="B165" s="53" t="s">
        <v>293</v>
      </c>
      <c r="C165" s="31">
        <v>478.3</v>
      </c>
      <c r="D165" s="36">
        <v>475.59999999999997</v>
      </c>
      <c r="E165" s="36">
        <v>466.69999999999993</v>
      </c>
      <c r="F165" s="36">
        <v>455.09999999999997</v>
      </c>
      <c r="G165" s="36">
        <v>446.19999999999993</v>
      </c>
      <c r="H165" s="36">
        <v>487.19999999999993</v>
      </c>
      <c r="I165" s="36">
        <v>496.09999999999991</v>
      </c>
      <c r="J165" s="36">
        <v>507.69999999999993</v>
      </c>
      <c r="K165" s="31">
        <v>484.5</v>
      </c>
      <c r="L165" s="31">
        <v>464</v>
      </c>
      <c r="M165" s="31">
        <v>23.94858</v>
      </c>
      <c r="N165" s="1"/>
      <c r="O165" s="1"/>
    </row>
    <row r="166" spans="1:15" ht="12.75" customHeight="1">
      <c r="A166" s="51">
        <v>157</v>
      </c>
      <c r="B166" s="53" t="s">
        <v>199</v>
      </c>
      <c r="C166" s="31">
        <v>394.95</v>
      </c>
      <c r="D166" s="36">
        <v>392.16666666666669</v>
      </c>
      <c r="E166" s="36">
        <v>388.33333333333337</v>
      </c>
      <c r="F166" s="36">
        <v>381.7166666666667</v>
      </c>
      <c r="G166" s="36">
        <v>377.88333333333338</v>
      </c>
      <c r="H166" s="36">
        <v>398.78333333333336</v>
      </c>
      <c r="I166" s="36">
        <v>402.61666666666673</v>
      </c>
      <c r="J166" s="36">
        <v>409.23333333333335</v>
      </c>
      <c r="K166" s="31">
        <v>396</v>
      </c>
      <c r="L166" s="31">
        <v>385.55</v>
      </c>
      <c r="M166" s="31">
        <v>109.30109</v>
      </c>
      <c r="N166" s="1"/>
      <c r="O166" s="1"/>
    </row>
    <row r="167" spans="1:15" ht="12.75" customHeight="1">
      <c r="A167" s="51">
        <v>158</v>
      </c>
      <c r="B167" s="53" t="s">
        <v>204</v>
      </c>
      <c r="C167" s="31">
        <v>270.05</v>
      </c>
      <c r="D167" s="36">
        <v>270.08333333333337</v>
      </c>
      <c r="E167" s="36">
        <v>266.06666666666672</v>
      </c>
      <c r="F167" s="36">
        <v>262.08333333333337</v>
      </c>
      <c r="G167" s="36">
        <v>258.06666666666672</v>
      </c>
      <c r="H167" s="36">
        <v>274.06666666666672</v>
      </c>
      <c r="I167" s="36">
        <v>278.08333333333337</v>
      </c>
      <c r="J167" s="36">
        <v>282.06666666666672</v>
      </c>
      <c r="K167" s="31">
        <v>274.10000000000002</v>
      </c>
      <c r="L167" s="31">
        <v>266.10000000000002</v>
      </c>
      <c r="M167" s="31">
        <v>284.77120000000002</v>
      </c>
      <c r="N167" s="1"/>
      <c r="O167" s="1"/>
    </row>
    <row r="168" spans="1:15" ht="12.75" customHeight="1">
      <c r="A168" s="51">
        <v>159</v>
      </c>
      <c r="B168" s="53" t="s">
        <v>294</v>
      </c>
      <c r="C168" s="31">
        <v>1150.2</v>
      </c>
      <c r="D168" s="36">
        <v>1139.8166666666666</v>
      </c>
      <c r="E168" s="36">
        <v>1122.4333333333332</v>
      </c>
      <c r="F168" s="36">
        <v>1094.6666666666665</v>
      </c>
      <c r="G168" s="36">
        <v>1077.2833333333331</v>
      </c>
      <c r="H168" s="36">
        <v>1167.5833333333333</v>
      </c>
      <c r="I168" s="36">
        <v>1184.9666666666665</v>
      </c>
      <c r="J168" s="36">
        <v>1212.7333333333333</v>
      </c>
      <c r="K168" s="31">
        <v>1157.2</v>
      </c>
      <c r="L168" s="31">
        <v>1112.05</v>
      </c>
      <c r="M168" s="31">
        <v>10.69965</v>
      </c>
      <c r="N168" s="1"/>
      <c r="O168" s="1"/>
    </row>
    <row r="169" spans="1:15" ht="12.75" customHeight="1">
      <c r="A169" s="51">
        <v>160</v>
      </c>
      <c r="B169" s="53" t="s">
        <v>295</v>
      </c>
      <c r="C169" s="31">
        <v>16513.599999999999</v>
      </c>
      <c r="D169" s="36">
        <v>16540.983333333334</v>
      </c>
      <c r="E169" s="36">
        <v>16447.616666666669</v>
      </c>
      <c r="F169" s="36">
        <v>16381.633333333335</v>
      </c>
      <c r="G169" s="36">
        <v>16288.26666666667</v>
      </c>
      <c r="H169" s="36">
        <v>16606.966666666667</v>
      </c>
      <c r="I169" s="36">
        <v>16700.333333333328</v>
      </c>
      <c r="J169" s="36">
        <v>16766.316666666666</v>
      </c>
      <c r="K169" s="31">
        <v>16634.349999999999</v>
      </c>
      <c r="L169" s="31">
        <v>16475</v>
      </c>
      <c r="M169" s="31">
        <v>2.5409999999999999E-2</v>
      </c>
      <c r="N169" s="1"/>
      <c r="O169" s="1"/>
    </row>
    <row r="170" spans="1:15" ht="12.75" customHeight="1">
      <c r="A170" s="51">
        <v>161</v>
      </c>
      <c r="B170" s="53" t="s">
        <v>202</v>
      </c>
      <c r="C170" s="31">
        <v>123.95</v>
      </c>
      <c r="D170" s="36">
        <v>123.56666666666668</v>
      </c>
      <c r="E170" s="36">
        <v>122.53333333333336</v>
      </c>
      <c r="F170" s="36">
        <v>121.11666666666669</v>
      </c>
      <c r="G170" s="36">
        <v>120.08333333333337</v>
      </c>
      <c r="H170" s="36">
        <v>124.98333333333335</v>
      </c>
      <c r="I170" s="36">
        <v>126.01666666666668</v>
      </c>
      <c r="J170" s="36">
        <v>127.43333333333334</v>
      </c>
      <c r="K170" s="31">
        <v>124.6</v>
      </c>
      <c r="L170" s="31">
        <v>122.15</v>
      </c>
      <c r="M170" s="31">
        <v>308.60595999999998</v>
      </c>
      <c r="N170" s="1"/>
      <c r="O170" s="1"/>
    </row>
    <row r="171" spans="1:15" ht="12.75" customHeight="1">
      <c r="A171" s="51">
        <v>162</v>
      </c>
      <c r="B171" s="53" t="s">
        <v>210</v>
      </c>
      <c r="C171" s="31">
        <v>461.4</v>
      </c>
      <c r="D171" s="36">
        <v>459.2833333333333</v>
      </c>
      <c r="E171" s="36">
        <v>455.61666666666662</v>
      </c>
      <c r="F171" s="36">
        <v>449.83333333333331</v>
      </c>
      <c r="G171" s="36">
        <v>446.16666666666663</v>
      </c>
      <c r="H171" s="36">
        <v>465.06666666666661</v>
      </c>
      <c r="I171" s="36">
        <v>468.73333333333335</v>
      </c>
      <c r="J171" s="36">
        <v>474.51666666666659</v>
      </c>
      <c r="K171" s="31">
        <v>462.95</v>
      </c>
      <c r="L171" s="31">
        <v>453.5</v>
      </c>
      <c r="M171" s="31">
        <v>104.75524</v>
      </c>
      <c r="N171" s="1"/>
      <c r="O171" s="1"/>
    </row>
    <row r="172" spans="1:15" ht="12.75" customHeight="1">
      <c r="A172" s="51">
        <v>163</v>
      </c>
      <c r="B172" s="53" t="s">
        <v>482</v>
      </c>
      <c r="C172" s="31">
        <v>260.45</v>
      </c>
      <c r="D172" s="36">
        <v>260.2833333333333</v>
      </c>
      <c r="E172" s="36">
        <v>252.71666666666658</v>
      </c>
      <c r="F172" s="36">
        <v>244.98333333333329</v>
      </c>
      <c r="G172" s="36">
        <v>237.41666666666657</v>
      </c>
      <c r="H172" s="36">
        <v>268.01666666666659</v>
      </c>
      <c r="I172" s="36">
        <v>275.58333333333331</v>
      </c>
      <c r="J172" s="36">
        <v>283.31666666666661</v>
      </c>
      <c r="K172" s="31">
        <v>267.85000000000002</v>
      </c>
      <c r="L172" s="31">
        <v>252.55</v>
      </c>
      <c r="M172" s="31">
        <v>433.45233999999999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2883.15</v>
      </c>
      <c r="D173" s="36">
        <v>2888.65</v>
      </c>
      <c r="E173" s="36">
        <v>2872.5</v>
      </c>
      <c r="F173" s="36">
        <v>2861.85</v>
      </c>
      <c r="G173" s="36">
        <v>2845.7</v>
      </c>
      <c r="H173" s="36">
        <v>2899.3</v>
      </c>
      <c r="I173" s="36">
        <v>2915.4500000000007</v>
      </c>
      <c r="J173" s="36">
        <v>2926.1000000000004</v>
      </c>
      <c r="K173" s="31">
        <v>2904.8</v>
      </c>
      <c r="L173" s="31">
        <v>2878</v>
      </c>
      <c r="M173" s="31">
        <v>57.079529999999998</v>
      </c>
      <c r="N173" s="1"/>
      <c r="O173" s="1"/>
    </row>
    <row r="174" spans="1:15" ht="12.75" customHeight="1">
      <c r="A174" s="51">
        <v>165</v>
      </c>
      <c r="B174" s="53" t="s">
        <v>213</v>
      </c>
      <c r="C174" s="31">
        <v>696.85</v>
      </c>
      <c r="D174" s="36">
        <v>700.2833333333333</v>
      </c>
      <c r="E174" s="36">
        <v>691.56666666666661</v>
      </c>
      <c r="F174" s="36">
        <v>686.2833333333333</v>
      </c>
      <c r="G174" s="36">
        <v>677.56666666666661</v>
      </c>
      <c r="H174" s="36">
        <v>705.56666666666661</v>
      </c>
      <c r="I174" s="36">
        <v>714.2833333333333</v>
      </c>
      <c r="J174" s="36">
        <v>719.56666666666661</v>
      </c>
      <c r="K174" s="31">
        <v>709</v>
      </c>
      <c r="L174" s="31">
        <v>695</v>
      </c>
      <c r="M174" s="31">
        <v>37.568579999999997</v>
      </c>
      <c r="N174" s="1"/>
      <c r="O174" s="1"/>
    </row>
    <row r="175" spans="1:15" ht="12.75" customHeight="1">
      <c r="A175" s="51">
        <v>166</v>
      </c>
      <c r="B175" t="s">
        <v>214</v>
      </c>
      <c r="C175" s="31">
        <v>1486.4</v>
      </c>
      <c r="D175" s="36">
        <v>1484.5500000000002</v>
      </c>
      <c r="E175" s="36">
        <v>1459.6500000000003</v>
      </c>
      <c r="F175" s="36">
        <v>1432.9</v>
      </c>
      <c r="G175" s="36">
        <v>1408.0000000000002</v>
      </c>
      <c r="H175" s="36">
        <v>1511.3000000000004</v>
      </c>
      <c r="I175" s="36">
        <v>1536.2</v>
      </c>
      <c r="J175" s="36">
        <v>1562.9500000000005</v>
      </c>
      <c r="K175" s="31">
        <v>1509.45</v>
      </c>
      <c r="L175" s="31">
        <v>1457.8</v>
      </c>
      <c r="M175" s="31">
        <v>13.498810000000001</v>
      </c>
      <c r="N175" s="1"/>
      <c r="O175" s="1"/>
    </row>
    <row r="176" spans="1:15" ht="12.75" customHeight="1">
      <c r="A176" s="51">
        <v>167</v>
      </c>
      <c r="B176" s="53" t="s">
        <v>218</v>
      </c>
      <c r="C176" s="31">
        <v>2580</v>
      </c>
      <c r="D176" s="36">
        <v>2574.6666666666665</v>
      </c>
      <c r="E176" s="36">
        <v>2551.333333333333</v>
      </c>
      <c r="F176" s="36">
        <v>2522.6666666666665</v>
      </c>
      <c r="G176" s="36">
        <v>2499.333333333333</v>
      </c>
      <c r="H176" s="36">
        <v>2603.333333333333</v>
      </c>
      <c r="I176" s="36">
        <v>2626.6666666666661</v>
      </c>
      <c r="J176" s="36">
        <v>2655.333333333333</v>
      </c>
      <c r="K176" s="31">
        <v>2598</v>
      </c>
      <c r="L176" s="31">
        <v>2546</v>
      </c>
      <c r="M176" s="31">
        <v>6.8725100000000001</v>
      </c>
      <c r="N176" s="1"/>
      <c r="O176" s="1"/>
    </row>
    <row r="177" spans="1:15" ht="12.75" customHeight="1">
      <c r="A177" s="51">
        <v>168</v>
      </c>
      <c r="B177" s="53" t="s">
        <v>181</v>
      </c>
      <c r="C177" s="31">
        <v>117.25</v>
      </c>
      <c r="D177" s="36">
        <v>116.45</v>
      </c>
      <c r="E177" s="36">
        <v>115.10000000000001</v>
      </c>
      <c r="F177" s="36">
        <v>112.95</v>
      </c>
      <c r="G177" s="36">
        <v>111.60000000000001</v>
      </c>
      <c r="H177" s="36">
        <v>118.60000000000001</v>
      </c>
      <c r="I177" s="36">
        <v>119.95</v>
      </c>
      <c r="J177" s="36">
        <v>122.10000000000001</v>
      </c>
      <c r="K177" s="31">
        <v>117.8</v>
      </c>
      <c r="L177" s="31">
        <v>114.3</v>
      </c>
      <c r="M177" s="31">
        <v>100.57156000000001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25684.15</v>
      </c>
      <c r="D178" s="36">
        <v>25510.166666666668</v>
      </c>
      <c r="E178" s="36">
        <v>25232.333333333336</v>
      </c>
      <c r="F178" s="36">
        <v>24780.516666666666</v>
      </c>
      <c r="G178" s="36">
        <v>24502.683333333334</v>
      </c>
      <c r="H178" s="36">
        <v>25961.983333333337</v>
      </c>
      <c r="I178" s="36">
        <v>26239.816666666673</v>
      </c>
      <c r="J178" s="36">
        <v>26691.633333333339</v>
      </c>
      <c r="K178" s="31">
        <v>25788</v>
      </c>
      <c r="L178" s="31">
        <v>25058.35</v>
      </c>
      <c r="M178" s="31">
        <v>0.38595000000000002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2372.5500000000002</v>
      </c>
      <c r="D179" s="36">
        <v>2347.3000000000002</v>
      </c>
      <c r="E179" s="36">
        <v>2305.2000000000003</v>
      </c>
      <c r="F179" s="36">
        <v>2237.85</v>
      </c>
      <c r="G179" s="36">
        <v>2195.75</v>
      </c>
      <c r="H179" s="36">
        <v>2414.6500000000005</v>
      </c>
      <c r="I179" s="36">
        <v>2456.7500000000009</v>
      </c>
      <c r="J179" s="36">
        <v>2524.1000000000008</v>
      </c>
      <c r="K179" s="31">
        <v>2389.4</v>
      </c>
      <c r="L179" s="31">
        <v>2279.9499999999998</v>
      </c>
      <c r="M179" s="31">
        <v>21.387170000000001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5098.6499999999996</v>
      </c>
      <c r="D180" s="36">
        <v>5059.95</v>
      </c>
      <c r="E180" s="36">
        <v>5008.7</v>
      </c>
      <c r="F180" s="36">
        <v>4918.75</v>
      </c>
      <c r="G180" s="36">
        <v>4867.5</v>
      </c>
      <c r="H180" s="36">
        <v>5149.8999999999996</v>
      </c>
      <c r="I180" s="36">
        <v>5201.1499999999996</v>
      </c>
      <c r="J180" s="36">
        <v>5291.0999999999995</v>
      </c>
      <c r="K180" s="31">
        <v>5111.2</v>
      </c>
      <c r="L180" s="31">
        <v>4970</v>
      </c>
      <c r="M180" s="31">
        <v>4.2734300000000003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699.6</v>
      </c>
      <c r="D181" s="36">
        <v>696.4666666666667</v>
      </c>
      <c r="E181" s="36">
        <v>688.23333333333335</v>
      </c>
      <c r="F181" s="36">
        <v>676.86666666666667</v>
      </c>
      <c r="G181" s="36">
        <v>668.63333333333333</v>
      </c>
      <c r="H181" s="36">
        <v>707.83333333333337</v>
      </c>
      <c r="I181" s="36">
        <v>716.06666666666672</v>
      </c>
      <c r="J181" s="36">
        <v>727.43333333333339</v>
      </c>
      <c r="K181" s="31">
        <v>704.7</v>
      </c>
      <c r="L181" s="31">
        <v>685.1</v>
      </c>
      <c r="M181" s="31">
        <v>26.0152</v>
      </c>
      <c r="N181" s="1"/>
      <c r="O181" s="1"/>
    </row>
    <row r="182" spans="1:15" ht="12.75" customHeight="1">
      <c r="A182" s="51">
        <v>173</v>
      </c>
      <c r="B182" s="53" t="s">
        <v>215</v>
      </c>
      <c r="C182" s="31">
        <v>740.05</v>
      </c>
      <c r="D182" s="36">
        <v>742.13333333333333</v>
      </c>
      <c r="E182" s="36">
        <v>736.41666666666663</v>
      </c>
      <c r="F182" s="36">
        <v>732.7833333333333</v>
      </c>
      <c r="G182" s="36">
        <v>727.06666666666661</v>
      </c>
      <c r="H182" s="36">
        <v>745.76666666666665</v>
      </c>
      <c r="I182" s="36">
        <v>751.48333333333335</v>
      </c>
      <c r="J182" s="36">
        <v>755.11666666666667</v>
      </c>
      <c r="K182" s="31">
        <v>747.85</v>
      </c>
      <c r="L182" s="31">
        <v>738.5</v>
      </c>
      <c r="M182" s="31">
        <v>146.78342000000001</v>
      </c>
      <c r="N182" s="1"/>
      <c r="O182" s="1"/>
    </row>
    <row r="183" spans="1:15" ht="12.75" customHeight="1">
      <c r="A183" s="51">
        <v>174</v>
      </c>
      <c r="B183" s="53" t="s">
        <v>212</v>
      </c>
      <c r="C183" s="31">
        <v>130.6</v>
      </c>
      <c r="D183" s="36">
        <v>130.48333333333335</v>
      </c>
      <c r="E183" s="36">
        <v>128.4666666666667</v>
      </c>
      <c r="F183" s="36">
        <v>126.33333333333334</v>
      </c>
      <c r="G183" s="36">
        <v>124.31666666666669</v>
      </c>
      <c r="H183" s="36">
        <v>132.6166666666667</v>
      </c>
      <c r="I183" s="36">
        <v>134.63333333333335</v>
      </c>
      <c r="J183" s="36">
        <v>136.76666666666671</v>
      </c>
      <c r="K183" s="31">
        <v>132.5</v>
      </c>
      <c r="L183" s="31">
        <v>128.35</v>
      </c>
      <c r="M183" s="31">
        <v>275.47559999999999</v>
      </c>
      <c r="N183" s="1"/>
      <c r="O183" s="1"/>
    </row>
    <row r="184" spans="1:15" ht="12.75" customHeight="1">
      <c r="A184" s="51">
        <v>175</v>
      </c>
      <c r="B184" s="53" t="s">
        <v>220</v>
      </c>
      <c r="C184" s="31">
        <v>1598.1</v>
      </c>
      <c r="D184" s="36">
        <v>1601.9666666666665</v>
      </c>
      <c r="E184" s="36">
        <v>1589.2333333333329</v>
      </c>
      <c r="F184" s="36">
        <v>1580.3666666666663</v>
      </c>
      <c r="G184" s="36">
        <v>1567.6333333333328</v>
      </c>
      <c r="H184" s="36">
        <v>1610.833333333333</v>
      </c>
      <c r="I184" s="36">
        <v>1623.5666666666666</v>
      </c>
      <c r="J184" s="36">
        <v>1632.4333333333332</v>
      </c>
      <c r="K184" s="31">
        <v>1614.7</v>
      </c>
      <c r="L184" s="31">
        <v>1593.1</v>
      </c>
      <c r="M184" s="31">
        <v>36.490490000000001</v>
      </c>
      <c r="N184" s="1"/>
      <c r="O184" s="1"/>
    </row>
    <row r="185" spans="1:15" ht="12.75" customHeight="1">
      <c r="A185" s="51">
        <v>176</v>
      </c>
      <c r="B185" s="53" t="s">
        <v>221</v>
      </c>
      <c r="C185" s="31">
        <v>585.4</v>
      </c>
      <c r="D185" s="36">
        <v>587.9666666666667</v>
      </c>
      <c r="E185" s="36">
        <v>580.83333333333337</v>
      </c>
      <c r="F185" s="36">
        <v>576.26666666666665</v>
      </c>
      <c r="G185" s="36">
        <v>569.13333333333333</v>
      </c>
      <c r="H185" s="36">
        <v>592.53333333333342</v>
      </c>
      <c r="I185" s="36">
        <v>599.66666666666663</v>
      </c>
      <c r="J185" s="36">
        <v>604.23333333333346</v>
      </c>
      <c r="K185" s="31">
        <v>595.1</v>
      </c>
      <c r="L185" s="31">
        <v>583.4</v>
      </c>
      <c r="M185" s="31">
        <v>5.5934999999999997</v>
      </c>
      <c r="N185" s="1"/>
      <c r="O185" s="1"/>
    </row>
    <row r="186" spans="1:15" ht="12.75" customHeight="1">
      <c r="A186" s="51">
        <v>177</v>
      </c>
      <c r="B186" s="53" t="s">
        <v>222</v>
      </c>
      <c r="C186" s="31">
        <v>705.15</v>
      </c>
      <c r="D186" s="36">
        <v>702.9</v>
      </c>
      <c r="E186" s="36">
        <v>694.44999999999993</v>
      </c>
      <c r="F186" s="36">
        <v>683.75</v>
      </c>
      <c r="G186" s="36">
        <v>675.3</v>
      </c>
      <c r="H186" s="36">
        <v>713.59999999999991</v>
      </c>
      <c r="I186" s="36">
        <v>722.05</v>
      </c>
      <c r="J186" s="36">
        <v>732.74999999999989</v>
      </c>
      <c r="K186" s="31">
        <v>711.35</v>
      </c>
      <c r="L186" s="31">
        <v>692.2</v>
      </c>
      <c r="M186" s="31">
        <v>7.1172399999999998</v>
      </c>
      <c r="N186" s="1"/>
      <c r="O186" s="1"/>
    </row>
    <row r="187" spans="1:15" ht="12.75" customHeight="1">
      <c r="A187" s="51">
        <v>178</v>
      </c>
      <c r="B187" s="53" t="s">
        <v>234</v>
      </c>
      <c r="C187" s="31">
        <v>2082.9499999999998</v>
      </c>
      <c r="D187" s="36">
        <v>2066.4333333333329</v>
      </c>
      <c r="E187" s="36">
        <v>2044.8666666666659</v>
      </c>
      <c r="F187" s="36">
        <v>2006.7833333333328</v>
      </c>
      <c r="G187" s="36">
        <v>1985.2166666666658</v>
      </c>
      <c r="H187" s="36">
        <v>2104.516666666666</v>
      </c>
      <c r="I187" s="36">
        <v>2126.0833333333326</v>
      </c>
      <c r="J187" s="36">
        <v>2164.1666666666661</v>
      </c>
      <c r="K187" s="31">
        <v>2088</v>
      </c>
      <c r="L187" s="31">
        <v>2028.35</v>
      </c>
      <c r="M187" s="31">
        <v>10.660970000000001</v>
      </c>
      <c r="N187" s="1"/>
      <c r="O187" s="1"/>
    </row>
    <row r="188" spans="1:15" ht="12.75" customHeight="1">
      <c r="A188" s="51">
        <v>179</v>
      </c>
      <c r="B188" s="53" t="s">
        <v>223</v>
      </c>
      <c r="C188" s="31">
        <v>1087.05</v>
      </c>
      <c r="D188" s="36">
        <v>1076.3833333333334</v>
      </c>
      <c r="E188" s="36">
        <v>1056.7666666666669</v>
      </c>
      <c r="F188" s="36">
        <v>1026.4833333333333</v>
      </c>
      <c r="G188" s="36">
        <v>1006.8666666666668</v>
      </c>
      <c r="H188" s="36">
        <v>1106.666666666667</v>
      </c>
      <c r="I188" s="36">
        <v>1126.2833333333333</v>
      </c>
      <c r="J188" s="36">
        <v>1156.5666666666671</v>
      </c>
      <c r="K188" s="31">
        <v>1096</v>
      </c>
      <c r="L188" s="31">
        <v>1046.0999999999999</v>
      </c>
      <c r="M188" s="31">
        <v>20.280390000000001</v>
      </c>
      <c r="N188" s="1"/>
      <c r="O188" s="1"/>
    </row>
    <row r="189" spans="1:15" ht="12.75" customHeight="1">
      <c r="A189" s="51">
        <v>180</v>
      </c>
      <c r="B189" s="53" t="s">
        <v>224</v>
      </c>
      <c r="C189" s="31">
        <v>1947.6</v>
      </c>
      <c r="D189" s="36">
        <v>1938.95</v>
      </c>
      <c r="E189" s="36">
        <v>1920.7</v>
      </c>
      <c r="F189" s="36">
        <v>1893.8</v>
      </c>
      <c r="G189" s="36">
        <v>1875.55</v>
      </c>
      <c r="H189" s="36">
        <v>1965.8500000000001</v>
      </c>
      <c r="I189" s="36">
        <v>1984.1000000000001</v>
      </c>
      <c r="J189" s="36">
        <v>2011.0000000000002</v>
      </c>
      <c r="K189" s="31">
        <v>1957.2</v>
      </c>
      <c r="L189" s="31">
        <v>1912.05</v>
      </c>
      <c r="M189" s="31">
        <v>4.6969500000000002</v>
      </c>
      <c r="N189" s="1"/>
      <c r="O189" s="1"/>
    </row>
    <row r="190" spans="1:15" ht="12.75" customHeight="1">
      <c r="A190" s="51">
        <v>181</v>
      </c>
      <c r="B190" s="53" t="s">
        <v>229</v>
      </c>
      <c r="C190" s="31">
        <v>3877.5</v>
      </c>
      <c r="D190" s="36">
        <v>3898.5499999999997</v>
      </c>
      <c r="E190" s="36">
        <v>3850.3999999999996</v>
      </c>
      <c r="F190" s="36">
        <v>3823.2999999999997</v>
      </c>
      <c r="G190" s="36">
        <v>3775.1499999999996</v>
      </c>
      <c r="H190" s="36">
        <v>3925.6499999999996</v>
      </c>
      <c r="I190" s="36">
        <v>3973.8</v>
      </c>
      <c r="J190" s="36">
        <v>4000.8999999999996</v>
      </c>
      <c r="K190" s="31">
        <v>3946.7</v>
      </c>
      <c r="L190" s="31">
        <v>3871.45</v>
      </c>
      <c r="M190" s="31">
        <v>34.40925</v>
      </c>
      <c r="N190" s="1"/>
      <c r="O190" s="1"/>
    </row>
    <row r="191" spans="1:15" ht="12.75" customHeight="1">
      <c r="A191" s="51">
        <v>182</v>
      </c>
      <c r="B191" s="53" t="s">
        <v>225</v>
      </c>
      <c r="C191" s="31">
        <v>1112.55</v>
      </c>
      <c r="D191" s="36">
        <v>1112.9999999999998</v>
      </c>
      <c r="E191" s="36">
        <v>1104.8999999999996</v>
      </c>
      <c r="F191" s="36">
        <v>1097.2499999999998</v>
      </c>
      <c r="G191" s="36">
        <v>1089.1499999999996</v>
      </c>
      <c r="H191" s="36">
        <v>1120.6499999999996</v>
      </c>
      <c r="I191" s="36">
        <v>1128.7499999999995</v>
      </c>
      <c r="J191" s="36">
        <v>1136.3999999999996</v>
      </c>
      <c r="K191" s="31">
        <v>1121.0999999999999</v>
      </c>
      <c r="L191" s="31">
        <v>1105.3499999999999</v>
      </c>
      <c r="M191" s="31">
        <v>24.071100000000001</v>
      </c>
      <c r="N191" s="1"/>
      <c r="O191" s="1"/>
    </row>
    <row r="192" spans="1:15" ht="12.75" customHeight="1">
      <c r="A192" s="51">
        <v>183</v>
      </c>
      <c r="B192" s="53" t="s">
        <v>297</v>
      </c>
      <c r="C192" s="31">
        <v>7693.75</v>
      </c>
      <c r="D192" s="36">
        <v>7639.5999999999995</v>
      </c>
      <c r="E192" s="36">
        <v>7554.1999999999989</v>
      </c>
      <c r="F192" s="36">
        <v>7414.65</v>
      </c>
      <c r="G192" s="36">
        <v>7329.2499999999991</v>
      </c>
      <c r="H192" s="36">
        <v>7779.1499999999987</v>
      </c>
      <c r="I192" s="36">
        <v>7864.5499999999984</v>
      </c>
      <c r="J192" s="36">
        <v>8004.0999999999985</v>
      </c>
      <c r="K192" s="31">
        <v>7725</v>
      </c>
      <c r="L192" s="31">
        <v>7500.05</v>
      </c>
      <c r="M192" s="31">
        <v>1.1767000000000001</v>
      </c>
      <c r="N192" s="1"/>
      <c r="O192" s="1"/>
    </row>
    <row r="193" spans="1:15" ht="12.75" customHeight="1">
      <c r="A193" s="51">
        <v>184</v>
      </c>
      <c r="B193" s="53" t="s">
        <v>524</v>
      </c>
      <c r="C193" s="31">
        <v>651.6</v>
      </c>
      <c r="D193" s="36">
        <v>647.16666666666663</v>
      </c>
      <c r="E193" s="36">
        <v>636.43333333333328</v>
      </c>
      <c r="F193" s="36">
        <v>621.26666666666665</v>
      </c>
      <c r="G193" s="36">
        <v>610.5333333333333</v>
      </c>
      <c r="H193" s="36">
        <v>662.33333333333326</v>
      </c>
      <c r="I193" s="36">
        <v>673.06666666666661</v>
      </c>
      <c r="J193" s="36">
        <v>688.23333333333323</v>
      </c>
      <c r="K193" s="31">
        <v>657.9</v>
      </c>
      <c r="L193" s="31">
        <v>632</v>
      </c>
      <c r="M193" s="31">
        <v>11.330209999999999</v>
      </c>
      <c r="N193" s="1"/>
      <c r="O193" s="1"/>
    </row>
    <row r="194" spans="1:15" ht="12.75" customHeight="1">
      <c r="A194" s="51">
        <v>185</v>
      </c>
      <c r="B194" s="53" t="s">
        <v>226</v>
      </c>
      <c r="C194" s="31">
        <v>986.2</v>
      </c>
      <c r="D194" s="36">
        <v>985.73333333333323</v>
      </c>
      <c r="E194" s="36">
        <v>976.46666666666647</v>
      </c>
      <c r="F194" s="36">
        <v>966.73333333333323</v>
      </c>
      <c r="G194" s="36">
        <v>957.46666666666647</v>
      </c>
      <c r="H194" s="36">
        <v>995.46666666666647</v>
      </c>
      <c r="I194" s="36">
        <v>1004.7333333333331</v>
      </c>
      <c r="J194" s="36">
        <v>1014.4666666666665</v>
      </c>
      <c r="K194" s="31">
        <v>995</v>
      </c>
      <c r="L194" s="31">
        <v>976</v>
      </c>
      <c r="M194" s="31">
        <v>94.615309999999994</v>
      </c>
      <c r="N194" s="1"/>
      <c r="O194" s="1"/>
    </row>
    <row r="195" spans="1:15" ht="12.75" customHeight="1">
      <c r="A195" s="51">
        <v>186</v>
      </c>
      <c r="B195" s="53" t="s">
        <v>227</v>
      </c>
      <c r="C195" s="31">
        <v>390.1</v>
      </c>
      <c r="D195" s="36">
        <v>390.61666666666662</v>
      </c>
      <c r="E195" s="36">
        <v>387.23333333333323</v>
      </c>
      <c r="F195" s="36">
        <v>384.36666666666662</v>
      </c>
      <c r="G195" s="36">
        <v>380.98333333333323</v>
      </c>
      <c r="H195" s="36">
        <v>393.48333333333323</v>
      </c>
      <c r="I195" s="36">
        <v>396.86666666666656</v>
      </c>
      <c r="J195" s="36">
        <v>399.73333333333323</v>
      </c>
      <c r="K195" s="31">
        <v>394</v>
      </c>
      <c r="L195" s="31">
        <v>387.75</v>
      </c>
      <c r="M195" s="31">
        <v>91.404960000000003</v>
      </c>
      <c r="N195" s="1"/>
      <c r="O195" s="1"/>
    </row>
    <row r="196" spans="1:15" ht="12.75" customHeight="1">
      <c r="A196" s="51">
        <v>187</v>
      </c>
      <c r="B196" s="53" t="s">
        <v>228</v>
      </c>
      <c r="C196" s="31">
        <v>152.4</v>
      </c>
      <c r="D196" s="36">
        <v>152.1</v>
      </c>
      <c r="E196" s="36">
        <v>150.79999999999998</v>
      </c>
      <c r="F196" s="36">
        <v>149.19999999999999</v>
      </c>
      <c r="G196" s="36">
        <v>147.89999999999998</v>
      </c>
      <c r="H196" s="36">
        <v>153.69999999999999</v>
      </c>
      <c r="I196" s="36">
        <v>155</v>
      </c>
      <c r="J196" s="36">
        <v>156.6</v>
      </c>
      <c r="K196" s="31">
        <v>153.4</v>
      </c>
      <c r="L196" s="31">
        <v>150.5</v>
      </c>
      <c r="M196" s="31">
        <v>529.65508</v>
      </c>
      <c r="N196" s="1"/>
      <c r="O196" s="1"/>
    </row>
    <row r="197" spans="1:15" ht="12.75" customHeight="1">
      <c r="A197" s="51">
        <v>188</v>
      </c>
      <c r="B197" s="53" t="s">
        <v>230</v>
      </c>
      <c r="C197" s="31">
        <v>1254.3499999999999</v>
      </c>
      <c r="D197" s="36">
        <v>1258.9833333333333</v>
      </c>
      <c r="E197" s="36">
        <v>1246.3666666666668</v>
      </c>
      <c r="F197" s="36">
        <v>1238.3833333333334</v>
      </c>
      <c r="G197" s="36">
        <v>1225.7666666666669</v>
      </c>
      <c r="H197" s="36">
        <v>1266.9666666666667</v>
      </c>
      <c r="I197" s="36">
        <v>1279.583333333333</v>
      </c>
      <c r="J197" s="36">
        <v>1287.5666666666666</v>
      </c>
      <c r="K197" s="31">
        <v>1271.5999999999999</v>
      </c>
      <c r="L197" s="31">
        <v>1251</v>
      </c>
      <c r="M197" s="31">
        <v>21.443580000000001</v>
      </c>
      <c r="N197" s="1"/>
      <c r="O197" s="1"/>
    </row>
    <row r="198" spans="1:15" ht="12.75" customHeight="1">
      <c r="A198" s="51">
        <v>189</v>
      </c>
      <c r="B198" s="53" t="s">
        <v>208</v>
      </c>
      <c r="C198" s="31">
        <v>808.9</v>
      </c>
      <c r="D198" s="36">
        <v>806.91666666666663</v>
      </c>
      <c r="E198" s="36">
        <v>802.2833333333333</v>
      </c>
      <c r="F198" s="36">
        <v>795.66666666666663</v>
      </c>
      <c r="G198" s="36">
        <v>791.0333333333333</v>
      </c>
      <c r="H198" s="36">
        <v>813.5333333333333</v>
      </c>
      <c r="I198" s="36">
        <v>818.16666666666674</v>
      </c>
      <c r="J198" s="36">
        <v>824.7833333333333</v>
      </c>
      <c r="K198" s="31">
        <v>811.55</v>
      </c>
      <c r="L198" s="31">
        <v>800.3</v>
      </c>
      <c r="M198" s="31">
        <v>11.07288</v>
      </c>
      <c r="N198" s="1"/>
      <c r="O198" s="1"/>
    </row>
    <row r="199" spans="1:15" ht="12.75" customHeight="1">
      <c r="A199" s="51">
        <v>190</v>
      </c>
      <c r="B199" s="53" t="s">
        <v>231</v>
      </c>
      <c r="C199" s="31">
        <v>3698.2</v>
      </c>
      <c r="D199" s="36">
        <v>3697.7166666666667</v>
      </c>
      <c r="E199" s="36">
        <v>3665.4833333333336</v>
      </c>
      <c r="F199" s="36">
        <v>3632.7666666666669</v>
      </c>
      <c r="G199" s="36">
        <v>3600.5333333333338</v>
      </c>
      <c r="H199" s="36">
        <v>3730.4333333333334</v>
      </c>
      <c r="I199" s="36">
        <v>3762.6666666666661</v>
      </c>
      <c r="J199" s="36">
        <v>3795.3833333333332</v>
      </c>
      <c r="K199" s="31">
        <v>3729.95</v>
      </c>
      <c r="L199" s="31">
        <v>3665</v>
      </c>
      <c r="M199" s="31">
        <v>11.582240000000001</v>
      </c>
      <c r="N199" s="1"/>
      <c r="O199" s="1"/>
    </row>
    <row r="200" spans="1:15" ht="12.75" customHeight="1">
      <c r="A200" s="51">
        <v>191</v>
      </c>
      <c r="B200" s="53" t="s">
        <v>232</v>
      </c>
      <c r="C200" s="31">
        <v>2570.5</v>
      </c>
      <c r="D200" s="36">
        <v>2576.4333333333334</v>
      </c>
      <c r="E200" s="36">
        <v>2542.8666666666668</v>
      </c>
      <c r="F200" s="36">
        <v>2515.2333333333336</v>
      </c>
      <c r="G200" s="36">
        <v>2481.666666666667</v>
      </c>
      <c r="H200" s="36">
        <v>2604.0666666666666</v>
      </c>
      <c r="I200" s="36">
        <v>2637.6333333333332</v>
      </c>
      <c r="J200" s="36">
        <v>2665.2666666666664</v>
      </c>
      <c r="K200" s="31">
        <v>2610</v>
      </c>
      <c r="L200" s="31">
        <v>2548.8000000000002</v>
      </c>
      <c r="M200" s="31">
        <v>3.0041099999999998</v>
      </c>
      <c r="N200" s="1"/>
      <c r="O200" s="1"/>
    </row>
    <row r="201" spans="1:15" ht="12.75" customHeight="1">
      <c r="A201" s="51">
        <v>192</v>
      </c>
      <c r="B201" s="53" t="s">
        <v>299</v>
      </c>
      <c r="C201" s="31">
        <v>1405</v>
      </c>
      <c r="D201" s="36">
        <v>1374.5333333333335</v>
      </c>
      <c r="E201" s="36">
        <v>1305.166666666667</v>
      </c>
      <c r="F201" s="36">
        <v>1205.3333333333335</v>
      </c>
      <c r="G201" s="36">
        <v>1135.9666666666669</v>
      </c>
      <c r="H201" s="36">
        <v>1474.366666666667</v>
      </c>
      <c r="I201" s="36">
        <v>1543.7333333333333</v>
      </c>
      <c r="J201" s="36">
        <v>1643.5666666666671</v>
      </c>
      <c r="K201" s="31">
        <v>1443.9</v>
      </c>
      <c r="L201" s="31">
        <v>1274.7</v>
      </c>
      <c r="M201" s="31">
        <v>42.891260000000003</v>
      </c>
      <c r="N201" s="1"/>
      <c r="O201" s="1"/>
    </row>
    <row r="202" spans="1:15" ht="12.75" customHeight="1">
      <c r="A202" s="51">
        <v>193</v>
      </c>
      <c r="B202" s="53" t="s">
        <v>233</v>
      </c>
      <c r="C202" s="31">
        <v>3881.75</v>
      </c>
      <c r="D202" s="36">
        <v>3898.8000000000006</v>
      </c>
      <c r="E202" s="36">
        <v>3849.0000000000014</v>
      </c>
      <c r="F202" s="36">
        <v>3816.2500000000009</v>
      </c>
      <c r="G202" s="36">
        <v>3766.4500000000016</v>
      </c>
      <c r="H202" s="36">
        <v>3931.5500000000011</v>
      </c>
      <c r="I202" s="36">
        <v>3981.3500000000004</v>
      </c>
      <c r="J202" s="36">
        <v>4014.1000000000008</v>
      </c>
      <c r="K202" s="31">
        <v>3948.6</v>
      </c>
      <c r="L202" s="31">
        <v>3866.05</v>
      </c>
      <c r="M202" s="31">
        <v>8.4473099999999999</v>
      </c>
      <c r="N202" s="1"/>
      <c r="O202" s="1"/>
    </row>
    <row r="203" spans="1:15" ht="12.75" customHeight="1">
      <c r="A203" s="51">
        <v>194</v>
      </c>
      <c r="B203" s="53" t="s">
        <v>301</v>
      </c>
      <c r="C203" s="31">
        <v>3742.45</v>
      </c>
      <c r="D203" s="36">
        <v>3745.0166666666664</v>
      </c>
      <c r="E203" s="36">
        <v>3700.0333333333328</v>
      </c>
      <c r="F203" s="36">
        <v>3657.6166666666663</v>
      </c>
      <c r="G203" s="36">
        <v>3612.6333333333328</v>
      </c>
      <c r="H203" s="36">
        <v>3787.4333333333329</v>
      </c>
      <c r="I203" s="36">
        <v>3832.4166666666665</v>
      </c>
      <c r="J203" s="36">
        <v>3874.833333333333</v>
      </c>
      <c r="K203" s="31">
        <v>3790</v>
      </c>
      <c r="L203" s="31">
        <v>3702.6</v>
      </c>
      <c r="M203" s="31">
        <v>1.40602</v>
      </c>
      <c r="N203" s="1"/>
      <c r="O203" s="1"/>
    </row>
    <row r="204" spans="1:15" ht="12.75" customHeight="1">
      <c r="A204" s="51">
        <v>195</v>
      </c>
      <c r="B204" s="53" t="s">
        <v>237</v>
      </c>
      <c r="C204" s="31">
        <v>465.4</v>
      </c>
      <c r="D204" s="36">
        <v>466.95</v>
      </c>
      <c r="E204" s="36">
        <v>462.79999999999995</v>
      </c>
      <c r="F204" s="36">
        <v>460.2</v>
      </c>
      <c r="G204" s="36">
        <v>456.04999999999995</v>
      </c>
      <c r="H204" s="36">
        <v>469.54999999999995</v>
      </c>
      <c r="I204" s="36">
        <v>473.69999999999993</v>
      </c>
      <c r="J204" s="36">
        <v>476.29999999999995</v>
      </c>
      <c r="K204" s="31">
        <v>471.1</v>
      </c>
      <c r="L204" s="31">
        <v>464.35</v>
      </c>
      <c r="M204" s="31">
        <v>50.723260000000003</v>
      </c>
      <c r="N204" s="1"/>
      <c r="O204" s="1"/>
    </row>
    <row r="205" spans="1:15" ht="12.75" customHeight="1">
      <c r="A205" s="51">
        <v>196</v>
      </c>
      <c r="B205" s="53" t="s">
        <v>236</v>
      </c>
      <c r="C205" s="31">
        <v>9600.7000000000007</v>
      </c>
      <c r="D205" s="36">
        <v>9620.1666666666661</v>
      </c>
      <c r="E205" s="36">
        <v>9550.5333333333328</v>
      </c>
      <c r="F205" s="36">
        <v>9500.3666666666668</v>
      </c>
      <c r="G205" s="36">
        <v>9430.7333333333336</v>
      </c>
      <c r="H205" s="36">
        <v>9670.3333333333321</v>
      </c>
      <c r="I205" s="36">
        <v>9739.9666666666672</v>
      </c>
      <c r="J205" s="36">
        <v>9790.1333333333314</v>
      </c>
      <c r="K205" s="31">
        <v>9689.7999999999993</v>
      </c>
      <c r="L205" s="31">
        <v>9570</v>
      </c>
      <c r="M205" s="31">
        <v>3.97803</v>
      </c>
      <c r="N205" s="1"/>
      <c r="O205" s="1"/>
    </row>
    <row r="206" spans="1:15" ht="12.75" customHeight="1">
      <c r="A206" s="51">
        <v>197</v>
      </c>
      <c r="B206" s="53" t="s">
        <v>302</v>
      </c>
      <c r="C206" s="31">
        <v>150</v>
      </c>
      <c r="D206" s="36">
        <v>149.18333333333334</v>
      </c>
      <c r="E206" s="36">
        <v>147.51666666666668</v>
      </c>
      <c r="F206" s="36">
        <v>145.03333333333333</v>
      </c>
      <c r="G206" s="36">
        <v>143.36666666666667</v>
      </c>
      <c r="H206" s="36">
        <v>151.66666666666669</v>
      </c>
      <c r="I206" s="36">
        <v>153.33333333333331</v>
      </c>
      <c r="J206" s="36">
        <v>155.81666666666669</v>
      </c>
      <c r="K206" s="31">
        <v>150.85</v>
      </c>
      <c r="L206" s="31">
        <v>146.69999999999999</v>
      </c>
      <c r="M206" s="31">
        <v>102.4853</v>
      </c>
      <c r="N206" s="1"/>
      <c r="O206" s="1"/>
    </row>
    <row r="207" spans="1:15" ht="12.75" customHeight="1">
      <c r="A207" s="51">
        <v>198</v>
      </c>
      <c r="B207" s="53" t="s">
        <v>235</v>
      </c>
      <c r="C207" s="31">
        <v>1712.9</v>
      </c>
      <c r="D207" s="36">
        <v>1717.1833333333334</v>
      </c>
      <c r="E207" s="36">
        <v>1697.7166666666667</v>
      </c>
      <c r="F207" s="36">
        <v>1682.5333333333333</v>
      </c>
      <c r="G207" s="36">
        <v>1663.0666666666666</v>
      </c>
      <c r="H207" s="36">
        <v>1732.3666666666668</v>
      </c>
      <c r="I207" s="36">
        <v>1751.8333333333335</v>
      </c>
      <c r="J207" s="36">
        <v>1767.0166666666669</v>
      </c>
      <c r="K207" s="31">
        <v>1736.65</v>
      </c>
      <c r="L207" s="31">
        <v>1702</v>
      </c>
      <c r="M207" s="31">
        <v>1.5906400000000001</v>
      </c>
      <c r="N207" s="1"/>
      <c r="O207" s="1"/>
    </row>
    <row r="208" spans="1:15" ht="12.75" customHeight="1">
      <c r="A208" s="51">
        <v>199</v>
      </c>
      <c r="B208" s="53" t="s">
        <v>176</v>
      </c>
      <c r="C208" s="31">
        <v>1126.05</v>
      </c>
      <c r="D208" s="36">
        <v>1128.7</v>
      </c>
      <c r="E208" s="36">
        <v>1120.1500000000001</v>
      </c>
      <c r="F208" s="36">
        <v>1114.25</v>
      </c>
      <c r="G208" s="36">
        <v>1105.7</v>
      </c>
      <c r="H208" s="36">
        <v>1134.6000000000001</v>
      </c>
      <c r="I208" s="36">
        <v>1143.1499999999999</v>
      </c>
      <c r="J208" s="36">
        <v>1149.0500000000002</v>
      </c>
      <c r="K208" s="31">
        <v>1137.25</v>
      </c>
      <c r="L208" s="31">
        <v>1122.8</v>
      </c>
      <c r="M208" s="31">
        <v>5.3659499999999998</v>
      </c>
      <c r="N208" s="1"/>
      <c r="O208" s="1"/>
    </row>
    <row r="209" spans="1:15" ht="12.75" customHeight="1">
      <c r="A209" s="51">
        <v>200</v>
      </c>
      <c r="B209" s="53" t="s">
        <v>303</v>
      </c>
      <c r="C209" s="31">
        <v>1401.7</v>
      </c>
      <c r="D209" s="36">
        <v>1403.1833333333332</v>
      </c>
      <c r="E209" s="36">
        <v>1396.3666666666663</v>
      </c>
      <c r="F209" s="36">
        <v>1391.0333333333331</v>
      </c>
      <c r="G209" s="36">
        <v>1384.2166666666662</v>
      </c>
      <c r="H209" s="36">
        <v>1408.5166666666664</v>
      </c>
      <c r="I209" s="36">
        <v>1415.3333333333335</v>
      </c>
      <c r="J209" s="36">
        <v>1420.6666666666665</v>
      </c>
      <c r="K209" s="31">
        <v>1410</v>
      </c>
      <c r="L209" s="31">
        <v>1397.85</v>
      </c>
      <c r="M209" s="31">
        <v>17.838000000000001</v>
      </c>
      <c r="N209" s="1"/>
      <c r="O209" s="1"/>
    </row>
    <row r="210" spans="1:15" ht="12.75" customHeight="1">
      <c r="A210" s="51">
        <v>201</v>
      </c>
      <c r="B210" s="53" t="s">
        <v>238</v>
      </c>
      <c r="C210" s="31">
        <v>268.55</v>
      </c>
      <c r="D210" s="36">
        <v>269.56666666666666</v>
      </c>
      <c r="E210" s="36">
        <v>266.33333333333331</v>
      </c>
      <c r="F210" s="36">
        <v>264.11666666666667</v>
      </c>
      <c r="G210" s="36">
        <v>260.88333333333333</v>
      </c>
      <c r="H210" s="36">
        <v>271.7833333333333</v>
      </c>
      <c r="I210" s="36">
        <v>275.01666666666665</v>
      </c>
      <c r="J210" s="36">
        <v>277.23333333333329</v>
      </c>
      <c r="K210" s="31">
        <v>272.8</v>
      </c>
      <c r="L210" s="31">
        <v>267.35000000000002</v>
      </c>
      <c r="M210" s="31">
        <v>104.05333</v>
      </c>
      <c r="N210" s="1"/>
      <c r="O210" s="1"/>
    </row>
    <row r="211" spans="1:15" ht="12.75" customHeight="1">
      <c r="A211" s="51">
        <v>202</v>
      </c>
      <c r="B211" s="53" t="s">
        <v>141</v>
      </c>
      <c r="C211" s="31">
        <v>13.3</v>
      </c>
      <c r="D211" s="36">
        <v>13.316666666666668</v>
      </c>
      <c r="E211" s="36">
        <v>13.133333333333336</v>
      </c>
      <c r="F211" s="36">
        <v>12.966666666666669</v>
      </c>
      <c r="G211" s="36">
        <v>12.783333333333337</v>
      </c>
      <c r="H211" s="36">
        <v>13.483333333333336</v>
      </c>
      <c r="I211" s="36">
        <v>13.66666666666667</v>
      </c>
      <c r="J211" s="36">
        <v>13.833333333333336</v>
      </c>
      <c r="K211" s="31">
        <v>13.5</v>
      </c>
      <c r="L211" s="31">
        <v>13.15</v>
      </c>
      <c r="M211" s="31">
        <v>2777.3048899999999</v>
      </c>
      <c r="N211" s="1"/>
      <c r="O211" s="1"/>
    </row>
    <row r="212" spans="1:15" ht="12.75" customHeight="1">
      <c r="A212" s="51">
        <v>203</v>
      </c>
      <c r="B212" s="53" t="s">
        <v>239</v>
      </c>
      <c r="C212" s="31">
        <v>1101.0999999999999</v>
      </c>
      <c r="D212" s="36">
        <v>1092.2666666666667</v>
      </c>
      <c r="E212" s="36">
        <v>1068.5333333333333</v>
      </c>
      <c r="F212" s="36">
        <v>1035.9666666666667</v>
      </c>
      <c r="G212" s="36">
        <v>1012.2333333333333</v>
      </c>
      <c r="H212" s="36">
        <v>1124.8333333333333</v>
      </c>
      <c r="I212" s="36">
        <v>1148.5666666666664</v>
      </c>
      <c r="J212" s="36">
        <v>1181.1333333333332</v>
      </c>
      <c r="K212" s="31">
        <v>1116</v>
      </c>
      <c r="L212" s="31">
        <v>1059.7</v>
      </c>
      <c r="M212" s="31">
        <v>16.811879999999999</v>
      </c>
      <c r="N212" s="1"/>
      <c r="O212" s="1"/>
    </row>
    <row r="213" spans="1:15" ht="12.75" customHeight="1">
      <c r="A213" s="51">
        <v>204</v>
      </c>
      <c r="B213" s="53" t="s">
        <v>240</v>
      </c>
      <c r="C213" s="31">
        <v>479.85</v>
      </c>
      <c r="D213" s="36">
        <v>483.2833333333333</v>
      </c>
      <c r="E213" s="36">
        <v>475.61666666666662</v>
      </c>
      <c r="F213" s="36">
        <v>471.38333333333333</v>
      </c>
      <c r="G213" s="36">
        <v>463.71666666666664</v>
      </c>
      <c r="H213" s="36">
        <v>487.51666666666659</v>
      </c>
      <c r="I213" s="36">
        <v>495.18333333333334</v>
      </c>
      <c r="J213" s="36">
        <v>499.41666666666657</v>
      </c>
      <c r="K213" s="31">
        <v>490.95</v>
      </c>
      <c r="L213" s="31">
        <v>479.05</v>
      </c>
      <c r="M213" s="31">
        <v>91.366730000000004</v>
      </c>
      <c r="N213" s="1"/>
      <c r="O213" s="1"/>
    </row>
    <row r="214" spans="1:15" ht="12.75" customHeight="1">
      <c r="A214" s="51">
        <v>205</v>
      </c>
      <c r="B214" s="53" t="s">
        <v>305</v>
      </c>
      <c r="C214" s="31">
        <v>23.55</v>
      </c>
      <c r="D214" s="36">
        <v>23.716666666666669</v>
      </c>
      <c r="E214" s="36">
        <v>23.283333333333339</v>
      </c>
      <c r="F214" s="36">
        <v>23.016666666666669</v>
      </c>
      <c r="G214" s="36">
        <v>22.583333333333339</v>
      </c>
      <c r="H214" s="36">
        <v>23.983333333333338</v>
      </c>
      <c r="I214" s="36">
        <v>24.416666666666668</v>
      </c>
      <c r="J214" s="36">
        <v>24.683333333333337</v>
      </c>
      <c r="K214" s="31">
        <v>24.15</v>
      </c>
      <c r="L214" s="31">
        <v>23.45</v>
      </c>
      <c r="M214" s="31">
        <v>2148.4755500000001</v>
      </c>
      <c r="N214" s="1"/>
      <c r="O214" s="1"/>
    </row>
    <row r="215" spans="1:15" ht="12.75" customHeight="1">
      <c r="A215" s="51">
        <v>206</v>
      </c>
      <c r="B215" s="53" t="s">
        <v>241</v>
      </c>
      <c r="C215" s="31">
        <v>139.25</v>
      </c>
      <c r="D215" s="36">
        <v>140.29999999999998</v>
      </c>
      <c r="E215" s="36">
        <v>137.39999999999998</v>
      </c>
      <c r="F215" s="36">
        <v>135.54999999999998</v>
      </c>
      <c r="G215" s="36">
        <v>132.64999999999998</v>
      </c>
      <c r="H215" s="36">
        <v>142.14999999999998</v>
      </c>
      <c r="I215" s="36">
        <v>145.05000000000001</v>
      </c>
      <c r="J215" s="36">
        <v>146.89999999999998</v>
      </c>
      <c r="K215" s="31">
        <v>143.19999999999999</v>
      </c>
      <c r="L215" s="31">
        <v>138.44999999999999</v>
      </c>
      <c r="M215" s="31">
        <v>177.06163000000001</v>
      </c>
      <c r="N215" s="1"/>
      <c r="O215" s="1"/>
    </row>
    <row r="216" spans="1:15" ht="12.75" customHeight="1">
      <c r="A216" s="51">
        <v>207</v>
      </c>
      <c r="B216" s="53" t="s">
        <v>306</v>
      </c>
      <c r="C216" s="31">
        <v>182.6</v>
      </c>
      <c r="D216" s="36">
        <v>179.48333333333335</v>
      </c>
      <c r="E216" s="36">
        <v>175.31666666666669</v>
      </c>
      <c r="F216" s="36">
        <v>168.03333333333333</v>
      </c>
      <c r="G216" s="36">
        <v>163.86666666666667</v>
      </c>
      <c r="H216" s="36">
        <v>186.76666666666671</v>
      </c>
      <c r="I216" s="36">
        <v>190.93333333333334</v>
      </c>
      <c r="J216" s="36">
        <v>198.21666666666673</v>
      </c>
      <c r="K216" s="31">
        <v>183.65</v>
      </c>
      <c r="L216" s="31">
        <v>172.2</v>
      </c>
      <c r="M216" s="31">
        <v>645.90291999999999</v>
      </c>
      <c r="N216" s="1"/>
      <c r="O216" s="1"/>
    </row>
    <row r="217" spans="1:15" ht="12.75" customHeight="1">
      <c r="A217" s="51">
        <v>208</v>
      </c>
      <c r="B217" s="53" t="s">
        <v>242</v>
      </c>
      <c r="C217" s="31">
        <v>1017.05</v>
      </c>
      <c r="D217" s="36">
        <v>1013.2833333333333</v>
      </c>
      <c r="E217" s="36">
        <v>998.76666666666665</v>
      </c>
      <c r="F217" s="36">
        <v>980.48333333333335</v>
      </c>
      <c r="G217" s="36">
        <v>965.9666666666667</v>
      </c>
      <c r="H217" s="36">
        <v>1031.5666666666666</v>
      </c>
      <c r="I217" s="36">
        <v>1046.0833333333333</v>
      </c>
      <c r="J217" s="36">
        <v>1064.3666666666666</v>
      </c>
      <c r="K217" s="31">
        <v>1027.8</v>
      </c>
      <c r="L217" s="31">
        <v>995</v>
      </c>
      <c r="M217" s="31">
        <v>17.812449999999998</v>
      </c>
      <c r="N217" s="1"/>
      <c r="O217" s="1"/>
    </row>
    <row r="218" spans="1:15" ht="12.75" customHeight="1">
      <c r="A218" s="54"/>
      <c r="B218" s="1"/>
      <c r="C218" s="55"/>
      <c r="D218" s="55"/>
      <c r="E218" s="55"/>
      <c r="F218" s="55"/>
      <c r="G218" s="55"/>
      <c r="H218" s="55"/>
      <c r="I218" s="55"/>
      <c r="J218" s="55"/>
      <c r="K218" s="55"/>
      <c r="L218" s="56"/>
      <c r="M218" s="1"/>
      <c r="N218" s="1"/>
      <c r="O218" s="1"/>
    </row>
    <row r="219" spans="1:15" ht="12.75" customHeight="1">
      <c r="A219" s="54"/>
      <c r="B219" s="1"/>
      <c r="C219" s="55"/>
      <c r="D219" s="55"/>
      <c r="E219" s="55"/>
      <c r="F219" s="55"/>
      <c r="G219" s="55"/>
      <c r="H219" s="55"/>
      <c r="I219" s="55"/>
      <c r="J219" s="55"/>
      <c r="K219" s="55"/>
      <c r="L219" s="56"/>
      <c r="M219" s="1"/>
      <c r="N219" s="1"/>
      <c r="O219" s="1"/>
    </row>
    <row r="220" spans="1:15" ht="12.75" customHeight="1">
      <c r="A220" s="57" t="s">
        <v>307</v>
      </c>
      <c r="B220" s="1"/>
      <c r="C220" s="55"/>
      <c r="D220" s="55"/>
      <c r="E220" s="55"/>
      <c r="F220" s="55"/>
      <c r="G220" s="55"/>
      <c r="H220" s="55"/>
      <c r="I220" s="55"/>
      <c r="J220" s="55"/>
      <c r="K220" s="55"/>
      <c r="L220" s="56"/>
      <c r="M220" s="1"/>
      <c r="N220" s="1"/>
      <c r="O220" s="1"/>
    </row>
    <row r="221" spans="1:15" ht="12.75" customHeight="1">
      <c r="A221" s="1"/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1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58" t="s">
        <v>308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59"/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60" t="s">
        <v>309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243</v>
      </c>
      <c r="B226" s="1"/>
      <c r="C226" s="55"/>
      <c r="D226" s="55"/>
      <c r="E226" s="55"/>
      <c r="F226" s="55"/>
      <c r="G226" s="55"/>
      <c r="H226" s="55"/>
      <c r="I226" s="55"/>
      <c r="J226" s="55"/>
      <c r="K226" s="55"/>
      <c r="L226" s="56"/>
      <c r="M226" s="1"/>
      <c r="N226" s="1"/>
      <c r="O226" s="1"/>
    </row>
    <row r="227" spans="1:15" ht="12.75" customHeight="1">
      <c r="A227" s="44" t="s">
        <v>244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245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56"/>
      <c r="M228" s="1"/>
      <c r="N228" s="1"/>
      <c r="O228" s="1"/>
    </row>
    <row r="229" spans="1:15" ht="12.75" customHeight="1">
      <c r="A229" s="44" t="s">
        <v>246</v>
      </c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44" t="s">
        <v>247</v>
      </c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62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1"/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1"/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3" t="s">
        <v>248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249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250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251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252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253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254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255</v>
      </c>
      <c r="B243" s="1"/>
      <c r="C243" s="55"/>
      <c r="D243" s="55"/>
      <c r="E243" s="55"/>
      <c r="F243" s="55"/>
      <c r="G243" s="55"/>
      <c r="H243" s="55"/>
      <c r="I243" s="55"/>
      <c r="J243" s="55"/>
      <c r="K243" s="55"/>
      <c r="L243" s="56"/>
      <c r="M243" s="1"/>
      <c r="N243" s="1"/>
      <c r="O243" s="1"/>
    </row>
    <row r="244" spans="1:15" ht="12.75" customHeight="1">
      <c r="A244" s="64" t="s">
        <v>256</v>
      </c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64" t="s">
        <v>257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55"/>
      <c r="D291" s="55"/>
      <c r="E291" s="55"/>
      <c r="F291" s="55"/>
      <c r="G291" s="55"/>
      <c r="H291" s="55"/>
      <c r="I291" s="55"/>
      <c r="J291" s="55"/>
      <c r="K291" s="55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55"/>
      <c r="D332" s="55"/>
      <c r="E332" s="55"/>
      <c r="F332" s="55"/>
      <c r="G332" s="55"/>
      <c r="H332" s="55"/>
      <c r="I332" s="55"/>
      <c r="J332" s="55"/>
      <c r="K332" s="55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61"/>
      <c r="D334" s="61"/>
      <c r="E334" s="55"/>
      <c r="F334" s="55"/>
      <c r="G334" s="55"/>
      <c r="H334" s="61"/>
      <c r="I334" s="61"/>
      <c r="J334" s="61"/>
      <c r="K334" s="61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55"/>
      <c r="D337" s="55"/>
      <c r="E337" s="55"/>
      <c r="F337" s="55"/>
      <c r="G337" s="55"/>
      <c r="H337" s="55"/>
      <c r="I337" s="55"/>
      <c r="J337" s="55"/>
      <c r="K337" s="55"/>
      <c r="L337" s="56"/>
      <c r="M337" s="1"/>
      <c r="N337" s="1"/>
      <c r="O337" s="1"/>
    </row>
    <row r="338" spans="1:15" ht="12.75" customHeight="1">
      <c r="A338" s="1"/>
      <c r="B338" s="1"/>
      <c r="C338" s="55"/>
      <c r="D338" s="55"/>
      <c r="E338" s="55"/>
      <c r="F338" s="55"/>
      <c r="G338" s="55"/>
      <c r="H338" s="55"/>
      <c r="I338" s="55"/>
      <c r="J338" s="55"/>
      <c r="K338" s="55"/>
      <c r="L338" s="5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81"/>
      <c r="B1" s="382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45377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75" t="s">
        <v>16</v>
      </c>
      <c r="B9" s="377" t="s">
        <v>18</v>
      </c>
      <c r="C9" s="380" t="s">
        <v>20</v>
      </c>
      <c r="D9" s="380" t="s">
        <v>21</v>
      </c>
      <c r="E9" s="372" t="s">
        <v>22</v>
      </c>
      <c r="F9" s="373"/>
      <c r="G9" s="374"/>
      <c r="H9" s="372" t="s">
        <v>23</v>
      </c>
      <c r="I9" s="373"/>
      <c r="J9" s="374"/>
      <c r="K9" s="26"/>
      <c r="L9" s="27"/>
      <c r="M9" s="48"/>
      <c r="N9" s="1"/>
      <c r="O9" s="1"/>
    </row>
    <row r="10" spans="1:15" ht="42.75" customHeight="1">
      <c r="A10" s="376"/>
      <c r="B10" s="379"/>
      <c r="C10" s="379"/>
      <c r="D10" s="379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650.29999999999995</v>
      </c>
      <c r="D11" s="36">
        <v>654.43333333333328</v>
      </c>
      <c r="E11" s="36">
        <v>642.86666666666656</v>
      </c>
      <c r="F11" s="36">
        <v>635.43333333333328</v>
      </c>
      <c r="G11" s="36">
        <v>623.86666666666656</v>
      </c>
      <c r="H11" s="36">
        <v>661.86666666666656</v>
      </c>
      <c r="I11" s="36">
        <v>673.43333333333339</v>
      </c>
      <c r="J11" s="36">
        <v>680.86666666666656</v>
      </c>
      <c r="K11" s="31">
        <v>666</v>
      </c>
      <c r="L11" s="31">
        <v>647</v>
      </c>
      <c r="M11" s="31">
        <v>2.6497999999999999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30487.15</v>
      </c>
      <c r="D12" s="36">
        <v>30602.3</v>
      </c>
      <c r="E12" s="36">
        <v>30204.6</v>
      </c>
      <c r="F12" s="36">
        <v>29922.05</v>
      </c>
      <c r="G12" s="36">
        <v>29524.35</v>
      </c>
      <c r="H12" s="36">
        <v>30884.85</v>
      </c>
      <c r="I12" s="36">
        <v>31282.550000000003</v>
      </c>
      <c r="J12" s="36">
        <v>31565.1</v>
      </c>
      <c r="K12" s="31">
        <v>31000</v>
      </c>
      <c r="L12" s="31">
        <v>30319.75</v>
      </c>
      <c r="M12" s="31">
        <v>2.2249999999999999E-2</v>
      </c>
      <c r="N12" s="1"/>
      <c r="O12" s="1"/>
    </row>
    <row r="13" spans="1:15" ht="12" customHeight="1">
      <c r="A13" s="33">
        <v>3</v>
      </c>
      <c r="B13" s="53" t="s">
        <v>42</v>
      </c>
      <c r="C13" s="31">
        <v>5929.8</v>
      </c>
      <c r="D13" s="36">
        <v>5930.5666666666666</v>
      </c>
      <c r="E13" s="36">
        <v>5874.5333333333328</v>
      </c>
      <c r="F13" s="36">
        <v>5819.2666666666664</v>
      </c>
      <c r="G13" s="36">
        <v>5763.2333333333327</v>
      </c>
      <c r="H13" s="36">
        <v>5985.833333333333</v>
      </c>
      <c r="I13" s="36">
        <v>6041.8666666666677</v>
      </c>
      <c r="J13" s="36">
        <v>6097.1333333333332</v>
      </c>
      <c r="K13" s="31">
        <v>5986.6</v>
      </c>
      <c r="L13" s="31">
        <v>5875.3</v>
      </c>
      <c r="M13" s="31">
        <v>3.8343400000000001</v>
      </c>
      <c r="N13" s="1"/>
      <c r="O13" s="1"/>
    </row>
    <row r="14" spans="1:15" ht="12" customHeight="1">
      <c r="A14" s="33">
        <v>4</v>
      </c>
      <c r="B14" s="53" t="s">
        <v>50</v>
      </c>
      <c r="C14" s="31">
        <v>2450</v>
      </c>
      <c r="D14" s="36">
        <v>2452.2666666666664</v>
      </c>
      <c r="E14" s="36">
        <v>2427.333333333333</v>
      </c>
      <c r="F14" s="36">
        <v>2404.6666666666665</v>
      </c>
      <c r="G14" s="36">
        <v>2379.7333333333331</v>
      </c>
      <c r="H14" s="36">
        <v>2474.9333333333329</v>
      </c>
      <c r="I14" s="36">
        <v>2499.8666666666663</v>
      </c>
      <c r="J14" s="36">
        <v>2522.5333333333328</v>
      </c>
      <c r="K14" s="31">
        <v>2477.1999999999998</v>
      </c>
      <c r="L14" s="31">
        <v>2429.6</v>
      </c>
      <c r="M14" s="31">
        <v>1.8674500000000001</v>
      </c>
      <c r="N14" s="1"/>
      <c r="O14" s="1"/>
    </row>
    <row r="15" spans="1:15" ht="12" customHeight="1">
      <c r="A15" s="33">
        <v>5</v>
      </c>
      <c r="B15" s="53" t="s">
        <v>314</v>
      </c>
      <c r="C15" s="31">
        <v>3801.05</v>
      </c>
      <c r="D15" s="36">
        <v>3778.4166666666665</v>
      </c>
      <c r="E15" s="36">
        <v>3744.6333333333332</v>
      </c>
      <c r="F15" s="36">
        <v>3688.2166666666667</v>
      </c>
      <c r="G15" s="36">
        <v>3654.4333333333334</v>
      </c>
      <c r="H15" s="36">
        <v>3834.833333333333</v>
      </c>
      <c r="I15" s="36">
        <v>3868.6166666666668</v>
      </c>
      <c r="J15" s="36">
        <v>3925.0333333333328</v>
      </c>
      <c r="K15" s="31">
        <v>3812.2</v>
      </c>
      <c r="L15" s="31">
        <v>3722</v>
      </c>
      <c r="M15" s="31">
        <v>0.42096</v>
      </c>
      <c r="N15" s="1"/>
      <c r="O15" s="1"/>
    </row>
    <row r="16" spans="1:15" ht="12" customHeight="1">
      <c r="A16" s="33">
        <v>6</v>
      </c>
      <c r="B16" s="53" t="s">
        <v>315</v>
      </c>
      <c r="C16" s="31">
        <v>1490.05</v>
      </c>
      <c r="D16" s="36">
        <v>1495.6166666666666</v>
      </c>
      <c r="E16" s="36">
        <v>1478.8833333333332</v>
      </c>
      <c r="F16" s="36">
        <v>1467.7166666666667</v>
      </c>
      <c r="G16" s="36">
        <v>1450.9833333333333</v>
      </c>
      <c r="H16" s="36">
        <v>1506.7833333333331</v>
      </c>
      <c r="I16" s="36">
        <v>1523.5166666666662</v>
      </c>
      <c r="J16" s="36">
        <v>1534.6833333333329</v>
      </c>
      <c r="K16" s="31">
        <v>1512.35</v>
      </c>
      <c r="L16" s="31">
        <v>1484.45</v>
      </c>
      <c r="M16" s="31">
        <v>6.8635700000000002</v>
      </c>
      <c r="N16" s="1"/>
      <c r="O16" s="1"/>
    </row>
    <row r="17" spans="1:15" ht="12" customHeight="1">
      <c r="A17" s="33">
        <v>7</v>
      </c>
      <c r="B17" s="53" t="s">
        <v>64</v>
      </c>
      <c r="C17" s="31">
        <v>563</v>
      </c>
      <c r="D17" s="36">
        <v>564.5</v>
      </c>
      <c r="E17" s="36">
        <v>560.20000000000005</v>
      </c>
      <c r="F17" s="36">
        <v>557.40000000000009</v>
      </c>
      <c r="G17" s="36">
        <v>553.10000000000014</v>
      </c>
      <c r="H17" s="36">
        <v>567.29999999999995</v>
      </c>
      <c r="I17" s="36">
        <v>571.59999999999991</v>
      </c>
      <c r="J17" s="36">
        <v>574.39999999999986</v>
      </c>
      <c r="K17" s="31">
        <v>568.79999999999995</v>
      </c>
      <c r="L17" s="31">
        <v>561.70000000000005</v>
      </c>
      <c r="M17" s="31">
        <v>15.691179999999999</v>
      </c>
      <c r="N17" s="1"/>
      <c r="O17" s="1"/>
    </row>
    <row r="18" spans="1:15" ht="12" customHeight="1">
      <c r="A18" s="33">
        <v>8</v>
      </c>
      <c r="B18" s="53" t="s">
        <v>316</v>
      </c>
      <c r="C18" s="31">
        <v>443.2</v>
      </c>
      <c r="D18" s="36">
        <v>446.88333333333338</v>
      </c>
      <c r="E18" s="36">
        <v>436.91666666666674</v>
      </c>
      <c r="F18" s="36">
        <v>430.63333333333338</v>
      </c>
      <c r="G18" s="36">
        <v>420.66666666666674</v>
      </c>
      <c r="H18" s="36">
        <v>453.16666666666674</v>
      </c>
      <c r="I18" s="36">
        <v>463.13333333333333</v>
      </c>
      <c r="J18" s="36">
        <v>469.41666666666674</v>
      </c>
      <c r="K18" s="31">
        <v>456.85</v>
      </c>
      <c r="L18" s="31">
        <v>440.6</v>
      </c>
      <c r="M18" s="31">
        <v>2.3113000000000001</v>
      </c>
      <c r="N18" s="1"/>
      <c r="O18" s="1"/>
    </row>
    <row r="19" spans="1:15" ht="12" customHeight="1">
      <c r="A19" s="33">
        <v>9</v>
      </c>
      <c r="B19" s="53" t="s">
        <v>40</v>
      </c>
      <c r="C19" s="31">
        <v>656.5</v>
      </c>
      <c r="D19" s="36">
        <v>654.48333333333335</v>
      </c>
      <c r="E19" s="36">
        <v>647.01666666666665</v>
      </c>
      <c r="F19" s="36">
        <v>637.5333333333333</v>
      </c>
      <c r="G19" s="36">
        <v>630.06666666666661</v>
      </c>
      <c r="H19" s="36">
        <v>663.9666666666667</v>
      </c>
      <c r="I19" s="36">
        <v>671.43333333333339</v>
      </c>
      <c r="J19" s="36">
        <v>680.91666666666674</v>
      </c>
      <c r="K19" s="31">
        <v>661.95</v>
      </c>
      <c r="L19" s="31">
        <v>645</v>
      </c>
      <c r="M19" s="31">
        <v>6.2710400000000002</v>
      </c>
      <c r="N19" s="1"/>
      <c r="O19" s="1"/>
    </row>
    <row r="20" spans="1:15" ht="12" customHeight="1">
      <c r="A20" s="33">
        <v>10</v>
      </c>
      <c r="B20" s="53" t="s">
        <v>317</v>
      </c>
      <c r="C20" s="31">
        <v>1325.15</v>
      </c>
      <c r="D20" s="36">
        <v>1331.5333333333335</v>
      </c>
      <c r="E20" s="36">
        <v>1312.616666666667</v>
      </c>
      <c r="F20" s="36">
        <v>1300.0833333333335</v>
      </c>
      <c r="G20" s="36">
        <v>1281.166666666667</v>
      </c>
      <c r="H20" s="36">
        <v>1344.0666666666671</v>
      </c>
      <c r="I20" s="36">
        <v>1362.9833333333336</v>
      </c>
      <c r="J20" s="36">
        <v>1375.5166666666671</v>
      </c>
      <c r="K20" s="31">
        <v>1350.45</v>
      </c>
      <c r="L20" s="31">
        <v>1319</v>
      </c>
      <c r="M20" s="31">
        <v>3.4129700000000001</v>
      </c>
      <c r="N20" s="1"/>
      <c r="O20" s="1"/>
    </row>
    <row r="21" spans="1:15" ht="12" customHeight="1">
      <c r="A21" s="33">
        <v>11</v>
      </c>
      <c r="B21" s="53" t="s">
        <v>44</v>
      </c>
      <c r="C21" s="31">
        <v>26701.05</v>
      </c>
      <c r="D21" s="36">
        <v>26816.900000000005</v>
      </c>
      <c r="E21" s="36">
        <v>26434.80000000001</v>
      </c>
      <c r="F21" s="36">
        <v>26168.550000000007</v>
      </c>
      <c r="G21" s="36">
        <v>25786.450000000012</v>
      </c>
      <c r="H21" s="36">
        <v>27083.150000000009</v>
      </c>
      <c r="I21" s="36">
        <v>27465.250000000007</v>
      </c>
      <c r="J21" s="36">
        <v>27731.500000000007</v>
      </c>
      <c r="K21" s="31">
        <v>27199</v>
      </c>
      <c r="L21" s="31">
        <v>26550.65</v>
      </c>
      <c r="M21" s="31">
        <v>0.14019000000000001</v>
      </c>
      <c r="N21" s="1"/>
      <c r="O21" s="1"/>
    </row>
    <row r="22" spans="1:15" ht="12" customHeight="1">
      <c r="A22" s="33">
        <v>12</v>
      </c>
      <c r="B22" s="53" t="s">
        <v>881</v>
      </c>
      <c r="C22" s="31">
        <v>1045.9000000000001</v>
      </c>
      <c r="D22" s="36">
        <v>1037.6666666666667</v>
      </c>
      <c r="E22" s="36">
        <v>1010.8333333333335</v>
      </c>
      <c r="F22" s="36">
        <v>975.76666666666677</v>
      </c>
      <c r="G22" s="36">
        <v>948.93333333333351</v>
      </c>
      <c r="H22" s="36">
        <v>1072.7333333333336</v>
      </c>
      <c r="I22" s="36">
        <v>1099.5666666666671</v>
      </c>
      <c r="J22" s="36">
        <v>1134.6333333333334</v>
      </c>
      <c r="K22" s="31">
        <v>1064.5</v>
      </c>
      <c r="L22" s="31">
        <v>1002.6</v>
      </c>
      <c r="M22" s="31">
        <v>40.87621</v>
      </c>
      <c r="N22" s="1"/>
      <c r="O22" s="1"/>
    </row>
    <row r="23" spans="1:15" ht="12.75" customHeight="1">
      <c r="A23" s="33">
        <v>13</v>
      </c>
      <c r="B23" s="53" t="s">
        <v>51</v>
      </c>
      <c r="C23" s="31">
        <v>3109.95</v>
      </c>
      <c r="D23" s="36">
        <v>3123.6666666666665</v>
      </c>
      <c r="E23" s="36">
        <v>3075.3833333333332</v>
      </c>
      <c r="F23" s="36">
        <v>3040.8166666666666</v>
      </c>
      <c r="G23" s="36">
        <v>2992.5333333333333</v>
      </c>
      <c r="H23" s="36">
        <v>3158.2333333333331</v>
      </c>
      <c r="I23" s="36">
        <v>3206.5166666666669</v>
      </c>
      <c r="J23" s="36">
        <v>3241.083333333333</v>
      </c>
      <c r="K23" s="31">
        <v>3171.95</v>
      </c>
      <c r="L23" s="31">
        <v>3089.1</v>
      </c>
      <c r="M23" s="31">
        <v>9.3710299999999993</v>
      </c>
      <c r="N23" s="1"/>
      <c r="O23" s="1"/>
    </row>
    <row r="24" spans="1:15" ht="12.75" customHeight="1">
      <c r="A24" s="33">
        <v>14</v>
      </c>
      <c r="B24" s="53" t="s">
        <v>266</v>
      </c>
      <c r="C24" s="31">
        <v>1859</v>
      </c>
      <c r="D24" s="36">
        <v>1879.2333333333333</v>
      </c>
      <c r="E24" s="36">
        <v>1819.7666666666667</v>
      </c>
      <c r="F24" s="36">
        <v>1780.5333333333333</v>
      </c>
      <c r="G24" s="36">
        <v>1721.0666666666666</v>
      </c>
      <c r="H24" s="36">
        <v>1918.4666666666667</v>
      </c>
      <c r="I24" s="36">
        <v>1977.9333333333334</v>
      </c>
      <c r="J24" s="36">
        <v>2017.1666666666667</v>
      </c>
      <c r="K24" s="31">
        <v>1938.7</v>
      </c>
      <c r="L24" s="31">
        <v>1840</v>
      </c>
      <c r="M24" s="31">
        <v>9.55701</v>
      </c>
      <c r="N24" s="1"/>
      <c r="O24" s="1"/>
    </row>
    <row r="25" spans="1:15" ht="12.75" customHeight="1">
      <c r="A25" s="33">
        <v>15</v>
      </c>
      <c r="B25" s="53" t="s">
        <v>52</v>
      </c>
      <c r="C25" s="31">
        <v>1304.2</v>
      </c>
      <c r="D25" s="36">
        <v>1299.7333333333333</v>
      </c>
      <c r="E25" s="36">
        <v>1285.4666666666667</v>
      </c>
      <c r="F25" s="36">
        <v>1266.7333333333333</v>
      </c>
      <c r="G25" s="36">
        <v>1252.4666666666667</v>
      </c>
      <c r="H25" s="36">
        <v>1318.4666666666667</v>
      </c>
      <c r="I25" s="36">
        <v>1332.7333333333336</v>
      </c>
      <c r="J25" s="36">
        <v>1351.4666666666667</v>
      </c>
      <c r="K25" s="31">
        <v>1314</v>
      </c>
      <c r="L25" s="31">
        <v>1281</v>
      </c>
      <c r="M25" s="31">
        <v>36.106439999999999</v>
      </c>
      <c r="N25" s="1"/>
      <c r="O25" s="1"/>
    </row>
    <row r="26" spans="1:15" ht="12.75" customHeight="1">
      <c r="A26" s="33">
        <v>16</v>
      </c>
      <c r="B26" s="53" t="s">
        <v>826</v>
      </c>
      <c r="C26" s="31">
        <v>522</v>
      </c>
      <c r="D26" s="36">
        <v>525.56666666666672</v>
      </c>
      <c r="E26" s="36">
        <v>515.43333333333339</v>
      </c>
      <c r="F26" s="36">
        <v>508.86666666666667</v>
      </c>
      <c r="G26" s="36">
        <v>498.73333333333335</v>
      </c>
      <c r="H26" s="36">
        <v>532.13333333333344</v>
      </c>
      <c r="I26" s="36">
        <v>542.26666666666688</v>
      </c>
      <c r="J26" s="36">
        <v>548.83333333333348</v>
      </c>
      <c r="K26" s="31">
        <v>535.70000000000005</v>
      </c>
      <c r="L26" s="31">
        <v>519</v>
      </c>
      <c r="M26" s="31">
        <v>15.95013</v>
      </c>
      <c r="N26" s="1"/>
      <c r="O26" s="1"/>
    </row>
    <row r="27" spans="1:15" ht="12.75" customHeight="1">
      <c r="A27" s="33">
        <v>17</v>
      </c>
      <c r="B27" s="53" t="s">
        <v>267</v>
      </c>
      <c r="C27" s="31">
        <v>949.1</v>
      </c>
      <c r="D27" s="36">
        <v>951.69999999999993</v>
      </c>
      <c r="E27" s="36">
        <v>934.49999999999989</v>
      </c>
      <c r="F27" s="36">
        <v>919.9</v>
      </c>
      <c r="G27" s="36">
        <v>902.69999999999993</v>
      </c>
      <c r="H27" s="36">
        <v>966.29999999999984</v>
      </c>
      <c r="I27" s="36">
        <v>983.49999999999989</v>
      </c>
      <c r="J27" s="36">
        <v>998.0999999999998</v>
      </c>
      <c r="K27" s="31">
        <v>968.9</v>
      </c>
      <c r="L27" s="31">
        <v>937.1</v>
      </c>
      <c r="M27" s="31">
        <v>29.967279999999999</v>
      </c>
      <c r="N27" s="1"/>
      <c r="O27" s="1"/>
    </row>
    <row r="28" spans="1:15" ht="12.75" customHeight="1">
      <c r="A28" s="33">
        <v>18</v>
      </c>
      <c r="B28" s="53" t="s">
        <v>268</v>
      </c>
      <c r="C28" s="31">
        <v>331.25</v>
      </c>
      <c r="D28" s="36">
        <v>334.45</v>
      </c>
      <c r="E28" s="36">
        <v>327.29999999999995</v>
      </c>
      <c r="F28" s="36">
        <v>323.34999999999997</v>
      </c>
      <c r="G28" s="36">
        <v>316.19999999999993</v>
      </c>
      <c r="H28" s="36">
        <v>338.4</v>
      </c>
      <c r="I28" s="36">
        <v>345.54999999999995</v>
      </c>
      <c r="J28" s="36">
        <v>349.5</v>
      </c>
      <c r="K28" s="31">
        <v>341.6</v>
      </c>
      <c r="L28" s="31">
        <v>330.5</v>
      </c>
      <c r="M28" s="31">
        <v>20.04044</v>
      </c>
      <c r="N28" s="1"/>
      <c r="O28" s="1"/>
    </row>
    <row r="29" spans="1:15" ht="12.75" customHeight="1">
      <c r="A29" s="33">
        <v>19</v>
      </c>
      <c r="B29" s="53" t="s">
        <v>46</v>
      </c>
      <c r="C29" s="31">
        <v>177.1</v>
      </c>
      <c r="D29" s="36">
        <v>176.85</v>
      </c>
      <c r="E29" s="36">
        <v>174.79999999999998</v>
      </c>
      <c r="F29" s="36">
        <v>172.5</v>
      </c>
      <c r="G29" s="36">
        <v>170.45</v>
      </c>
      <c r="H29" s="36">
        <v>179.14999999999998</v>
      </c>
      <c r="I29" s="36">
        <v>181.2</v>
      </c>
      <c r="J29" s="36">
        <v>183.49999999999997</v>
      </c>
      <c r="K29" s="31">
        <v>178.9</v>
      </c>
      <c r="L29" s="31">
        <v>174.55</v>
      </c>
      <c r="M29" s="31">
        <v>53.56729</v>
      </c>
      <c r="N29" s="1"/>
      <c r="O29" s="1"/>
    </row>
    <row r="30" spans="1:15" ht="12.75" customHeight="1">
      <c r="A30" s="33">
        <v>20</v>
      </c>
      <c r="B30" s="53" t="s">
        <v>48</v>
      </c>
      <c r="C30" s="31">
        <v>207</v>
      </c>
      <c r="D30" s="36">
        <v>206.9</v>
      </c>
      <c r="E30" s="36">
        <v>204.45000000000002</v>
      </c>
      <c r="F30" s="36">
        <v>201.9</v>
      </c>
      <c r="G30" s="36">
        <v>199.45000000000002</v>
      </c>
      <c r="H30" s="36">
        <v>209.45000000000002</v>
      </c>
      <c r="I30" s="36">
        <v>211.9</v>
      </c>
      <c r="J30" s="36">
        <v>214.45000000000002</v>
      </c>
      <c r="K30" s="31">
        <v>209.35</v>
      </c>
      <c r="L30" s="31">
        <v>204.35</v>
      </c>
      <c r="M30" s="31">
        <v>29.830200000000001</v>
      </c>
      <c r="N30" s="1"/>
      <c r="O30" s="1"/>
    </row>
    <row r="31" spans="1:15" ht="12.75" customHeight="1">
      <c r="A31" s="33">
        <v>21</v>
      </c>
      <c r="B31" s="53" t="s">
        <v>318</v>
      </c>
      <c r="C31" s="31">
        <v>391.55</v>
      </c>
      <c r="D31" s="36">
        <v>391.18333333333334</v>
      </c>
      <c r="E31" s="36">
        <v>385.36666666666667</v>
      </c>
      <c r="F31" s="36">
        <v>379.18333333333334</v>
      </c>
      <c r="G31" s="36">
        <v>373.36666666666667</v>
      </c>
      <c r="H31" s="36">
        <v>397.36666666666667</v>
      </c>
      <c r="I31" s="36">
        <v>403.18333333333339</v>
      </c>
      <c r="J31" s="36">
        <v>409.36666666666667</v>
      </c>
      <c r="K31" s="31">
        <v>397</v>
      </c>
      <c r="L31" s="31">
        <v>385</v>
      </c>
      <c r="M31" s="31">
        <v>2.1363500000000002</v>
      </c>
      <c r="N31" s="1"/>
      <c r="O31" s="1"/>
    </row>
    <row r="32" spans="1:15" ht="12.75" customHeight="1">
      <c r="A32" s="33">
        <v>22</v>
      </c>
      <c r="B32" s="53" t="s">
        <v>319</v>
      </c>
      <c r="C32" s="31">
        <v>787.8</v>
      </c>
      <c r="D32" s="36">
        <v>791.6</v>
      </c>
      <c r="E32" s="36">
        <v>782.2</v>
      </c>
      <c r="F32" s="36">
        <v>776.6</v>
      </c>
      <c r="G32" s="36">
        <v>767.2</v>
      </c>
      <c r="H32" s="36">
        <v>797.2</v>
      </c>
      <c r="I32" s="36">
        <v>806.59999999999991</v>
      </c>
      <c r="J32" s="36">
        <v>812.2</v>
      </c>
      <c r="K32" s="31">
        <v>801</v>
      </c>
      <c r="L32" s="31">
        <v>786</v>
      </c>
      <c r="M32" s="31">
        <v>0.85765000000000002</v>
      </c>
      <c r="N32" s="1"/>
      <c r="O32" s="1"/>
    </row>
    <row r="33" spans="1:15" ht="12.75" customHeight="1">
      <c r="A33" s="33">
        <v>23</v>
      </c>
      <c r="B33" s="53" t="s">
        <v>320</v>
      </c>
      <c r="C33" s="31">
        <v>1059.9000000000001</v>
      </c>
      <c r="D33" s="36">
        <v>1068.6499999999999</v>
      </c>
      <c r="E33" s="36">
        <v>1044.7999999999997</v>
      </c>
      <c r="F33" s="36">
        <v>1029.6999999999998</v>
      </c>
      <c r="G33" s="36">
        <v>1005.8499999999997</v>
      </c>
      <c r="H33" s="36">
        <v>1083.7499999999998</v>
      </c>
      <c r="I33" s="36">
        <v>1107.5999999999997</v>
      </c>
      <c r="J33" s="36">
        <v>1122.6999999999998</v>
      </c>
      <c r="K33" s="31">
        <v>1092.5</v>
      </c>
      <c r="L33" s="31">
        <v>1053.55</v>
      </c>
      <c r="M33" s="31">
        <v>1.8968799999999999</v>
      </c>
      <c r="N33" s="1"/>
      <c r="O33" s="1"/>
    </row>
    <row r="34" spans="1:15" ht="12.75" customHeight="1">
      <c r="A34" s="33">
        <v>24</v>
      </c>
      <c r="B34" s="53" t="s">
        <v>321</v>
      </c>
      <c r="C34" s="31">
        <v>2223.0500000000002</v>
      </c>
      <c r="D34" s="36">
        <v>2186.0166666666669</v>
      </c>
      <c r="E34" s="36">
        <v>2142.0333333333338</v>
      </c>
      <c r="F34" s="36">
        <v>2061.0166666666669</v>
      </c>
      <c r="G34" s="36">
        <v>2017.0333333333338</v>
      </c>
      <c r="H34" s="36">
        <v>2267.0333333333338</v>
      </c>
      <c r="I34" s="36">
        <v>2311.0166666666664</v>
      </c>
      <c r="J34" s="36">
        <v>2392.0333333333338</v>
      </c>
      <c r="K34" s="31">
        <v>2230</v>
      </c>
      <c r="L34" s="31">
        <v>2105</v>
      </c>
      <c r="M34" s="31">
        <v>1.0794999999999999</v>
      </c>
      <c r="N34" s="1"/>
      <c r="O34" s="1"/>
    </row>
    <row r="35" spans="1:15" ht="12.75" customHeight="1">
      <c r="A35" s="33">
        <v>25</v>
      </c>
      <c r="B35" s="53" t="s">
        <v>322</v>
      </c>
      <c r="C35" s="31">
        <v>967.5</v>
      </c>
      <c r="D35" s="36">
        <v>962.5</v>
      </c>
      <c r="E35" s="36">
        <v>952.3</v>
      </c>
      <c r="F35" s="36">
        <v>937.09999999999991</v>
      </c>
      <c r="G35" s="36">
        <v>926.89999999999986</v>
      </c>
      <c r="H35" s="36">
        <v>977.7</v>
      </c>
      <c r="I35" s="36">
        <v>987.90000000000009</v>
      </c>
      <c r="J35" s="36">
        <v>1003.1000000000001</v>
      </c>
      <c r="K35" s="31">
        <v>972.7</v>
      </c>
      <c r="L35" s="31">
        <v>947.3</v>
      </c>
      <c r="M35" s="31">
        <v>0.58691000000000004</v>
      </c>
      <c r="N35" s="1"/>
      <c r="O35" s="1"/>
    </row>
    <row r="36" spans="1:15" ht="12.75" customHeight="1">
      <c r="A36" s="33">
        <v>26</v>
      </c>
      <c r="B36" s="53" t="s">
        <v>53</v>
      </c>
      <c r="C36" s="31">
        <v>5002.1499999999996</v>
      </c>
      <c r="D36" s="36">
        <v>4891.55</v>
      </c>
      <c r="E36" s="36">
        <v>4760.6000000000004</v>
      </c>
      <c r="F36" s="36">
        <v>4519.05</v>
      </c>
      <c r="G36" s="36">
        <v>4388.1000000000004</v>
      </c>
      <c r="H36" s="36">
        <v>5133.1000000000004</v>
      </c>
      <c r="I36" s="36">
        <v>5264.0499999999993</v>
      </c>
      <c r="J36" s="36">
        <v>5505.6</v>
      </c>
      <c r="K36" s="31">
        <v>5022.5</v>
      </c>
      <c r="L36" s="31">
        <v>4650</v>
      </c>
      <c r="M36" s="31">
        <v>1.99779</v>
      </c>
      <c r="N36" s="1"/>
      <c r="O36" s="1"/>
    </row>
    <row r="37" spans="1:15" ht="12.75" customHeight="1">
      <c r="A37" s="33">
        <v>27</v>
      </c>
      <c r="B37" s="53" t="s">
        <v>323</v>
      </c>
      <c r="C37" s="31">
        <v>1885.6</v>
      </c>
      <c r="D37" s="36">
        <v>1901.9166666666667</v>
      </c>
      <c r="E37" s="36">
        <v>1858.7333333333336</v>
      </c>
      <c r="F37" s="36">
        <v>1831.8666666666668</v>
      </c>
      <c r="G37" s="36">
        <v>1788.6833333333336</v>
      </c>
      <c r="H37" s="36">
        <v>1928.7833333333335</v>
      </c>
      <c r="I37" s="36">
        <v>1971.9666666666665</v>
      </c>
      <c r="J37" s="36">
        <v>1998.8333333333335</v>
      </c>
      <c r="K37" s="31">
        <v>1945.1</v>
      </c>
      <c r="L37" s="31">
        <v>1875.05</v>
      </c>
      <c r="M37" s="31">
        <v>1.2000200000000001</v>
      </c>
      <c r="N37" s="1"/>
      <c r="O37" s="1"/>
    </row>
    <row r="38" spans="1:15" ht="12.75" customHeight="1">
      <c r="A38" s="33">
        <v>28</v>
      </c>
      <c r="B38" s="53" t="s">
        <v>772</v>
      </c>
      <c r="C38" s="31">
        <v>69.7</v>
      </c>
      <c r="D38" s="36">
        <v>70.350000000000009</v>
      </c>
      <c r="E38" s="36">
        <v>68.850000000000023</v>
      </c>
      <c r="F38" s="36">
        <v>68.000000000000014</v>
      </c>
      <c r="G38" s="36">
        <v>66.500000000000028</v>
      </c>
      <c r="H38" s="36">
        <v>71.200000000000017</v>
      </c>
      <c r="I38" s="36">
        <v>72.699999999999989</v>
      </c>
      <c r="J38" s="36">
        <v>73.550000000000011</v>
      </c>
      <c r="K38" s="31">
        <v>71.849999999999994</v>
      </c>
      <c r="L38" s="31">
        <v>69.5</v>
      </c>
      <c r="M38" s="31">
        <v>62.89593</v>
      </c>
      <c r="N38" s="1"/>
      <c r="O38" s="1"/>
    </row>
    <row r="39" spans="1:15" ht="12.75" customHeight="1">
      <c r="A39" s="33">
        <v>29</v>
      </c>
      <c r="B39" s="53" t="s">
        <v>882</v>
      </c>
      <c r="C39" s="31">
        <v>26.65</v>
      </c>
      <c r="D39" s="36">
        <v>26.983333333333331</v>
      </c>
      <c r="E39" s="36">
        <v>26.266666666666662</v>
      </c>
      <c r="F39" s="36">
        <v>25.883333333333333</v>
      </c>
      <c r="G39" s="36">
        <v>25.166666666666664</v>
      </c>
      <c r="H39" s="36">
        <v>27.36666666666666</v>
      </c>
      <c r="I39" s="36">
        <v>28.083333333333329</v>
      </c>
      <c r="J39" s="36">
        <v>28.466666666666658</v>
      </c>
      <c r="K39" s="31">
        <v>27.7</v>
      </c>
      <c r="L39" s="31">
        <v>26.6</v>
      </c>
      <c r="M39" s="31">
        <v>45.699390000000001</v>
      </c>
      <c r="N39" s="1"/>
      <c r="O39" s="1"/>
    </row>
    <row r="40" spans="1:15" ht="12.75" customHeight="1">
      <c r="A40" s="33">
        <v>30</v>
      </c>
      <c r="B40" s="53" t="s">
        <v>854</v>
      </c>
      <c r="C40" s="31">
        <v>774.2</v>
      </c>
      <c r="D40" s="36">
        <v>774.23333333333323</v>
      </c>
      <c r="E40" s="36">
        <v>763.96666666666647</v>
      </c>
      <c r="F40" s="36">
        <v>753.73333333333323</v>
      </c>
      <c r="G40" s="36">
        <v>743.46666666666647</v>
      </c>
      <c r="H40" s="36">
        <v>784.46666666666647</v>
      </c>
      <c r="I40" s="36">
        <v>794.73333333333312</v>
      </c>
      <c r="J40" s="36">
        <v>804.96666666666647</v>
      </c>
      <c r="K40" s="31">
        <v>784.5</v>
      </c>
      <c r="L40" s="31">
        <v>764</v>
      </c>
      <c r="M40" s="31">
        <v>9.8663699999999999</v>
      </c>
      <c r="N40" s="1"/>
      <c r="O40" s="1"/>
    </row>
    <row r="41" spans="1:15" ht="12.75" customHeight="1">
      <c r="A41" s="33">
        <v>31</v>
      </c>
      <c r="B41" s="53" t="s">
        <v>324</v>
      </c>
      <c r="C41" s="31">
        <v>3622.8</v>
      </c>
      <c r="D41" s="36">
        <v>3577.7000000000003</v>
      </c>
      <c r="E41" s="36">
        <v>3505.4000000000005</v>
      </c>
      <c r="F41" s="36">
        <v>3388.0000000000005</v>
      </c>
      <c r="G41" s="36">
        <v>3315.7000000000007</v>
      </c>
      <c r="H41" s="36">
        <v>3695.1000000000004</v>
      </c>
      <c r="I41" s="36">
        <v>3767.4000000000005</v>
      </c>
      <c r="J41" s="36">
        <v>3884.8</v>
      </c>
      <c r="K41" s="31">
        <v>3650</v>
      </c>
      <c r="L41" s="31">
        <v>3460.3</v>
      </c>
      <c r="M41" s="31">
        <v>3.0931899999999999</v>
      </c>
      <c r="N41" s="1"/>
      <c r="O41" s="1"/>
    </row>
    <row r="42" spans="1:15" ht="12.75" customHeight="1">
      <c r="A42" s="33">
        <v>32</v>
      </c>
      <c r="B42" s="53" t="s">
        <v>54</v>
      </c>
      <c r="C42" s="31">
        <v>595.04999999999995</v>
      </c>
      <c r="D42" s="36">
        <v>593.98333333333323</v>
      </c>
      <c r="E42" s="36">
        <v>587.56666666666649</v>
      </c>
      <c r="F42" s="36">
        <v>580.08333333333326</v>
      </c>
      <c r="G42" s="36">
        <v>573.66666666666652</v>
      </c>
      <c r="H42" s="36">
        <v>601.46666666666647</v>
      </c>
      <c r="I42" s="36">
        <v>607.88333333333321</v>
      </c>
      <c r="J42" s="36">
        <v>615.36666666666645</v>
      </c>
      <c r="K42" s="31">
        <v>600.4</v>
      </c>
      <c r="L42" s="31">
        <v>586.5</v>
      </c>
      <c r="M42" s="31">
        <v>21.751650000000001</v>
      </c>
      <c r="N42" s="1"/>
      <c r="O42" s="1"/>
    </row>
    <row r="43" spans="1:15" ht="12.75" customHeight="1">
      <c r="A43" s="33">
        <v>33</v>
      </c>
      <c r="B43" s="53" t="s">
        <v>325</v>
      </c>
      <c r="C43" s="31">
        <v>2722.05</v>
      </c>
      <c r="D43" s="36">
        <v>2719.2000000000003</v>
      </c>
      <c r="E43" s="36">
        <v>2677.5000000000005</v>
      </c>
      <c r="F43" s="36">
        <v>2632.9500000000003</v>
      </c>
      <c r="G43" s="36">
        <v>2591.2500000000005</v>
      </c>
      <c r="H43" s="36">
        <v>2763.7500000000005</v>
      </c>
      <c r="I43" s="36">
        <v>2805.4500000000003</v>
      </c>
      <c r="J43" s="36">
        <v>2850.0000000000005</v>
      </c>
      <c r="K43" s="31">
        <v>2760.9</v>
      </c>
      <c r="L43" s="31">
        <v>2674.65</v>
      </c>
      <c r="M43" s="31">
        <v>5.1699099999999998</v>
      </c>
      <c r="N43" s="1"/>
      <c r="O43" s="1"/>
    </row>
    <row r="44" spans="1:15" ht="12.75" customHeight="1">
      <c r="A44" s="33">
        <v>34</v>
      </c>
      <c r="B44" s="53" t="s">
        <v>326</v>
      </c>
      <c r="C44" s="31">
        <v>880.4</v>
      </c>
      <c r="D44" s="36">
        <v>880.11666666666667</v>
      </c>
      <c r="E44" s="36">
        <v>870.2833333333333</v>
      </c>
      <c r="F44" s="36">
        <v>860.16666666666663</v>
      </c>
      <c r="G44" s="36">
        <v>850.33333333333326</v>
      </c>
      <c r="H44" s="36">
        <v>890.23333333333335</v>
      </c>
      <c r="I44" s="36">
        <v>900.06666666666661</v>
      </c>
      <c r="J44" s="36">
        <v>910.18333333333339</v>
      </c>
      <c r="K44" s="31">
        <v>889.95</v>
      </c>
      <c r="L44" s="31">
        <v>870</v>
      </c>
      <c r="M44" s="31">
        <v>0.53527999999999998</v>
      </c>
      <c r="N44" s="1"/>
      <c r="O44" s="1"/>
    </row>
    <row r="45" spans="1:15" ht="12.75" customHeight="1">
      <c r="A45" s="33">
        <v>35</v>
      </c>
      <c r="B45" s="53" t="s">
        <v>828</v>
      </c>
      <c r="C45" s="31">
        <v>7050.35</v>
      </c>
      <c r="D45" s="36">
        <v>6933.4833333333336</v>
      </c>
      <c r="E45" s="36">
        <v>6466.9666666666672</v>
      </c>
      <c r="F45" s="36">
        <v>5883.5833333333339</v>
      </c>
      <c r="G45" s="36">
        <v>5417.0666666666675</v>
      </c>
      <c r="H45" s="36">
        <v>7516.8666666666668</v>
      </c>
      <c r="I45" s="36">
        <v>7983.3833333333332</v>
      </c>
      <c r="J45" s="36">
        <v>8566.7666666666664</v>
      </c>
      <c r="K45" s="31">
        <v>7400</v>
      </c>
      <c r="L45" s="31">
        <v>6350.1</v>
      </c>
      <c r="M45" s="31">
        <v>10.59437</v>
      </c>
      <c r="N45" s="1"/>
      <c r="O45" s="1"/>
    </row>
    <row r="46" spans="1:15" ht="12.75" customHeight="1">
      <c r="A46" s="33">
        <v>36</v>
      </c>
      <c r="B46" s="53" t="s">
        <v>55</v>
      </c>
      <c r="C46" s="31">
        <v>6322.45</v>
      </c>
      <c r="D46" s="36">
        <v>6365.1333333333341</v>
      </c>
      <c r="E46" s="36">
        <v>6266.8166666666684</v>
      </c>
      <c r="F46" s="36">
        <v>6211.1833333333343</v>
      </c>
      <c r="G46" s="36">
        <v>6112.8666666666686</v>
      </c>
      <c r="H46" s="36">
        <v>6420.7666666666682</v>
      </c>
      <c r="I46" s="36">
        <v>6519.0833333333339</v>
      </c>
      <c r="J46" s="36">
        <v>6574.7166666666681</v>
      </c>
      <c r="K46" s="31">
        <v>6463.45</v>
      </c>
      <c r="L46" s="31">
        <v>6309.5</v>
      </c>
      <c r="M46" s="31">
        <v>6.2911999999999999</v>
      </c>
      <c r="N46" s="1"/>
      <c r="O46" s="1"/>
    </row>
    <row r="47" spans="1:15" ht="12.75" customHeight="1">
      <c r="A47" s="33">
        <v>37</v>
      </c>
      <c r="B47" s="53" t="s">
        <v>57</v>
      </c>
      <c r="C47" s="31">
        <v>471.45</v>
      </c>
      <c r="D47" s="36">
        <v>470.26666666666671</v>
      </c>
      <c r="E47" s="36">
        <v>466.28333333333342</v>
      </c>
      <c r="F47" s="36">
        <v>461.11666666666673</v>
      </c>
      <c r="G47" s="36">
        <v>457.13333333333344</v>
      </c>
      <c r="H47" s="36">
        <v>475.43333333333339</v>
      </c>
      <c r="I47" s="36">
        <v>479.41666666666663</v>
      </c>
      <c r="J47" s="36">
        <v>484.58333333333337</v>
      </c>
      <c r="K47" s="31">
        <v>474.25</v>
      </c>
      <c r="L47" s="31">
        <v>465.1</v>
      </c>
      <c r="M47" s="31">
        <v>14.942310000000001</v>
      </c>
      <c r="N47" s="1"/>
      <c r="O47" s="1"/>
    </row>
    <row r="48" spans="1:15" ht="12.75" customHeight="1">
      <c r="A48" s="33">
        <v>38</v>
      </c>
      <c r="B48" s="53" t="s">
        <v>327</v>
      </c>
      <c r="C48" s="31">
        <v>311.05</v>
      </c>
      <c r="D48" s="36">
        <v>314.45000000000005</v>
      </c>
      <c r="E48" s="36">
        <v>303.80000000000007</v>
      </c>
      <c r="F48" s="36">
        <v>296.55</v>
      </c>
      <c r="G48" s="36">
        <v>285.90000000000003</v>
      </c>
      <c r="H48" s="36">
        <v>321.7000000000001</v>
      </c>
      <c r="I48" s="36">
        <v>332.35000000000008</v>
      </c>
      <c r="J48" s="36">
        <v>339.60000000000014</v>
      </c>
      <c r="K48" s="31">
        <v>325.10000000000002</v>
      </c>
      <c r="L48" s="31">
        <v>307.2</v>
      </c>
      <c r="M48" s="31">
        <v>3.9186100000000001</v>
      </c>
      <c r="N48" s="1"/>
      <c r="O48" s="1"/>
    </row>
    <row r="49" spans="1:15" ht="12.75" customHeight="1">
      <c r="A49" s="33">
        <v>39</v>
      </c>
      <c r="B49" s="53" t="s">
        <v>827</v>
      </c>
      <c r="C49" s="31">
        <v>636.35</v>
      </c>
      <c r="D49" s="36">
        <v>636.66666666666663</v>
      </c>
      <c r="E49" s="36">
        <v>628.33333333333326</v>
      </c>
      <c r="F49" s="36">
        <v>620.31666666666661</v>
      </c>
      <c r="G49" s="36">
        <v>611.98333333333323</v>
      </c>
      <c r="H49" s="36">
        <v>644.68333333333328</v>
      </c>
      <c r="I49" s="36">
        <v>653.01666666666654</v>
      </c>
      <c r="J49" s="36">
        <v>661.0333333333333</v>
      </c>
      <c r="K49" s="31">
        <v>645</v>
      </c>
      <c r="L49" s="31">
        <v>628.65</v>
      </c>
      <c r="M49" s="31">
        <v>3.0596999999999999</v>
      </c>
      <c r="N49" s="1"/>
      <c r="O49" s="1"/>
    </row>
    <row r="50" spans="1:15" ht="12.75" customHeight="1">
      <c r="A50" s="33">
        <v>40</v>
      </c>
      <c r="B50" s="53" t="s">
        <v>328</v>
      </c>
      <c r="C50" s="31">
        <v>528.79999999999995</v>
      </c>
      <c r="D50" s="36">
        <v>531.18333333333328</v>
      </c>
      <c r="E50" s="36">
        <v>522.36666666666656</v>
      </c>
      <c r="F50" s="36">
        <v>515.93333333333328</v>
      </c>
      <c r="G50" s="36">
        <v>507.11666666666656</v>
      </c>
      <c r="H50" s="36">
        <v>537.61666666666656</v>
      </c>
      <c r="I50" s="36">
        <v>546.43333333333339</v>
      </c>
      <c r="J50" s="36">
        <v>552.86666666666656</v>
      </c>
      <c r="K50" s="31">
        <v>540</v>
      </c>
      <c r="L50" s="31">
        <v>524.75</v>
      </c>
      <c r="M50" s="31">
        <v>1.0072399999999999</v>
      </c>
      <c r="N50" s="1"/>
      <c r="O50" s="1"/>
    </row>
    <row r="51" spans="1:15" ht="12.75" customHeight="1">
      <c r="A51" s="33">
        <v>41</v>
      </c>
      <c r="B51" s="53" t="s">
        <v>58</v>
      </c>
      <c r="C51" s="31">
        <v>168.6</v>
      </c>
      <c r="D51" s="36">
        <v>168.61666666666667</v>
      </c>
      <c r="E51" s="36">
        <v>166.98333333333335</v>
      </c>
      <c r="F51" s="36">
        <v>165.36666666666667</v>
      </c>
      <c r="G51" s="36">
        <v>163.73333333333335</v>
      </c>
      <c r="H51" s="36">
        <v>170.23333333333335</v>
      </c>
      <c r="I51" s="36">
        <v>171.86666666666667</v>
      </c>
      <c r="J51" s="36">
        <v>173.48333333333335</v>
      </c>
      <c r="K51" s="31">
        <v>170.25</v>
      </c>
      <c r="L51" s="31">
        <v>167</v>
      </c>
      <c r="M51" s="31">
        <v>202.10769999999999</v>
      </c>
      <c r="N51" s="1"/>
      <c r="O51" s="1"/>
    </row>
    <row r="52" spans="1:15" ht="12.75" customHeight="1">
      <c r="A52" s="33">
        <v>42</v>
      </c>
      <c r="B52" s="53" t="s">
        <v>60</v>
      </c>
      <c r="C52" s="31">
        <v>2814.65</v>
      </c>
      <c r="D52" s="36">
        <v>2822.9333333333329</v>
      </c>
      <c r="E52" s="36">
        <v>2801.7166666666658</v>
      </c>
      <c r="F52" s="36">
        <v>2788.7833333333328</v>
      </c>
      <c r="G52" s="36">
        <v>2767.5666666666657</v>
      </c>
      <c r="H52" s="36">
        <v>2835.8666666666659</v>
      </c>
      <c r="I52" s="36">
        <v>2857.083333333333</v>
      </c>
      <c r="J52" s="36">
        <v>2870.016666666666</v>
      </c>
      <c r="K52" s="31">
        <v>2844.15</v>
      </c>
      <c r="L52" s="31">
        <v>2810</v>
      </c>
      <c r="M52" s="31">
        <v>13.7239</v>
      </c>
      <c r="N52" s="1"/>
      <c r="O52" s="1"/>
    </row>
    <row r="53" spans="1:15" ht="12.75" customHeight="1">
      <c r="A53" s="33">
        <v>43</v>
      </c>
      <c r="B53" s="53" t="s">
        <v>329</v>
      </c>
      <c r="C53" s="31">
        <v>437.2</v>
      </c>
      <c r="D53" s="36">
        <v>439.15000000000003</v>
      </c>
      <c r="E53" s="36">
        <v>430.30000000000007</v>
      </c>
      <c r="F53" s="36">
        <v>423.40000000000003</v>
      </c>
      <c r="G53" s="36">
        <v>414.55000000000007</v>
      </c>
      <c r="H53" s="36">
        <v>446.05000000000007</v>
      </c>
      <c r="I53" s="36">
        <v>454.90000000000009</v>
      </c>
      <c r="J53" s="36">
        <v>461.80000000000007</v>
      </c>
      <c r="K53" s="31">
        <v>448</v>
      </c>
      <c r="L53" s="31">
        <v>432.25</v>
      </c>
      <c r="M53" s="31">
        <v>1.7544999999999999</v>
      </c>
      <c r="N53" s="1"/>
      <c r="O53" s="1"/>
    </row>
    <row r="54" spans="1:15" ht="12.75" customHeight="1">
      <c r="A54" s="33">
        <v>44</v>
      </c>
      <c r="B54" s="53" t="s">
        <v>61</v>
      </c>
      <c r="C54" s="31">
        <v>1992.9</v>
      </c>
      <c r="D54" s="36">
        <v>1972.5666666666666</v>
      </c>
      <c r="E54" s="36">
        <v>1946.1333333333332</v>
      </c>
      <c r="F54" s="36">
        <v>1899.3666666666666</v>
      </c>
      <c r="G54" s="36">
        <v>1872.9333333333332</v>
      </c>
      <c r="H54" s="36">
        <v>2019.3333333333333</v>
      </c>
      <c r="I54" s="36">
        <v>2045.7666666666667</v>
      </c>
      <c r="J54" s="36">
        <v>2092.5333333333333</v>
      </c>
      <c r="K54" s="31">
        <v>1999</v>
      </c>
      <c r="L54" s="31">
        <v>1925.8</v>
      </c>
      <c r="M54" s="31">
        <v>4.5618400000000001</v>
      </c>
      <c r="N54" s="1"/>
      <c r="O54" s="1"/>
    </row>
    <row r="55" spans="1:15" ht="12.75" customHeight="1">
      <c r="A55" s="33">
        <v>45</v>
      </c>
      <c r="B55" s="53" t="s">
        <v>62</v>
      </c>
      <c r="C55" s="31">
        <v>5800.4</v>
      </c>
      <c r="D55" s="36">
        <v>5837.4666666666672</v>
      </c>
      <c r="E55" s="36">
        <v>5749.9333333333343</v>
      </c>
      <c r="F55" s="36">
        <v>5699.4666666666672</v>
      </c>
      <c r="G55" s="36">
        <v>5611.9333333333343</v>
      </c>
      <c r="H55" s="36">
        <v>5887.9333333333343</v>
      </c>
      <c r="I55" s="36">
        <v>5975.4666666666672</v>
      </c>
      <c r="J55" s="36">
        <v>6025.9333333333343</v>
      </c>
      <c r="K55" s="31">
        <v>5925</v>
      </c>
      <c r="L55" s="31">
        <v>5787</v>
      </c>
      <c r="M55" s="31">
        <v>0.48810999999999999</v>
      </c>
      <c r="N55" s="1"/>
      <c r="O55" s="1"/>
    </row>
    <row r="56" spans="1:15" ht="12" customHeight="1">
      <c r="A56" s="33">
        <v>46</v>
      </c>
      <c r="B56" s="53" t="s">
        <v>65</v>
      </c>
      <c r="C56" s="31">
        <v>1053.05</v>
      </c>
      <c r="D56" s="36">
        <v>1035.8666666666668</v>
      </c>
      <c r="E56" s="36">
        <v>1012.4833333333336</v>
      </c>
      <c r="F56" s="36">
        <v>971.91666666666674</v>
      </c>
      <c r="G56" s="36">
        <v>948.53333333333353</v>
      </c>
      <c r="H56" s="36">
        <v>1076.4333333333336</v>
      </c>
      <c r="I56" s="36">
        <v>1099.8166666666668</v>
      </c>
      <c r="J56" s="36">
        <v>1140.3833333333337</v>
      </c>
      <c r="K56" s="31">
        <v>1059.25</v>
      </c>
      <c r="L56" s="31">
        <v>995.3</v>
      </c>
      <c r="M56" s="31">
        <v>18.597899999999999</v>
      </c>
      <c r="N56" s="1"/>
      <c r="O56" s="1"/>
    </row>
    <row r="57" spans="1:15" ht="12.75" customHeight="1">
      <c r="A57" s="33">
        <v>47</v>
      </c>
      <c r="B57" s="53" t="s">
        <v>330</v>
      </c>
      <c r="C57" s="31">
        <v>493.85</v>
      </c>
      <c r="D57" s="36">
        <v>494.26666666666665</v>
      </c>
      <c r="E57" s="36">
        <v>487.58333333333331</v>
      </c>
      <c r="F57" s="36">
        <v>481.31666666666666</v>
      </c>
      <c r="G57" s="36">
        <v>474.63333333333333</v>
      </c>
      <c r="H57" s="36">
        <v>500.5333333333333</v>
      </c>
      <c r="I57" s="36">
        <v>507.2166666666667</v>
      </c>
      <c r="J57" s="36">
        <v>513.48333333333335</v>
      </c>
      <c r="K57" s="31">
        <v>500.95</v>
      </c>
      <c r="L57" s="31">
        <v>488</v>
      </c>
      <c r="M57" s="31">
        <v>1.9976400000000001</v>
      </c>
      <c r="N57" s="1"/>
      <c r="O57" s="1"/>
    </row>
    <row r="58" spans="1:15" ht="12.75" customHeight="1">
      <c r="A58" s="33">
        <v>48</v>
      </c>
      <c r="B58" s="53" t="s">
        <v>269</v>
      </c>
      <c r="C58" s="31">
        <v>4486.2</v>
      </c>
      <c r="D58" s="36">
        <v>4430.9666666666662</v>
      </c>
      <c r="E58" s="36">
        <v>4352.4833333333327</v>
      </c>
      <c r="F58" s="36">
        <v>4218.7666666666664</v>
      </c>
      <c r="G58" s="36">
        <v>4140.2833333333328</v>
      </c>
      <c r="H58" s="36">
        <v>4564.6833333333325</v>
      </c>
      <c r="I58" s="36">
        <v>4643.1666666666661</v>
      </c>
      <c r="J58" s="36">
        <v>4776.8833333333323</v>
      </c>
      <c r="K58" s="31">
        <v>4509.45</v>
      </c>
      <c r="L58" s="31">
        <v>4297.25</v>
      </c>
      <c r="M58" s="31">
        <v>18.386780000000002</v>
      </c>
      <c r="N58" s="1"/>
      <c r="O58" s="1"/>
    </row>
    <row r="59" spans="1:15" ht="12.75" customHeight="1">
      <c r="A59" s="33">
        <v>49</v>
      </c>
      <c r="B59" s="53" t="s">
        <v>66</v>
      </c>
      <c r="C59" s="31">
        <v>1040.55</v>
      </c>
      <c r="D59" s="36">
        <v>1037.4166666666667</v>
      </c>
      <c r="E59" s="36">
        <v>1030.6333333333334</v>
      </c>
      <c r="F59" s="36">
        <v>1020.7166666666667</v>
      </c>
      <c r="G59" s="36">
        <v>1013.9333333333334</v>
      </c>
      <c r="H59" s="36">
        <v>1047.3333333333335</v>
      </c>
      <c r="I59" s="36">
        <v>1054.1166666666668</v>
      </c>
      <c r="J59" s="36">
        <v>1064.0333333333335</v>
      </c>
      <c r="K59" s="31">
        <v>1044.2</v>
      </c>
      <c r="L59" s="31">
        <v>1027.5</v>
      </c>
      <c r="M59" s="31">
        <v>96.567670000000007</v>
      </c>
      <c r="N59" s="1"/>
      <c r="O59" s="1"/>
    </row>
    <row r="60" spans="1:15" ht="12.75" customHeight="1">
      <c r="A60" s="33">
        <v>50</v>
      </c>
      <c r="B60" s="53" t="s">
        <v>331</v>
      </c>
      <c r="C60" s="31">
        <v>3110.65</v>
      </c>
      <c r="D60" s="36">
        <v>3100.3166666666671</v>
      </c>
      <c r="E60" s="36">
        <v>3062.6333333333341</v>
      </c>
      <c r="F60" s="36">
        <v>3014.6166666666672</v>
      </c>
      <c r="G60" s="36">
        <v>2976.9333333333343</v>
      </c>
      <c r="H60" s="36">
        <v>3148.3333333333339</v>
      </c>
      <c r="I60" s="36">
        <v>3186.0166666666673</v>
      </c>
      <c r="J60" s="36">
        <v>3234.0333333333338</v>
      </c>
      <c r="K60" s="31">
        <v>3138</v>
      </c>
      <c r="L60" s="31">
        <v>3052.3</v>
      </c>
      <c r="M60" s="31">
        <v>2.4178700000000002</v>
      </c>
      <c r="N60" s="1"/>
      <c r="O60" s="1"/>
    </row>
    <row r="61" spans="1:15" ht="12.75" customHeight="1">
      <c r="A61" s="33">
        <v>51</v>
      </c>
      <c r="B61" s="53" t="s">
        <v>830</v>
      </c>
      <c r="C61" s="31">
        <v>317.39999999999998</v>
      </c>
      <c r="D61" s="36">
        <v>318.76666666666665</v>
      </c>
      <c r="E61" s="36">
        <v>311.63333333333333</v>
      </c>
      <c r="F61" s="36">
        <v>305.86666666666667</v>
      </c>
      <c r="G61" s="36">
        <v>298.73333333333335</v>
      </c>
      <c r="H61" s="36">
        <v>324.5333333333333</v>
      </c>
      <c r="I61" s="36">
        <v>331.66666666666663</v>
      </c>
      <c r="J61" s="36">
        <v>337.43333333333328</v>
      </c>
      <c r="K61" s="31">
        <v>325.89999999999998</v>
      </c>
      <c r="L61" s="31">
        <v>313</v>
      </c>
      <c r="M61" s="31">
        <v>24.95307</v>
      </c>
      <c r="N61" s="1"/>
      <c r="O61" s="1"/>
    </row>
    <row r="62" spans="1:15" ht="12.75" customHeight="1">
      <c r="A62" s="33">
        <v>52</v>
      </c>
      <c r="B62" s="53" t="s">
        <v>332</v>
      </c>
      <c r="C62" s="31">
        <v>2310.1999999999998</v>
      </c>
      <c r="D62" s="36">
        <v>2283.4</v>
      </c>
      <c r="E62" s="36">
        <v>2241.8000000000002</v>
      </c>
      <c r="F62" s="36">
        <v>2173.4</v>
      </c>
      <c r="G62" s="36">
        <v>2131.8000000000002</v>
      </c>
      <c r="H62" s="36">
        <v>2351.8000000000002</v>
      </c>
      <c r="I62" s="36">
        <v>2393.3999999999996</v>
      </c>
      <c r="J62" s="36">
        <v>2461.8000000000002</v>
      </c>
      <c r="K62" s="31">
        <v>2325</v>
      </c>
      <c r="L62" s="31">
        <v>2215</v>
      </c>
      <c r="M62" s="31">
        <v>12.31753</v>
      </c>
      <c r="N62" s="1"/>
      <c r="O62" s="1"/>
    </row>
    <row r="63" spans="1:15" ht="12.75" customHeight="1">
      <c r="A63" s="33">
        <v>53</v>
      </c>
      <c r="B63" s="53" t="s">
        <v>67</v>
      </c>
      <c r="C63" s="31">
        <v>8960.5499999999993</v>
      </c>
      <c r="D63" s="36">
        <v>8943.8666666666668</v>
      </c>
      <c r="E63" s="36">
        <v>8867.7333333333336</v>
      </c>
      <c r="F63" s="36">
        <v>8774.9166666666661</v>
      </c>
      <c r="G63" s="36">
        <v>8698.7833333333328</v>
      </c>
      <c r="H63" s="36">
        <v>9036.6833333333343</v>
      </c>
      <c r="I63" s="36">
        <v>9112.8166666666693</v>
      </c>
      <c r="J63" s="36">
        <v>9205.633333333335</v>
      </c>
      <c r="K63" s="31">
        <v>9020</v>
      </c>
      <c r="L63" s="31">
        <v>8851.0499999999993</v>
      </c>
      <c r="M63" s="31">
        <v>5.3406700000000003</v>
      </c>
      <c r="N63" s="1"/>
      <c r="O63" s="1"/>
    </row>
    <row r="64" spans="1:15" ht="12.75" customHeight="1">
      <c r="A64" s="33">
        <v>54</v>
      </c>
      <c r="B64" s="53" t="s">
        <v>70</v>
      </c>
      <c r="C64" s="31">
        <v>6910.1</v>
      </c>
      <c r="D64" s="36">
        <v>6866.7</v>
      </c>
      <c r="E64" s="36">
        <v>6788.4</v>
      </c>
      <c r="F64" s="36">
        <v>6666.7</v>
      </c>
      <c r="G64" s="36">
        <v>6588.4</v>
      </c>
      <c r="H64" s="36">
        <v>6988.4</v>
      </c>
      <c r="I64" s="36">
        <v>7066.7000000000007</v>
      </c>
      <c r="J64" s="36">
        <v>7188.4</v>
      </c>
      <c r="K64" s="31">
        <v>6945</v>
      </c>
      <c r="L64" s="31">
        <v>6745</v>
      </c>
      <c r="M64" s="31">
        <v>18.503209999999999</v>
      </c>
      <c r="N64" s="1"/>
      <c r="O64" s="1"/>
    </row>
    <row r="65" spans="1:15" ht="12.75" customHeight="1">
      <c r="A65" s="33">
        <v>55</v>
      </c>
      <c r="B65" s="53" t="s">
        <v>69</v>
      </c>
      <c r="C65" s="31">
        <v>1593.9</v>
      </c>
      <c r="D65" s="36">
        <v>1600.6333333333332</v>
      </c>
      <c r="E65" s="36">
        <v>1582.2666666666664</v>
      </c>
      <c r="F65" s="36">
        <v>1570.6333333333332</v>
      </c>
      <c r="G65" s="36">
        <v>1552.2666666666664</v>
      </c>
      <c r="H65" s="36">
        <v>1612.2666666666664</v>
      </c>
      <c r="I65" s="36">
        <v>1630.6333333333332</v>
      </c>
      <c r="J65" s="36">
        <v>1642.2666666666664</v>
      </c>
      <c r="K65" s="31">
        <v>1619</v>
      </c>
      <c r="L65" s="31">
        <v>1589</v>
      </c>
      <c r="M65" s="31">
        <v>16.161919999999999</v>
      </c>
      <c r="N65" s="1"/>
      <c r="O65" s="1"/>
    </row>
    <row r="66" spans="1:15" ht="12.75" customHeight="1">
      <c r="A66" s="33">
        <v>56</v>
      </c>
      <c r="B66" s="53" t="s">
        <v>270</v>
      </c>
      <c r="C66" s="31">
        <v>8413.2000000000007</v>
      </c>
      <c r="D66" s="36">
        <v>8353.4</v>
      </c>
      <c r="E66" s="36">
        <v>8271.7999999999993</v>
      </c>
      <c r="F66" s="36">
        <v>8130.4</v>
      </c>
      <c r="G66" s="36">
        <v>8048.7999999999993</v>
      </c>
      <c r="H66" s="36">
        <v>8494.7999999999993</v>
      </c>
      <c r="I66" s="36">
        <v>8576.4000000000015</v>
      </c>
      <c r="J66" s="36">
        <v>8717.7999999999993</v>
      </c>
      <c r="K66" s="31">
        <v>8435</v>
      </c>
      <c r="L66" s="31">
        <v>8212</v>
      </c>
      <c r="M66" s="31">
        <v>0.29115000000000002</v>
      </c>
      <c r="N66" s="1"/>
      <c r="O66" s="1"/>
    </row>
    <row r="67" spans="1:15" ht="12.75" customHeight="1">
      <c r="A67" s="33">
        <v>57</v>
      </c>
      <c r="B67" s="53" t="s">
        <v>333</v>
      </c>
      <c r="C67" s="31">
        <v>2051.9499999999998</v>
      </c>
      <c r="D67" s="36">
        <v>2067.8833333333332</v>
      </c>
      <c r="E67" s="36">
        <v>2029.0666666666666</v>
      </c>
      <c r="F67" s="36">
        <v>2006.1833333333334</v>
      </c>
      <c r="G67" s="36">
        <v>1967.3666666666668</v>
      </c>
      <c r="H67" s="36">
        <v>2090.7666666666664</v>
      </c>
      <c r="I67" s="36">
        <v>2129.583333333333</v>
      </c>
      <c r="J67" s="36">
        <v>2152.4666666666662</v>
      </c>
      <c r="K67" s="31">
        <v>2106.6999999999998</v>
      </c>
      <c r="L67" s="31">
        <v>2045</v>
      </c>
      <c r="M67" s="31">
        <v>0.92896000000000001</v>
      </c>
      <c r="N67" s="1"/>
      <c r="O67" s="1"/>
    </row>
    <row r="68" spans="1:15" ht="12.75" customHeight="1">
      <c r="A68" s="33">
        <v>58</v>
      </c>
      <c r="B68" s="53" t="s">
        <v>71</v>
      </c>
      <c r="C68" s="31">
        <v>2266.4</v>
      </c>
      <c r="D68" s="36">
        <v>2269.4500000000003</v>
      </c>
      <c r="E68" s="36">
        <v>2249.9500000000007</v>
      </c>
      <c r="F68" s="36">
        <v>2233.5000000000005</v>
      </c>
      <c r="G68" s="36">
        <v>2214.0000000000009</v>
      </c>
      <c r="H68" s="36">
        <v>2285.9000000000005</v>
      </c>
      <c r="I68" s="36">
        <v>2305.3999999999996</v>
      </c>
      <c r="J68" s="36">
        <v>2321.8500000000004</v>
      </c>
      <c r="K68" s="31">
        <v>2288.9499999999998</v>
      </c>
      <c r="L68" s="31">
        <v>2253</v>
      </c>
      <c r="M68" s="31">
        <v>1.4693400000000001</v>
      </c>
      <c r="N68" s="1"/>
      <c r="O68" s="1"/>
    </row>
    <row r="69" spans="1:15" ht="12.75" customHeight="1">
      <c r="A69" s="33">
        <v>59</v>
      </c>
      <c r="B69" s="53" t="s">
        <v>72</v>
      </c>
      <c r="C69" s="31">
        <v>366.1</v>
      </c>
      <c r="D69" s="36">
        <v>367.56666666666661</v>
      </c>
      <c r="E69" s="36">
        <v>362.18333333333322</v>
      </c>
      <c r="F69" s="36">
        <v>358.26666666666659</v>
      </c>
      <c r="G69" s="36">
        <v>352.88333333333321</v>
      </c>
      <c r="H69" s="36">
        <v>371.48333333333323</v>
      </c>
      <c r="I69" s="36">
        <v>376.86666666666667</v>
      </c>
      <c r="J69" s="36">
        <v>380.78333333333325</v>
      </c>
      <c r="K69" s="31">
        <v>372.95</v>
      </c>
      <c r="L69" s="31">
        <v>363.65</v>
      </c>
      <c r="M69" s="31">
        <v>16.87433</v>
      </c>
      <c r="N69" s="1"/>
      <c r="O69" s="1"/>
    </row>
    <row r="70" spans="1:15" ht="12.75" customHeight="1">
      <c r="A70" s="33">
        <v>60</v>
      </c>
      <c r="B70" s="53" t="s">
        <v>73</v>
      </c>
      <c r="C70" s="31">
        <v>181.75</v>
      </c>
      <c r="D70" s="36">
        <v>181.9</v>
      </c>
      <c r="E70" s="36">
        <v>180.05</v>
      </c>
      <c r="F70" s="36">
        <v>178.35</v>
      </c>
      <c r="G70" s="36">
        <v>176.5</v>
      </c>
      <c r="H70" s="36">
        <v>183.60000000000002</v>
      </c>
      <c r="I70" s="36">
        <v>185.45</v>
      </c>
      <c r="J70" s="36">
        <v>187.15000000000003</v>
      </c>
      <c r="K70" s="31">
        <v>183.75</v>
      </c>
      <c r="L70" s="31">
        <v>180.2</v>
      </c>
      <c r="M70" s="31">
        <v>119.03480999999999</v>
      </c>
      <c r="N70" s="1"/>
      <c r="O70" s="1"/>
    </row>
    <row r="71" spans="1:15" ht="12.75" customHeight="1">
      <c r="A71" s="33">
        <v>61</v>
      </c>
      <c r="B71" s="53" t="s">
        <v>74</v>
      </c>
      <c r="C71" s="31">
        <v>261.55</v>
      </c>
      <c r="D71" s="36">
        <v>261.43333333333334</v>
      </c>
      <c r="E71" s="36">
        <v>259.11666666666667</v>
      </c>
      <c r="F71" s="36">
        <v>256.68333333333334</v>
      </c>
      <c r="G71" s="36">
        <v>254.36666666666667</v>
      </c>
      <c r="H71" s="36">
        <v>263.86666666666667</v>
      </c>
      <c r="I71" s="36">
        <v>266.18333333333339</v>
      </c>
      <c r="J71" s="36">
        <v>268.61666666666667</v>
      </c>
      <c r="K71" s="31">
        <v>263.75</v>
      </c>
      <c r="L71" s="31">
        <v>259</v>
      </c>
      <c r="M71" s="31">
        <v>82.593469999999996</v>
      </c>
      <c r="N71" s="1"/>
      <c r="O71" s="1"/>
    </row>
    <row r="72" spans="1:15" ht="12.75" customHeight="1">
      <c r="A72" s="33">
        <v>62</v>
      </c>
      <c r="B72" s="53" t="s">
        <v>271</v>
      </c>
      <c r="C72" s="31">
        <v>133.5</v>
      </c>
      <c r="D72" s="36">
        <v>134.5</v>
      </c>
      <c r="E72" s="36">
        <v>132.05000000000001</v>
      </c>
      <c r="F72" s="36">
        <v>130.60000000000002</v>
      </c>
      <c r="G72" s="36">
        <v>128.15000000000003</v>
      </c>
      <c r="H72" s="36">
        <v>135.94999999999999</v>
      </c>
      <c r="I72" s="36">
        <v>138.39999999999998</v>
      </c>
      <c r="J72" s="36">
        <v>139.84999999999997</v>
      </c>
      <c r="K72" s="31">
        <v>136.94999999999999</v>
      </c>
      <c r="L72" s="31">
        <v>133.05000000000001</v>
      </c>
      <c r="M72" s="31">
        <v>94.061959999999999</v>
      </c>
      <c r="N72" s="1"/>
      <c r="O72" s="1"/>
    </row>
    <row r="73" spans="1:15" ht="12.75" customHeight="1">
      <c r="A73" s="33">
        <v>63</v>
      </c>
      <c r="B73" s="53" t="s">
        <v>334</v>
      </c>
      <c r="C73" s="31">
        <v>58.95</v>
      </c>
      <c r="D73" s="36">
        <v>59.266666666666673</v>
      </c>
      <c r="E73" s="36">
        <v>58.233333333333348</v>
      </c>
      <c r="F73" s="36">
        <v>57.516666666666673</v>
      </c>
      <c r="G73" s="36">
        <v>56.483333333333348</v>
      </c>
      <c r="H73" s="36">
        <v>59.983333333333348</v>
      </c>
      <c r="I73" s="36">
        <v>61.016666666666666</v>
      </c>
      <c r="J73" s="36">
        <v>61.733333333333348</v>
      </c>
      <c r="K73" s="31">
        <v>60.3</v>
      </c>
      <c r="L73" s="31">
        <v>58.55</v>
      </c>
      <c r="M73" s="31">
        <v>161.78019</v>
      </c>
      <c r="N73" s="1"/>
      <c r="O73" s="1"/>
    </row>
    <row r="74" spans="1:15" ht="12.75" customHeight="1">
      <c r="A74" s="33">
        <v>64</v>
      </c>
      <c r="B74" s="53" t="s">
        <v>75</v>
      </c>
      <c r="C74" s="31">
        <v>1372.4</v>
      </c>
      <c r="D74" s="36">
        <v>1373.6000000000001</v>
      </c>
      <c r="E74" s="36">
        <v>1365.1000000000004</v>
      </c>
      <c r="F74" s="36">
        <v>1357.8000000000002</v>
      </c>
      <c r="G74" s="36">
        <v>1349.3000000000004</v>
      </c>
      <c r="H74" s="36">
        <v>1380.9000000000003</v>
      </c>
      <c r="I74" s="36">
        <v>1389.3999999999999</v>
      </c>
      <c r="J74" s="36">
        <v>1396.7000000000003</v>
      </c>
      <c r="K74" s="31">
        <v>1382.1</v>
      </c>
      <c r="L74" s="31">
        <v>1366.3</v>
      </c>
      <c r="M74" s="31">
        <v>3.8906800000000001</v>
      </c>
      <c r="N74" s="1"/>
      <c r="O74" s="1"/>
    </row>
    <row r="75" spans="1:15" ht="12.75" customHeight="1">
      <c r="A75" s="33">
        <v>65</v>
      </c>
      <c r="B75" s="53" t="s">
        <v>335</v>
      </c>
      <c r="C75" s="31">
        <v>5101.6000000000004</v>
      </c>
      <c r="D75" s="36">
        <v>5090.7333333333336</v>
      </c>
      <c r="E75" s="36">
        <v>4987.8666666666668</v>
      </c>
      <c r="F75" s="36">
        <v>4874.1333333333332</v>
      </c>
      <c r="G75" s="36">
        <v>4771.2666666666664</v>
      </c>
      <c r="H75" s="36">
        <v>5204.4666666666672</v>
      </c>
      <c r="I75" s="36">
        <v>5307.3333333333339</v>
      </c>
      <c r="J75" s="36">
        <v>5421.0666666666675</v>
      </c>
      <c r="K75" s="31">
        <v>5193.6000000000004</v>
      </c>
      <c r="L75" s="31">
        <v>4977</v>
      </c>
      <c r="M75" s="31">
        <v>0.11014</v>
      </c>
      <c r="N75" s="1"/>
      <c r="O75" s="1"/>
    </row>
    <row r="76" spans="1:15" ht="12.75" customHeight="1">
      <c r="A76" s="33">
        <v>66</v>
      </c>
      <c r="B76" s="53" t="s">
        <v>77</v>
      </c>
      <c r="C76" s="31">
        <v>558.20000000000005</v>
      </c>
      <c r="D76" s="36">
        <v>558.05000000000007</v>
      </c>
      <c r="E76" s="36">
        <v>554.15000000000009</v>
      </c>
      <c r="F76" s="36">
        <v>550.1</v>
      </c>
      <c r="G76" s="36">
        <v>546.20000000000005</v>
      </c>
      <c r="H76" s="36">
        <v>562.10000000000014</v>
      </c>
      <c r="I76" s="36">
        <v>566</v>
      </c>
      <c r="J76" s="36">
        <v>570.05000000000018</v>
      </c>
      <c r="K76" s="31">
        <v>561.95000000000005</v>
      </c>
      <c r="L76" s="31">
        <v>554</v>
      </c>
      <c r="M76" s="31">
        <v>6.3475200000000003</v>
      </c>
      <c r="N76" s="1"/>
      <c r="O76" s="1"/>
    </row>
    <row r="77" spans="1:15" ht="12.75" customHeight="1">
      <c r="A77" s="33">
        <v>67</v>
      </c>
      <c r="B77" s="53" t="s">
        <v>336</v>
      </c>
      <c r="C77" s="31">
        <v>1729.4</v>
      </c>
      <c r="D77" s="36">
        <v>1716.7833333333335</v>
      </c>
      <c r="E77" s="36">
        <v>1685.616666666667</v>
      </c>
      <c r="F77" s="36">
        <v>1641.8333333333335</v>
      </c>
      <c r="G77" s="36">
        <v>1610.666666666667</v>
      </c>
      <c r="H77" s="36">
        <v>1760.5666666666671</v>
      </c>
      <c r="I77" s="36">
        <v>1791.7333333333336</v>
      </c>
      <c r="J77" s="36">
        <v>1835.5166666666671</v>
      </c>
      <c r="K77" s="31">
        <v>1747.95</v>
      </c>
      <c r="L77" s="31">
        <v>1673</v>
      </c>
      <c r="M77" s="31">
        <v>9.2241800000000005</v>
      </c>
      <c r="N77" s="1"/>
      <c r="O77" s="1"/>
    </row>
    <row r="78" spans="1:15" ht="12.75" customHeight="1">
      <c r="A78" s="33">
        <v>68</v>
      </c>
      <c r="B78" s="53" t="s">
        <v>76</v>
      </c>
      <c r="C78" s="31">
        <v>199.4</v>
      </c>
      <c r="D78" s="36">
        <v>198.61666666666665</v>
      </c>
      <c r="E78" s="36">
        <v>196.73333333333329</v>
      </c>
      <c r="F78" s="36">
        <v>194.06666666666663</v>
      </c>
      <c r="G78" s="36">
        <v>192.18333333333328</v>
      </c>
      <c r="H78" s="36">
        <v>201.2833333333333</v>
      </c>
      <c r="I78" s="36">
        <v>203.16666666666669</v>
      </c>
      <c r="J78" s="36">
        <v>205.83333333333331</v>
      </c>
      <c r="K78" s="31">
        <v>200.5</v>
      </c>
      <c r="L78" s="31">
        <v>195.95</v>
      </c>
      <c r="M78" s="31">
        <v>257.23863</v>
      </c>
      <c r="N78" s="1"/>
      <c r="O78" s="1"/>
    </row>
    <row r="79" spans="1:15" ht="12.75" customHeight="1">
      <c r="A79" s="33">
        <v>69</v>
      </c>
      <c r="B79" s="53" t="s">
        <v>78</v>
      </c>
      <c r="C79" s="31">
        <v>1130.1500000000001</v>
      </c>
      <c r="D79" s="36">
        <v>1132.7</v>
      </c>
      <c r="E79" s="36">
        <v>1124.45</v>
      </c>
      <c r="F79" s="36">
        <v>1118.75</v>
      </c>
      <c r="G79" s="36">
        <v>1110.5</v>
      </c>
      <c r="H79" s="36">
        <v>1138.4000000000001</v>
      </c>
      <c r="I79" s="36">
        <v>1146.6500000000001</v>
      </c>
      <c r="J79" s="36">
        <v>1152.3500000000001</v>
      </c>
      <c r="K79" s="31">
        <v>1140.95</v>
      </c>
      <c r="L79" s="31">
        <v>1127</v>
      </c>
      <c r="M79" s="31">
        <v>7.2861399999999996</v>
      </c>
      <c r="N79" s="1"/>
      <c r="O79" s="1"/>
    </row>
    <row r="80" spans="1:15" ht="12.75" customHeight="1">
      <c r="A80" s="33">
        <v>70</v>
      </c>
      <c r="B80" s="53" t="s">
        <v>81</v>
      </c>
      <c r="C80" s="31">
        <v>239.8</v>
      </c>
      <c r="D80" s="36">
        <v>238.81666666666669</v>
      </c>
      <c r="E80" s="36">
        <v>237.18333333333339</v>
      </c>
      <c r="F80" s="36">
        <v>234.56666666666669</v>
      </c>
      <c r="G80" s="36">
        <v>232.93333333333339</v>
      </c>
      <c r="H80" s="36">
        <v>241.43333333333339</v>
      </c>
      <c r="I80" s="36">
        <v>243.06666666666666</v>
      </c>
      <c r="J80" s="36">
        <v>245.68333333333339</v>
      </c>
      <c r="K80" s="31">
        <v>240.45</v>
      </c>
      <c r="L80" s="31">
        <v>236.2</v>
      </c>
      <c r="M80" s="31">
        <v>123.28059</v>
      </c>
      <c r="N80" s="1"/>
      <c r="O80" s="1"/>
    </row>
    <row r="81" spans="1:15" ht="12.75" customHeight="1">
      <c r="A81" s="33">
        <v>71</v>
      </c>
      <c r="B81" s="53" t="s">
        <v>85</v>
      </c>
      <c r="C81" s="31">
        <v>599.85</v>
      </c>
      <c r="D81" s="36">
        <v>596.33333333333337</v>
      </c>
      <c r="E81" s="36">
        <v>588.86666666666679</v>
      </c>
      <c r="F81" s="36">
        <v>577.88333333333344</v>
      </c>
      <c r="G81" s="36">
        <v>570.41666666666686</v>
      </c>
      <c r="H81" s="36">
        <v>607.31666666666672</v>
      </c>
      <c r="I81" s="36">
        <v>614.78333333333319</v>
      </c>
      <c r="J81" s="36">
        <v>625.76666666666665</v>
      </c>
      <c r="K81" s="31">
        <v>603.79999999999995</v>
      </c>
      <c r="L81" s="31">
        <v>585.35</v>
      </c>
      <c r="M81" s="31">
        <v>67.835250000000002</v>
      </c>
      <c r="N81" s="1"/>
      <c r="O81" s="1"/>
    </row>
    <row r="82" spans="1:15" ht="12.75" customHeight="1">
      <c r="A82" s="33">
        <v>72</v>
      </c>
      <c r="B82" s="53" t="s">
        <v>80</v>
      </c>
      <c r="C82" s="31">
        <v>1213.0999999999999</v>
      </c>
      <c r="D82" s="36">
        <v>1219.0333333333333</v>
      </c>
      <c r="E82" s="36">
        <v>1204.0666666666666</v>
      </c>
      <c r="F82" s="36">
        <v>1195.0333333333333</v>
      </c>
      <c r="G82" s="36">
        <v>1180.0666666666666</v>
      </c>
      <c r="H82" s="36">
        <v>1228.0666666666666</v>
      </c>
      <c r="I82" s="36">
        <v>1243.0333333333333</v>
      </c>
      <c r="J82" s="36">
        <v>1252.0666666666666</v>
      </c>
      <c r="K82" s="31">
        <v>1234</v>
      </c>
      <c r="L82" s="31">
        <v>1210</v>
      </c>
      <c r="M82" s="31">
        <v>108.98138</v>
      </c>
      <c r="N82" s="1"/>
      <c r="O82" s="1"/>
    </row>
    <row r="83" spans="1:15" ht="12.75" customHeight="1">
      <c r="A83" s="33">
        <v>73</v>
      </c>
      <c r="B83" s="53" t="s">
        <v>829</v>
      </c>
      <c r="C83" s="31">
        <v>482.85</v>
      </c>
      <c r="D83" s="36">
        <v>485.34999999999997</v>
      </c>
      <c r="E83" s="36">
        <v>478.74999999999994</v>
      </c>
      <c r="F83" s="36">
        <v>474.65</v>
      </c>
      <c r="G83" s="36">
        <v>468.04999999999995</v>
      </c>
      <c r="H83" s="36">
        <v>489.44999999999993</v>
      </c>
      <c r="I83" s="36">
        <v>496.04999999999995</v>
      </c>
      <c r="J83" s="36">
        <v>500.14999999999992</v>
      </c>
      <c r="K83" s="31">
        <v>491.95</v>
      </c>
      <c r="L83" s="31">
        <v>481.25</v>
      </c>
      <c r="M83" s="31">
        <v>1.45974</v>
      </c>
      <c r="N83" s="1"/>
      <c r="O83" s="1"/>
    </row>
    <row r="84" spans="1:15" ht="12.75" customHeight="1">
      <c r="A84" s="33">
        <v>74</v>
      </c>
      <c r="B84" s="53" t="s">
        <v>82</v>
      </c>
      <c r="C84" s="31">
        <v>257.7</v>
      </c>
      <c r="D84" s="36">
        <v>255.88333333333333</v>
      </c>
      <c r="E84" s="36">
        <v>252.81666666666666</v>
      </c>
      <c r="F84" s="36">
        <v>247.93333333333334</v>
      </c>
      <c r="G84" s="36">
        <v>244.86666666666667</v>
      </c>
      <c r="H84" s="36">
        <v>260.76666666666665</v>
      </c>
      <c r="I84" s="36">
        <v>263.83333333333326</v>
      </c>
      <c r="J84" s="36">
        <v>268.71666666666664</v>
      </c>
      <c r="K84" s="31">
        <v>258.95</v>
      </c>
      <c r="L84" s="31">
        <v>251</v>
      </c>
      <c r="M84" s="31">
        <v>72.713650000000001</v>
      </c>
      <c r="N84" s="1"/>
      <c r="O84" s="1"/>
    </row>
    <row r="85" spans="1:15" ht="12.75" customHeight="1">
      <c r="A85" s="33">
        <v>75</v>
      </c>
      <c r="B85" s="53" t="s">
        <v>337</v>
      </c>
      <c r="C85" s="31">
        <v>1417.9</v>
      </c>
      <c r="D85" s="36">
        <v>1430.3999999999999</v>
      </c>
      <c r="E85" s="36">
        <v>1400.7999999999997</v>
      </c>
      <c r="F85" s="36">
        <v>1383.6999999999998</v>
      </c>
      <c r="G85" s="36">
        <v>1354.0999999999997</v>
      </c>
      <c r="H85" s="36">
        <v>1447.4999999999998</v>
      </c>
      <c r="I85" s="36">
        <v>1477.0999999999997</v>
      </c>
      <c r="J85" s="36">
        <v>1494.1999999999998</v>
      </c>
      <c r="K85" s="31">
        <v>1460</v>
      </c>
      <c r="L85" s="31">
        <v>1413.3</v>
      </c>
      <c r="M85" s="31">
        <v>1.07772</v>
      </c>
      <c r="N85" s="1"/>
      <c r="O85" s="1"/>
    </row>
    <row r="86" spans="1:15" ht="12.75" customHeight="1">
      <c r="A86" s="33">
        <v>76</v>
      </c>
      <c r="B86" s="53" t="s">
        <v>88</v>
      </c>
      <c r="C86" s="31">
        <v>744.9</v>
      </c>
      <c r="D86" s="36">
        <v>741.19999999999993</v>
      </c>
      <c r="E86" s="36">
        <v>733.69999999999982</v>
      </c>
      <c r="F86" s="36">
        <v>722.49999999999989</v>
      </c>
      <c r="G86" s="36">
        <v>714.99999999999977</v>
      </c>
      <c r="H86" s="36">
        <v>752.39999999999986</v>
      </c>
      <c r="I86" s="36">
        <v>759.90000000000009</v>
      </c>
      <c r="J86" s="36">
        <v>771.09999999999991</v>
      </c>
      <c r="K86" s="31">
        <v>748.7</v>
      </c>
      <c r="L86" s="31">
        <v>730</v>
      </c>
      <c r="M86" s="31">
        <v>10.20997</v>
      </c>
      <c r="N86" s="1"/>
      <c r="O86" s="1"/>
    </row>
    <row r="87" spans="1:15" ht="12.75" customHeight="1">
      <c r="A87" s="33">
        <v>77</v>
      </c>
      <c r="B87" s="53" t="s">
        <v>338</v>
      </c>
      <c r="C87" s="31">
        <v>5952.65</v>
      </c>
      <c r="D87" s="36">
        <v>5892.8833333333341</v>
      </c>
      <c r="E87" s="36">
        <v>5807.7666666666682</v>
      </c>
      <c r="F87" s="36">
        <v>5662.8833333333341</v>
      </c>
      <c r="G87" s="36">
        <v>5577.7666666666682</v>
      </c>
      <c r="H87" s="36">
        <v>6037.7666666666682</v>
      </c>
      <c r="I87" s="36">
        <v>6122.883333333335</v>
      </c>
      <c r="J87" s="36">
        <v>6267.7666666666682</v>
      </c>
      <c r="K87" s="31">
        <v>5978</v>
      </c>
      <c r="L87" s="31">
        <v>5748</v>
      </c>
      <c r="M87" s="31">
        <v>0.34461000000000003</v>
      </c>
      <c r="N87" s="1"/>
      <c r="O87" s="1"/>
    </row>
    <row r="88" spans="1:15" ht="12.75" customHeight="1">
      <c r="A88" s="33">
        <v>78</v>
      </c>
      <c r="B88" s="53" t="s">
        <v>339</v>
      </c>
      <c r="C88" s="31">
        <v>1265.45</v>
      </c>
      <c r="D88" s="36">
        <v>1255.5000000000002</v>
      </c>
      <c r="E88" s="36">
        <v>1238.1000000000004</v>
      </c>
      <c r="F88" s="36">
        <v>1210.7500000000002</v>
      </c>
      <c r="G88" s="36">
        <v>1193.3500000000004</v>
      </c>
      <c r="H88" s="36">
        <v>1282.8500000000004</v>
      </c>
      <c r="I88" s="36">
        <v>1300.2500000000005</v>
      </c>
      <c r="J88" s="36">
        <v>1327.6000000000004</v>
      </c>
      <c r="K88" s="31">
        <v>1272.9000000000001</v>
      </c>
      <c r="L88" s="31">
        <v>1228.1500000000001</v>
      </c>
      <c r="M88" s="31">
        <v>1.80115</v>
      </c>
      <c r="N88" s="1"/>
      <c r="O88" s="1"/>
    </row>
    <row r="89" spans="1:15" ht="12.75" customHeight="1">
      <c r="A89" s="33">
        <v>79</v>
      </c>
      <c r="B89" s="53" t="s">
        <v>340</v>
      </c>
      <c r="C89" s="31">
        <v>1573</v>
      </c>
      <c r="D89" s="36">
        <v>1577.5166666666667</v>
      </c>
      <c r="E89" s="36">
        <v>1557.0333333333333</v>
      </c>
      <c r="F89" s="36">
        <v>1541.0666666666666</v>
      </c>
      <c r="G89" s="36">
        <v>1520.5833333333333</v>
      </c>
      <c r="H89" s="36">
        <v>1593.4833333333333</v>
      </c>
      <c r="I89" s="36">
        <v>1613.9666666666665</v>
      </c>
      <c r="J89" s="36">
        <v>1629.9333333333334</v>
      </c>
      <c r="K89" s="31">
        <v>1598</v>
      </c>
      <c r="L89" s="31">
        <v>1561.55</v>
      </c>
      <c r="M89" s="31">
        <v>0.28428999999999999</v>
      </c>
      <c r="N89" s="1"/>
      <c r="O89" s="1"/>
    </row>
    <row r="90" spans="1:15" ht="12.75" customHeight="1">
      <c r="A90" s="33">
        <v>80</v>
      </c>
      <c r="B90" s="53" t="s">
        <v>341</v>
      </c>
      <c r="C90" s="31">
        <v>516.20000000000005</v>
      </c>
      <c r="D90" s="36">
        <v>520.11666666666667</v>
      </c>
      <c r="E90" s="36">
        <v>508.33333333333337</v>
      </c>
      <c r="F90" s="36">
        <v>500.4666666666667</v>
      </c>
      <c r="G90" s="36">
        <v>488.68333333333339</v>
      </c>
      <c r="H90" s="36">
        <v>527.98333333333335</v>
      </c>
      <c r="I90" s="36">
        <v>539.76666666666665</v>
      </c>
      <c r="J90" s="36">
        <v>547.63333333333333</v>
      </c>
      <c r="K90" s="31">
        <v>531.9</v>
      </c>
      <c r="L90" s="31">
        <v>512.25</v>
      </c>
      <c r="M90" s="31">
        <v>6.3060499999999999</v>
      </c>
      <c r="N90" s="1"/>
      <c r="O90" s="1"/>
    </row>
    <row r="91" spans="1:15" ht="12.75" customHeight="1">
      <c r="A91" s="33">
        <v>81</v>
      </c>
      <c r="B91" s="53" t="s">
        <v>83</v>
      </c>
      <c r="C91" s="31">
        <v>30680.35</v>
      </c>
      <c r="D91" s="36">
        <v>30570.849999999995</v>
      </c>
      <c r="E91" s="36">
        <v>30289.599999999991</v>
      </c>
      <c r="F91" s="36">
        <v>29898.849999999995</v>
      </c>
      <c r="G91" s="36">
        <v>29617.599999999991</v>
      </c>
      <c r="H91" s="36">
        <v>30961.599999999991</v>
      </c>
      <c r="I91" s="36">
        <v>31242.85</v>
      </c>
      <c r="J91" s="36">
        <v>31633.599999999991</v>
      </c>
      <c r="K91" s="31">
        <v>30852.1</v>
      </c>
      <c r="L91" s="31">
        <v>30180.1</v>
      </c>
      <c r="M91" s="31">
        <v>0.39017000000000002</v>
      </c>
      <c r="N91" s="1"/>
      <c r="O91" s="1"/>
    </row>
    <row r="92" spans="1:15" ht="12.75" customHeight="1">
      <c r="A92" s="33">
        <v>82</v>
      </c>
      <c r="B92" s="53" t="s">
        <v>342</v>
      </c>
      <c r="C92" s="31">
        <v>910.35</v>
      </c>
      <c r="D92" s="36">
        <v>912.18333333333339</v>
      </c>
      <c r="E92" s="36">
        <v>886.76666666666677</v>
      </c>
      <c r="F92" s="36">
        <v>863.18333333333339</v>
      </c>
      <c r="G92" s="36">
        <v>837.76666666666677</v>
      </c>
      <c r="H92" s="36">
        <v>935.76666666666677</v>
      </c>
      <c r="I92" s="36">
        <v>961.18333333333328</v>
      </c>
      <c r="J92" s="36">
        <v>984.76666666666677</v>
      </c>
      <c r="K92" s="31">
        <v>937.6</v>
      </c>
      <c r="L92" s="31">
        <v>888.6</v>
      </c>
      <c r="M92" s="31">
        <v>7.6319499999999998</v>
      </c>
      <c r="N92" s="1"/>
      <c r="O92" s="1"/>
    </row>
    <row r="93" spans="1:15" ht="12.75" customHeight="1">
      <c r="A93" s="33">
        <v>83</v>
      </c>
      <c r="B93" s="53" t="s">
        <v>343</v>
      </c>
      <c r="C93" s="31">
        <v>14.65</v>
      </c>
      <c r="D93" s="36">
        <v>14.716666666666667</v>
      </c>
      <c r="E93" s="36">
        <v>14.433333333333334</v>
      </c>
      <c r="F93" s="36">
        <v>14.216666666666667</v>
      </c>
      <c r="G93" s="36">
        <v>13.933333333333334</v>
      </c>
      <c r="H93" s="36">
        <v>14.933333333333334</v>
      </c>
      <c r="I93" s="36">
        <v>15.216666666666669</v>
      </c>
      <c r="J93" s="36">
        <v>15.433333333333334</v>
      </c>
      <c r="K93" s="31">
        <v>15</v>
      </c>
      <c r="L93" s="31">
        <v>14.5</v>
      </c>
      <c r="M93" s="31">
        <v>228.65630999999999</v>
      </c>
      <c r="N93" s="1"/>
      <c r="O93" s="1"/>
    </row>
    <row r="94" spans="1:15" ht="12.75" customHeight="1">
      <c r="A94" s="33">
        <v>84</v>
      </c>
      <c r="B94" s="53" t="s">
        <v>86</v>
      </c>
      <c r="C94" s="31">
        <v>4961.45</v>
      </c>
      <c r="D94" s="36">
        <v>4892.3833333333341</v>
      </c>
      <c r="E94" s="36">
        <v>4809.7666666666682</v>
      </c>
      <c r="F94" s="36">
        <v>4658.0833333333339</v>
      </c>
      <c r="G94" s="36">
        <v>4575.4666666666681</v>
      </c>
      <c r="H94" s="36">
        <v>5044.0666666666684</v>
      </c>
      <c r="I94" s="36">
        <v>5126.6833333333352</v>
      </c>
      <c r="J94" s="36">
        <v>5278.3666666666686</v>
      </c>
      <c r="K94" s="31">
        <v>4975</v>
      </c>
      <c r="L94" s="31">
        <v>4740.7</v>
      </c>
      <c r="M94" s="31">
        <v>5.5455899999999998</v>
      </c>
      <c r="N94" s="1"/>
      <c r="O94" s="1"/>
    </row>
    <row r="95" spans="1:15" ht="12.75" customHeight="1">
      <c r="A95" s="33">
        <v>85</v>
      </c>
      <c r="B95" s="53" t="s">
        <v>344</v>
      </c>
      <c r="C95" s="31">
        <v>1844.65</v>
      </c>
      <c r="D95" s="36">
        <v>1841.2</v>
      </c>
      <c r="E95" s="36">
        <v>1810.5</v>
      </c>
      <c r="F95" s="36">
        <v>1776.35</v>
      </c>
      <c r="G95" s="36">
        <v>1745.6499999999999</v>
      </c>
      <c r="H95" s="36">
        <v>1875.3500000000001</v>
      </c>
      <c r="I95" s="36">
        <v>1906.0500000000004</v>
      </c>
      <c r="J95" s="36">
        <v>1940.2000000000003</v>
      </c>
      <c r="K95" s="31">
        <v>1871.9</v>
      </c>
      <c r="L95" s="31">
        <v>1807.05</v>
      </c>
      <c r="M95" s="31">
        <v>0.65485000000000004</v>
      </c>
      <c r="N95" s="1"/>
      <c r="O95" s="1"/>
    </row>
    <row r="96" spans="1:15" ht="12.75" customHeight="1">
      <c r="A96" s="33">
        <v>86</v>
      </c>
      <c r="B96" s="53" t="s">
        <v>345</v>
      </c>
      <c r="C96" s="31">
        <v>590.35</v>
      </c>
      <c r="D96" s="36">
        <v>592.9</v>
      </c>
      <c r="E96" s="36">
        <v>583.04999999999995</v>
      </c>
      <c r="F96" s="36">
        <v>575.75</v>
      </c>
      <c r="G96" s="36">
        <v>565.9</v>
      </c>
      <c r="H96" s="36">
        <v>600.19999999999993</v>
      </c>
      <c r="I96" s="36">
        <v>610.05000000000007</v>
      </c>
      <c r="J96" s="36">
        <v>617.34999999999991</v>
      </c>
      <c r="K96" s="31">
        <v>602.75</v>
      </c>
      <c r="L96" s="31">
        <v>585.6</v>
      </c>
      <c r="M96" s="31">
        <v>1.02254</v>
      </c>
      <c r="N96" s="1"/>
      <c r="O96" s="1"/>
    </row>
    <row r="97" spans="1:15" ht="12.75" customHeight="1">
      <c r="A97" s="33">
        <v>87</v>
      </c>
      <c r="B97" s="53" t="s">
        <v>346</v>
      </c>
      <c r="C97" s="31">
        <v>118.7</v>
      </c>
      <c r="D97" s="36">
        <v>119.06666666666666</v>
      </c>
      <c r="E97" s="36">
        <v>117.68333333333332</v>
      </c>
      <c r="F97" s="36">
        <v>116.66666666666666</v>
      </c>
      <c r="G97" s="36">
        <v>115.28333333333332</v>
      </c>
      <c r="H97" s="36">
        <v>120.08333333333333</v>
      </c>
      <c r="I97" s="36">
        <v>121.46666666666665</v>
      </c>
      <c r="J97" s="36">
        <v>122.48333333333333</v>
      </c>
      <c r="K97" s="31">
        <v>120.45</v>
      </c>
      <c r="L97" s="31">
        <v>118.05</v>
      </c>
      <c r="M97" s="31">
        <v>40.015529999999998</v>
      </c>
      <c r="N97" s="1"/>
      <c r="O97" s="1"/>
    </row>
    <row r="98" spans="1:15" ht="12.75" customHeight="1">
      <c r="A98" s="33">
        <v>88</v>
      </c>
      <c r="B98" s="53" t="s">
        <v>347</v>
      </c>
      <c r="C98" s="31">
        <v>542.1</v>
      </c>
      <c r="D98" s="36">
        <v>538.76666666666677</v>
      </c>
      <c r="E98" s="36">
        <v>529.83333333333348</v>
      </c>
      <c r="F98" s="36">
        <v>517.56666666666672</v>
      </c>
      <c r="G98" s="36">
        <v>508.63333333333344</v>
      </c>
      <c r="H98" s="36">
        <v>551.03333333333353</v>
      </c>
      <c r="I98" s="36">
        <v>559.9666666666667</v>
      </c>
      <c r="J98" s="36">
        <v>572.23333333333358</v>
      </c>
      <c r="K98" s="31">
        <v>547.70000000000005</v>
      </c>
      <c r="L98" s="31">
        <v>526.5</v>
      </c>
      <c r="M98" s="31">
        <v>53.69829</v>
      </c>
      <c r="N98" s="1"/>
      <c r="O98" s="1"/>
    </row>
    <row r="99" spans="1:15" ht="12.75" customHeight="1">
      <c r="A99" s="33">
        <v>89</v>
      </c>
      <c r="B99" s="53" t="s">
        <v>825</v>
      </c>
      <c r="C99" s="31">
        <v>445.1</v>
      </c>
      <c r="D99" s="36">
        <v>444.86666666666662</v>
      </c>
      <c r="E99" s="36">
        <v>440.73333333333323</v>
      </c>
      <c r="F99" s="36">
        <v>436.36666666666662</v>
      </c>
      <c r="G99" s="36">
        <v>432.23333333333323</v>
      </c>
      <c r="H99" s="36">
        <v>449.23333333333323</v>
      </c>
      <c r="I99" s="36">
        <v>453.36666666666656</v>
      </c>
      <c r="J99" s="36">
        <v>457.73333333333323</v>
      </c>
      <c r="K99" s="31">
        <v>449</v>
      </c>
      <c r="L99" s="31">
        <v>440.5</v>
      </c>
      <c r="M99" s="31">
        <v>2.6226799999999999</v>
      </c>
      <c r="N99" s="1"/>
      <c r="O99" s="1"/>
    </row>
    <row r="100" spans="1:15" ht="12.75" customHeight="1">
      <c r="A100" s="33">
        <v>90</v>
      </c>
      <c r="B100" s="53" t="s">
        <v>348</v>
      </c>
      <c r="C100" s="31">
        <v>5119.6499999999996</v>
      </c>
      <c r="D100" s="36">
        <v>5126.9333333333334</v>
      </c>
      <c r="E100" s="36">
        <v>4985.3666666666668</v>
      </c>
      <c r="F100" s="36">
        <v>4851.083333333333</v>
      </c>
      <c r="G100" s="36">
        <v>4709.5166666666664</v>
      </c>
      <c r="H100" s="36">
        <v>5261.2166666666672</v>
      </c>
      <c r="I100" s="36">
        <v>5402.7833333333347</v>
      </c>
      <c r="J100" s="36">
        <v>5537.0666666666675</v>
      </c>
      <c r="K100" s="31">
        <v>5268.5</v>
      </c>
      <c r="L100" s="31">
        <v>4992.6499999999996</v>
      </c>
      <c r="M100" s="31">
        <v>0.71972000000000003</v>
      </c>
      <c r="N100" s="1"/>
      <c r="O100" s="1"/>
    </row>
    <row r="101" spans="1:15" ht="12.75" customHeight="1">
      <c r="A101" s="33">
        <v>91</v>
      </c>
      <c r="B101" s="53" t="s">
        <v>349</v>
      </c>
      <c r="C101" s="31">
        <v>348.7</v>
      </c>
      <c r="D101" s="36">
        <v>349.23333333333335</v>
      </c>
      <c r="E101" s="36">
        <v>343.9666666666667</v>
      </c>
      <c r="F101" s="36">
        <v>339.23333333333335</v>
      </c>
      <c r="G101" s="36">
        <v>333.9666666666667</v>
      </c>
      <c r="H101" s="36">
        <v>353.9666666666667</v>
      </c>
      <c r="I101" s="36">
        <v>359.23333333333335</v>
      </c>
      <c r="J101" s="36">
        <v>363.9666666666667</v>
      </c>
      <c r="K101" s="31">
        <v>354.5</v>
      </c>
      <c r="L101" s="31">
        <v>344.5</v>
      </c>
      <c r="M101" s="31">
        <v>1.9412199999999999</v>
      </c>
      <c r="N101" s="1"/>
      <c r="O101" s="1"/>
    </row>
    <row r="102" spans="1:15" ht="12.75" customHeight="1">
      <c r="A102" s="33">
        <v>92</v>
      </c>
      <c r="B102" s="53" t="s">
        <v>350</v>
      </c>
      <c r="C102" s="31">
        <v>221.4</v>
      </c>
      <c r="D102" s="36">
        <v>222.91666666666666</v>
      </c>
      <c r="E102" s="36">
        <v>219.48333333333332</v>
      </c>
      <c r="F102" s="36">
        <v>217.56666666666666</v>
      </c>
      <c r="G102" s="36">
        <v>214.13333333333333</v>
      </c>
      <c r="H102" s="36">
        <v>224.83333333333331</v>
      </c>
      <c r="I102" s="36">
        <v>228.26666666666665</v>
      </c>
      <c r="J102" s="36">
        <v>230.18333333333331</v>
      </c>
      <c r="K102" s="31">
        <v>226.35</v>
      </c>
      <c r="L102" s="31">
        <v>221</v>
      </c>
      <c r="M102" s="31">
        <v>9.9859500000000008</v>
      </c>
      <c r="N102" s="1"/>
      <c r="O102" s="1"/>
    </row>
    <row r="103" spans="1:15" ht="12.75" customHeight="1">
      <c r="A103" s="33">
        <v>93</v>
      </c>
      <c r="B103" s="53" t="s">
        <v>90</v>
      </c>
      <c r="C103" s="31">
        <v>754.45</v>
      </c>
      <c r="D103" s="36">
        <v>751.15000000000009</v>
      </c>
      <c r="E103" s="36">
        <v>744.20000000000016</v>
      </c>
      <c r="F103" s="36">
        <v>733.95</v>
      </c>
      <c r="G103" s="36">
        <v>727.00000000000011</v>
      </c>
      <c r="H103" s="36">
        <v>761.4000000000002</v>
      </c>
      <c r="I103" s="36">
        <v>768.35</v>
      </c>
      <c r="J103" s="36">
        <v>778.60000000000025</v>
      </c>
      <c r="K103" s="31">
        <v>758.1</v>
      </c>
      <c r="L103" s="31">
        <v>740.9</v>
      </c>
      <c r="M103" s="31">
        <v>2.9357600000000001</v>
      </c>
      <c r="N103" s="1"/>
      <c r="O103" s="1"/>
    </row>
    <row r="104" spans="1:15" ht="12.75" customHeight="1">
      <c r="A104" s="33">
        <v>94</v>
      </c>
      <c r="B104" s="53" t="s">
        <v>89</v>
      </c>
      <c r="C104" s="31">
        <v>571.85</v>
      </c>
      <c r="D104" s="36">
        <v>571.26666666666665</v>
      </c>
      <c r="E104" s="36">
        <v>567.88333333333333</v>
      </c>
      <c r="F104" s="36">
        <v>563.91666666666663</v>
      </c>
      <c r="G104" s="36">
        <v>560.5333333333333</v>
      </c>
      <c r="H104" s="36">
        <v>575.23333333333335</v>
      </c>
      <c r="I104" s="36">
        <v>578.61666666666656</v>
      </c>
      <c r="J104" s="36">
        <v>582.58333333333337</v>
      </c>
      <c r="K104" s="31">
        <v>574.65</v>
      </c>
      <c r="L104" s="31">
        <v>567.29999999999995</v>
      </c>
      <c r="M104" s="31">
        <v>49.69623</v>
      </c>
      <c r="N104" s="1"/>
      <c r="O104" s="1"/>
    </row>
    <row r="105" spans="1:15" ht="12.75" customHeight="1">
      <c r="A105" s="33">
        <v>95</v>
      </c>
      <c r="B105" s="53" t="s">
        <v>351</v>
      </c>
      <c r="C105" s="31">
        <v>202.75</v>
      </c>
      <c r="D105" s="36">
        <v>202.15</v>
      </c>
      <c r="E105" s="36">
        <v>199.5</v>
      </c>
      <c r="F105" s="36">
        <v>196.25</v>
      </c>
      <c r="G105" s="36">
        <v>193.6</v>
      </c>
      <c r="H105" s="36">
        <v>205.4</v>
      </c>
      <c r="I105" s="36">
        <v>208.05000000000004</v>
      </c>
      <c r="J105" s="36">
        <v>211.3</v>
      </c>
      <c r="K105" s="31">
        <v>204.8</v>
      </c>
      <c r="L105" s="31">
        <v>198.9</v>
      </c>
      <c r="M105" s="31">
        <v>3.1129500000000001</v>
      </c>
      <c r="N105" s="1"/>
      <c r="O105" s="1"/>
    </row>
    <row r="106" spans="1:15" ht="12.75" customHeight="1">
      <c r="A106" s="33">
        <v>96</v>
      </c>
      <c r="B106" s="53" t="s">
        <v>352</v>
      </c>
      <c r="C106" s="31">
        <v>1234.9000000000001</v>
      </c>
      <c r="D106" s="36">
        <v>1249</v>
      </c>
      <c r="E106" s="36">
        <v>1207</v>
      </c>
      <c r="F106" s="36">
        <v>1179.0999999999999</v>
      </c>
      <c r="G106" s="36">
        <v>1137.0999999999999</v>
      </c>
      <c r="H106" s="36">
        <v>1276.9000000000001</v>
      </c>
      <c r="I106" s="36">
        <v>1318.9</v>
      </c>
      <c r="J106" s="36">
        <v>1346.8000000000002</v>
      </c>
      <c r="K106" s="31">
        <v>1291</v>
      </c>
      <c r="L106" s="31">
        <v>1221.0999999999999</v>
      </c>
      <c r="M106" s="31">
        <v>3.7456999999999998</v>
      </c>
      <c r="N106" s="1"/>
      <c r="O106" s="1"/>
    </row>
    <row r="107" spans="1:15" ht="12.75" customHeight="1">
      <c r="A107" s="33">
        <v>97</v>
      </c>
      <c r="B107" s="53" t="s">
        <v>353</v>
      </c>
      <c r="C107" s="31">
        <v>186.75</v>
      </c>
      <c r="D107" s="36">
        <v>188.08333333333334</v>
      </c>
      <c r="E107" s="36">
        <v>184.76666666666668</v>
      </c>
      <c r="F107" s="36">
        <v>182.78333333333333</v>
      </c>
      <c r="G107" s="36">
        <v>179.46666666666667</v>
      </c>
      <c r="H107" s="36">
        <v>190.06666666666669</v>
      </c>
      <c r="I107" s="36">
        <v>193.38333333333335</v>
      </c>
      <c r="J107" s="36">
        <v>195.3666666666667</v>
      </c>
      <c r="K107" s="31">
        <v>191.4</v>
      </c>
      <c r="L107" s="31">
        <v>186.1</v>
      </c>
      <c r="M107" s="31">
        <v>27.698450000000001</v>
      </c>
      <c r="N107" s="1"/>
      <c r="O107" s="1"/>
    </row>
    <row r="108" spans="1:15" ht="12.75" customHeight="1">
      <c r="A108" s="33">
        <v>98</v>
      </c>
      <c r="B108" s="53" t="s">
        <v>354</v>
      </c>
      <c r="C108" s="31">
        <v>2626.8</v>
      </c>
      <c r="D108" s="36">
        <v>2616.85</v>
      </c>
      <c r="E108" s="36">
        <v>2588.6999999999998</v>
      </c>
      <c r="F108" s="36">
        <v>2550.6</v>
      </c>
      <c r="G108" s="36">
        <v>2522.4499999999998</v>
      </c>
      <c r="H108" s="36">
        <v>2654.95</v>
      </c>
      <c r="I108" s="36">
        <v>2683.1000000000004</v>
      </c>
      <c r="J108" s="36">
        <v>2721.2</v>
      </c>
      <c r="K108" s="31">
        <v>2645</v>
      </c>
      <c r="L108" s="31">
        <v>2578.75</v>
      </c>
      <c r="M108" s="31">
        <v>0.77839000000000003</v>
      </c>
      <c r="N108" s="1"/>
      <c r="O108" s="1"/>
    </row>
    <row r="109" spans="1:15" ht="12.75" customHeight="1">
      <c r="A109" s="33">
        <v>99</v>
      </c>
      <c r="B109" s="53" t="s">
        <v>355</v>
      </c>
      <c r="C109" s="31">
        <v>58.35</v>
      </c>
      <c r="D109" s="36">
        <v>58.833333333333336</v>
      </c>
      <c r="E109" s="36">
        <v>57.666666666666671</v>
      </c>
      <c r="F109" s="36">
        <v>56.983333333333334</v>
      </c>
      <c r="G109" s="36">
        <v>55.81666666666667</v>
      </c>
      <c r="H109" s="36">
        <v>59.516666666666673</v>
      </c>
      <c r="I109" s="36">
        <v>60.683333333333344</v>
      </c>
      <c r="J109" s="36">
        <v>61.366666666666674</v>
      </c>
      <c r="K109" s="31">
        <v>60</v>
      </c>
      <c r="L109" s="31">
        <v>58.15</v>
      </c>
      <c r="M109" s="31">
        <v>90.715280000000007</v>
      </c>
      <c r="N109" s="1"/>
      <c r="O109" s="1"/>
    </row>
    <row r="110" spans="1:15" ht="12.75" customHeight="1">
      <c r="A110" s="33">
        <v>100</v>
      </c>
      <c r="B110" s="53" t="s">
        <v>356</v>
      </c>
      <c r="C110" s="31">
        <v>1788.9</v>
      </c>
      <c r="D110" s="36">
        <v>1794.6499999999999</v>
      </c>
      <c r="E110" s="36">
        <v>1770.2999999999997</v>
      </c>
      <c r="F110" s="36">
        <v>1751.6999999999998</v>
      </c>
      <c r="G110" s="36">
        <v>1727.3499999999997</v>
      </c>
      <c r="H110" s="36">
        <v>1813.2499999999998</v>
      </c>
      <c r="I110" s="36">
        <v>1837.5999999999997</v>
      </c>
      <c r="J110" s="36">
        <v>1856.1999999999998</v>
      </c>
      <c r="K110" s="31">
        <v>1819</v>
      </c>
      <c r="L110" s="31">
        <v>1776.05</v>
      </c>
      <c r="M110" s="31">
        <v>7.5579999999999998</v>
      </c>
      <c r="N110" s="1"/>
      <c r="O110" s="1"/>
    </row>
    <row r="111" spans="1:15" ht="12.75" customHeight="1">
      <c r="A111" s="33">
        <v>101</v>
      </c>
      <c r="B111" s="53" t="s">
        <v>357</v>
      </c>
      <c r="C111" s="31">
        <v>639.95000000000005</v>
      </c>
      <c r="D111" s="36">
        <v>639.25</v>
      </c>
      <c r="E111" s="36">
        <v>628.5</v>
      </c>
      <c r="F111" s="36">
        <v>617.04999999999995</v>
      </c>
      <c r="G111" s="36">
        <v>606.29999999999995</v>
      </c>
      <c r="H111" s="36">
        <v>650.70000000000005</v>
      </c>
      <c r="I111" s="36">
        <v>661.45</v>
      </c>
      <c r="J111" s="36">
        <v>672.90000000000009</v>
      </c>
      <c r="K111" s="31">
        <v>650</v>
      </c>
      <c r="L111" s="31">
        <v>627.79999999999995</v>
      </c>
      <c r="M111" s="31">
        <v>0.92257999999999996</v>
      </c>
      <c r="N111" s="1"/>
      <c r="O111" s="1"/>
    </row>
    <row r="112" spans="1:15" ht="12.75" customHeight="1">
      <c r="A112" s="33">
        <v>102</v>
      </c>
      <c r="B112" s="53" t="s">
        <v>358</v>
      </c>
      <c r="C112" s="31">
        <v>1444.5</v>
      </c>
      <c r="D112" s="36">
        <v>1451.8666666666668</v>
      </c>
      <c r="E112" s="36">
        <v>1429.0333333333335</v>
      </c>
      <c r="F112" s="36">
        <v>1413.5666666666668</v>
      </c>
      <c r="G112" s="36">
        <v>1390.7333333333336</v>
      </c>
      <c r="H112" s="36">
        <v>1467.3333333333335</v>
      </c>
      <c r="I112" s="36">
        <v>1490.1666666666665</v>
      </c>
      <c r="J112" s="36">
        <v>1505.6333333333334</v>
      </c>
      <c r="K112" s="31">
        <v>1474.7</v>
      </c>
      <c r="L112" s="31">
        <v>1436.4</v>
      </c>
      <c r="M112" s="31">
        <v>1.1268</v>
      </c>
      <c r="N112" s="1"/>
      <c r="O112" s="1"/>
    </row>
    <row r="113" spans="1:15" ht="12.75" customHeight="1">
      <c r="A113" s="33">
        <v>103</v>
      </c>
      <c r="B113" s="53" t="s">
        <v>359</v>
      </c>
      <c r="C113" s="31">
        <v>6809</v>
      </c>
      <c r="D113" s="36">
        <v>6859.666666666667</v>
      </c>
      <c r="E113" s="36">
        <v>6730.3333333333339</v>
      </c>
      <c r="F113" s="36">
        <v>6651.666666666667</v>
      </c>
      <c r="G113" s="36">
        <v>6522.3333333333339</v>
      </c>
      <c r="H113" s="36">
        <v>6938.3333333333339</v>
      </c>
      <c r="I113" s="36">
        <v>7067.6666666666679</v>
      </c>
      <c r="J113" s="36">
        <v>7146.3333333333339</v>
      </c>
      <c r="K113" s="31">
        <v>6989</v>
      </c>
      <c r="L113" s="31">
        <v>6781</v>
      </c>
      <c r="M113" s="31">
        <v>0.33662999999999998</v>
      </c>
      <c r="N113" s="1"/>
      <c r="O113" s="1"/>
    </row>
    <row r="114" spans="1:15" ht="12.75" customHeight="1">
      <c r="A114" s="33">
        <v>104</v>
      </c>
      <c r="B114" s="53" t="s">
        <v>360</v>
      </c>
      <c r="C114" s="31">
        <v>868.8</v>
      </c>
      <c r="D114" s="36">
        <v>858.44999999999993</v>
      </c>
      <c r="E114" s="36">
        <v>821.49999999999989</v>
      </c>
      <c r="F114" s="36">
        <v>774.19999999999993</v>
      </c>
      <c r="G114" s="36">
        <v>737.24999999999989</v>
      </c>
      <c r="H114" s="36">
        <v>905.74999999999989</v>
      </c>
      <c r="I114" s="36">
        <v>942.69999999999993</v>
      </c>
      <c r="J114" s="36">
        <v>989.99999999999989</v>
      </c>
      <c r="K114" s="31">
        <v>895.4</v>
      </c>
      <c r="L114" s="31">
        <v>811.15</v>
      </c>
      <c r="M114" s="31">
        <v>11.500220000000001</v>
      </c>
      <c r="N114" s="1"/>
      <c r="O114" s="1"/>
    </row>
    <row r="115" spans="1:15" ht="12.75" customHeight="1">
      <c r="A115" s="33">
        <v>105</v>
      </c>
      <c r="B115" s="53" t="s">
        <v>91</v>
      </c>
      <c r="C115" s="31">
        <v>343.4</v>
      </c>
      <c r="D115" s="36">
        <v>343.66666666666669</v>
      </c>
      <c r="E115" s="36">
        <v>339.83333333333337</v>
      </c>
      <c r="F115" s="36">
        <v>336.26666666666671</v>
      </c>
      <c r="G115" s="36">
        <v>332.43333333333339</v>
      </c>
      <c r="H115" s="36">
        <v>347.23333333333335</v>
      </c>
      <c r="I115" s="36">
        <v>351.06666666666672</v>
      </c>
      <c r="J115" s="36">
        <v>354.63333333333333</v>
      </c>
      <c r="K115" s="31">
        <v>347.5</v>
      </c>
      <c r="L115" s="31">
        <v>340.1</v>
      </c>
      <c r="M115" s="31">
        <v>9.7518899999999995</v>
      </c>
      <c r="N115" s="1"/>
      <c r="O115" s="1"/>
    </row>
    <row r="116" spans="1:15" ht="12.75" customHeight="1">
      <c r="A116" s="33">
        <v>106</v>
      </c>
      <c r="B116" s="53" t="s">
        <v>361</v>
      </c>
      <c r="C116" s="31">
        <v>438</v>
      </c>
      <c r="D116" s="36">
        <v>439.7833333333333</v>
      </c>
      <c r="E116" s="36">
        <v>432.31666666666661</v>
      </c>
      <c r="F116" s="36">
        <v>426.63333333333333</v>
      </c>
      <c r="G116" s="36">
        <v>419.16666666666663</v>
      </c>
      <c r="H116" s="36">
        <v>445.46666666666658</v>
      </c>
      <c r="I116" s="36">
        <v>452.93333333333328</v>
      </c>
      <c r="J116" s="36">
        <v>458.61666666666656</v>
      </c>
      <c r="K116" s="31">
        <v>447.25</v>
      </c>
      <c r="L116" s="31">
        <v>434.1</v>
      </c>
      <c r="M116" s="31">
        <v>0.96035999999999999</v>
      </c>
      <c r="N116" s="1"/>
      <c r="O116" s="1"/>
    </row>
    <row r="117" spans="1:15" ht="12.75" customHeight="1">
      <c r="A117" s="33">
        <v>107</v>
      </c>
      <c r="B117" s="53" t="s">
        <v>362</v>
      </c>
      <c r="C117" s="31">
        <v>1084.5999999999999</v>
      </c>
      <c r="D117" s="36">
        <v>1079.1000000000001</v>
      </c>
      <c r="E117" s="36">
        <v>1064.2000000000003</v>
      </c>
      <c r="F117" s="36">
        <v>1043.8000000000002</v>
      </c>
      <c r="G117" s="36">
        <v>1028.9000000000003</v>
      </c>
      <c r="H117" s="36">
        <v>1099.5000000000002</v>
      </c>
      <c r="I117" s="36">
        <v>1114.4000000000003</v>
      </c>
      <c r="J117" s="36">
        <v>1134.8000000000002</v>
      </c>
      <c r="K117" s="31">
        <v>1094</v>
      </c>
      <c r="L117" s="31">
        <v>1058.7</v>
      </c>
      <c r="M117" s="31">
        <v>0.66135999999999995</v>
      </c>
      <c r="N117" s="1"/>
      <c r="O117" s="1"/>
    </row>
    <row r="118" spans="1:15" ht="12.75" customHeight="1">
      <c r="A118" s="33">
        <v>108</v>
      </c>
      <c r="B118" s="53" t="s">
        <v>92</v>
      </c>
      <c r="C118" s="31">
        <v>1115.2</v>
      </c>
      <c r="D118" s="36">
        <v>1107.8999999999999</v>
      </c>
      <c r="E118" s="36">
        <v>1084.7999999999997</v>
      </c>
      <c r="F118" s="36">
        <v>1054.3999999999999</v>
      </c>
      <c r="G118" s="36">
        <v>1031.2999999999997</v>
      </c>
      <c r="H118" s="36">
        <v>1138.2999999999997</v>
      </c>
      <c r="I118" s="36">
        <v>1161.3999999999996</v>
      </c>
      <c r="J118" s="36">
        <v>1191.7999999999997</v>
      </c>
      <c r="K118" s="31">
        <v>1131</v>
      </c>
      <c r="L118" s="31">
        <v>1077.5</v>
      </c>
      <c r="M118" s="31">
        <v>30.920100000000001</v>
      </c>
      <c r="N118" s="1"/>
      <c r="O118" s="1"/>
    </row>
    <row r="119" spans="1:15" ht="12.75" customHeight="1">
      <c r="A119" s="33">
        <v>109</v>
      </c>
      <c r="B119" s="53" t="s">
        <v>93</v>
      </c>
      <c r="C119" s="31">
        <v>1472.25</v>
      </c>
      <c r="D119" s="36">
        <v>1471.1666666666667</v>
      </c>
      <c r="E119" s="36">
        <v>1461.0833333333335</v>
      </c>
      <c r="F119" s="36">
        <v>1449.9166666666667</v>
      </c>
      <c r="G119" s="36">
        <v>1439.8333333333335</v>
      </c>
      <c r="H119" s="36">
        <v>1482.3333333333335</v>
      </c>
      <c r="I119" s="36">
        <v>1492.416666666667</v>
      </c>
      <c r="J119" s="36">
        <v>1503.5833333333335</v>
      </c>
      <c r="K119" s="31">
        <v>1481.25</v>
      </c>
      <c r="L119" s="31">
        <v>1460</v>
      </c>
      <c r="M119" s="31">
        <v>16.356950000000001</v>
      </c>
      <c r="N119" s="1"/>
      <c r="O119" s="1"/>
    </row>
    <row r="120" spans="1:15" ht="12.75" customHeight="1">
      <c r="A120" s="33">
        <v>110</v>
      </c>
      <c r="B120" s="53" t="s">
        <v>100</v>
      </c>
      <c r="C120" s="31">
        <v>135.85</v>
      </c>
      <c r="D120" s="36">
        <v>135.63333333333333</v>
      </c>
      <c r="E120" s="36">
        <v>134.36666666666665</v>
      </c>
      <c r="F120" s="36">
        <v>132.88333333333333</v>
      </c>
      <c r="G120" s="36">
        <v>131.61666666666665</v>
      </c>
      <c r="H120" s="36">
        <v>137.11666666666665</v>
      </c>
      <c r="I120" s="36">
        <v>138.3833333333333</v>
      </c>
      <c r="J120" s="36">
        <v>139.86666666666665</v>
      </c>
      <c r="K120" s="31">
        <v>136.9</v>
      </c>
      <c r="L120" s="31">
        <v>134.15</v>
      </c>
      <c r="M120" s="31">
        <v>19.832999999999998</v>
      </c>
      <c r="N120" s="1"/>
      <c r="O120" s="1"/>
    </row>
    <row r="121" spans="1:15" ht="12.75" customHeight="1">
      <c r="A121" s="33">
        <v>111</v>
      </c>
      <c r="B121" s="53" t="s">
        <v>272</v>
      </c>
      <c r="C121" s="31">
        <v>1314.05</v>
      </c>
      <c r="D121" s="36">
        <v>1307.6333333333332</v>
      </c>
      <c r="E121" s="36">
        <v>1296.4666666666665</v>
      </c>
      <c r="F121" s="36">
        <v>1278.8833333333332</v>
      </c>
      <c r="G121" s="36">
        <v>1267.7166666666665</v>
      </c>
      <c r="H121" s="36">
        <v>1325.2166666666665</v>
      </c>
      <c r="I121" s="36">
        <v>1336.3833333333334</v>
      </c>
      <c r="J121" s="36">
        <v>1353.9666666666665</v>
      </c>
      <c r="K121" s="31">
        <v>1318.8</v>
      </c>
      <c r="L121" s="31">
        <v>1290.05</v>
      </c>
      <c r="M121" s="31">
        <v>1.77336</v>
      </c>
      <c r="N121" s="1"/>
      <c r="O121" s="1"/>
    </row>
    <row r="122" spans="1:15" ht="12.75" customHeight="1">
      <c r="A122" s="33">
        <v>112</v>
      </c>
      <c r="B122" s="53" t="s">
        <v>94</v>
      </c>
      <c r="C122" s="31">
        <v>435.95</v>
      </c>
      <c r="D122" s="36">
        <v>435.93333333333334</v>
      </c>
      <c r="E122" s="36">
        <v>430.91666666666669</v>
      </c>
      <c r="F122" s="36">
        <v>425.88333333333333</v>
      </c>
      <c r="G122" s="36">
        <v>420.86666666666667</v>
      </c>
      <c r="H122" s="36">
        <v>440.9666666666667</v>
      </c>
      <c r="I122" s="36">
        <v>445.98333333333335</v>
      </c>
      <c r="J122" s="36">
        <v>451.01666666666671</v>
      </c>
      <c r="K122" s="31">
        <v>440.95</v>
      </c>
      <c r="L122" s="31">
        <v>430.9</v>
      </c>
      <c r="M122" s="31">
        <v>93.894030000000001</v>
      </c>
      <c r="N122" s="1"/>
      <c r="O122" s="1"/>
    </row>
    <row r="123" spans="1:15" ht="12.75" customHeight="1">
      <c r="A123" s="33">
        <v>113</v>
      </c>
      <c r="B123" s="53" t="s">
        <v>363</v>
      </c>
      <c r="C123" s="31">
        <v>893.25</v>
      </c>
      <c r="D123" s="36">
        <v>893.66666666666663</v>
      </c>
      <c r="E123" s="36">
        <v>877.58333333333326</v>
      </c>
      <c r="F123" s="36">
        <v>861.91666666666663</v>
      </c>
      <c r="G123" s="36">
        <v>845.83333333333326</v>
      </c>
      <c r="H123" s="36">
        <v>909.33333333333326</v>
      </c>
      <c r="I123" s="36">
        <v>925.41666666666652</v>
      </c>
      <c r="J123" s="36">
        <v>941.08333333333326</v>
      </c>
      <c r="K123" s="31">
        <v>909.75</v>
      </c>
      <c r="L123" s="31">
        <v>878</v>
      </c>
      <c r="M123" s="31">
        <v>16.375389999999999</v>
      </c>
      <c r="N123" s="1"/>
      <c r="O123" s="1"/>
    </row>
    <row r="124" spans="1:15" ht="12.75" customHeight="1">
      <c r="A124" s="33">
        <v>114</v>
      </c>
      <c r="B124" s="53" t="s">
        <v>95</v>
      </c>
      <c r="C124" s="31">
        <v>5547.3</v>
      </c>
      <c r="D124" s="36">
        <v>5551.4333333333334</v>
      </c>
      <c r="E124" s="36">
        <v>5522.8666666666668</v>
      </c>
      <c r="F124" s="36">
        <v>5498.4333333333334</v>
      </c>
      <c r="G124" s="36">
        <v>5469.8666666666668</v>
      </c>
      <c r="H124" s="36">
        <v>5575.8666666666668</v>
      </c>
      <c r="I124" s="36">
        <v>5604.4333333333343</v>
      </c>
      <c r="J124" s="36">
        <v>5628.8666666666668</v>
      </c>
      <c r="K124" s="31">
        <v>5580</v>
      </c>
      <c r="L124" s="31">
        <v>5527</v>
      </c>
      <c r="M124" s="31">
        <v>2.06027</v>
      </c>
      <c r="N124" s="1"/>
      <c r="O124" s="1"/>
    </row>
    <row r="125" spans="1:15" ht="12.75" customHeight="1">
      <c r="A125" s="33">
        <v>115</v>
      </c>
      <c r="B125" s="53" t="s">
        <v>96</v>
      </c>
      <c r="C125" s="31">
        <v>2745.5</v>
      </c>
      <c r="D125" s="36">
        <v>2728</v>
      </c>
      <c r="E125" s="36">
        <v>2696.5</v>
      </c>
      <c r="F125" s="36">
        <v>2647.5</v>
      </c>
      <c r="G125" s="36">
        <v>2616</v>
      </c>
      <c r="H125" s="36">
        <v>2777</v>
      </c>
      <c r="I125" s="36">
        <v>2808.5</v>
      </c>
      <c r="J125" s="36">
        <v>2857.5</v>
      </c>
      <c r="K125" s="31">
        <v>2759.5</v>
      </c>
      <c r="L125" s="31">
        <v>2679</v>
      </c>
      <c r="M125" s="31">
        <v>3.5672899999999998</v>
      </c>
      <c r="N125" s="1"/>
      <c r="O125" s="1"/>
    </row>
    <row r="126" spans="1:15" ht="12.75" customHeight="1">
      <c r="A126" s="33">
        <v>116</v>
      </c>
      <c r="B126" s="53" t="s">
        <v>364</v>
      </c>
      <c r="C126" s="31">
        <v>3021.3</v>
      </c>
      <c r="D126" s="36">
        <v>3031.4333333333329</v>
      </c>
      <c r="E126" s="36">
        <v>2974.8666666666659</v>
      </c>
      <c r="F126" s="36">
        <v>2928.4333333333329</v>
      </c>
      <c r="G126" s="36">
        <v>2871.8666666666659</v>
      </c>
      <c r="H126" s="36">
        <v>3077.8666666666659</v>
      </c>
      <c r="I126" s="36">
        <v>3134.4333333333325</v>
      </c>
      <c r="J126" s="36">
        <v>3180.8666666666659</v>
      </c>
      <c r="K126" s="31">
        <v>3088</v>
      </c>
      <c r="L126" s="31">
        <v>2985</v>
      </c>
      <c r="M126" s="31">
        <v>2.9407000000000001</v>
      </c>
      <c r="N126" s="1"/>
      <c r="O126" s="1"/>
    </row>
    <row r="127" spans="1:15" ht="12.75" customHeight="1">
      <c r="A127" s="33">
        <v>117</v>
      </c>
      <c r="B127" s="53" t="s">
        <v>883</v>
      </c>
      <c r="C127" s="31">
        <v>1497.3</v>
      </c>
      <c r="D127" s="36">
        <v>1490.3999999999999</v>
      </c>
      <c r="E127" s="36">
        <v>1466.8999999999996</v>
      </c>
      <c r="F127" s="36">
        <v>1436.4999999999998</v>
      </c>
      <c r="G127" s="36">
        <v>1412.9999999999995</v>
      </c>
      <c r="H127" s="36">
        <v>1520.7999999999997</v>
      </c>
      <c r="I127" s="36">
        <v>1544.3000000000002</v>
      </c>
      <c r="J127" s="36">
        <v>1574.6999999999998</v>
      </c>
      <c r="K127" s="31">
        <v>1513.9</v>
      </c>
      <c r="L127" s="31">
        <v>1460</v>
      </c>
      <c r="M127" s="31">
        <v>0.47166000000000002</v>
      </c>
      <c r="N127" s="1"/>
      <c r="O127" s="1"/>
    </row>
    <row r="128" spans="1:15" ht="12.75" customHeight="1">
      <c r="A128" s="33">
        <v>118</v>
      </c>
      <c r="B128" s="53" t="s">
        <v>97</v>
      </c>
      <c r="C128" s="31">
        <v>868.05</v>
      </c>
      <c r="D128" s="36">
        <v>870.41666666666663</v>
      </c>
      <c r="E128" s="36">
        <v>860.38333333333321</v>
      </c>
      <c r="F128" s="36">
        <v>852.71666666666658</v>
      </c>
      <c r="G128" s="36">
        <v>842.68333333333317</v>
      </c>
      <c r="H128" s="36">
        <v>878.08333333333326</v>
      </c>
      <c r="I128" s="36">
        <v>888.11666666666679</v>
      </c>
      <c r="J128" s="36">
        <v>895.7833333333333</v>
      </c>
      <c r="K128" s="31">
        <v>880.45</v>
      </c>
      <c r="L128" s="31">
        <v>862.75</v>
      </c>
      <c r="M128" s="31">
        <v>9.5045699999999993</v>
      </c>
      <c r="N128" s="1"/>
      <c r="O128" s="1"/>
    </row>
    <row r="129" spans="1:15" ht="12.75" customHeight="1">
      <c r="A129" s="33">
        <v>119</v>
      </c>
      <c r="B129" s="53" t="s">
        <v>98</v>
      </c>
      <c r="C129" s="31">
        <v>1062.7</v>
      </c>
      <c r="D129" s="36">
        <v>1056.8999999999999</v>
      </c>
      <c r="E129" s="36">
        <v>1045.7999999999997</v>
      </c>
      <c r="F129" s="36">
        <v>1028.8999999999999</v>
      </c>
      <c r="G129" s="36">
        <v>1017.7999999999997</v>
      </c>
      <c r="H129" s="36">
        <v>1073.7999999999997</v>
      </c>
      <c r="I129" s="36">
        <v>1084.8999999999996</v>
      </c>
      <c r="J129" s="36">
        <v>1101.7999999999997</v>
      </c>
      <c r="K129" s="31">
        <v>1068</v>
      </c>
      <c r="L129" s="31">
        <v>1040</v>
      </c>
      <c r="M129" s="31">
        <v>4.57979</v>
      </c>
      <c r="N129" s="1"/>
      <c r="O129" s="1"/>
    </row>
    <row r="130" spans="1:15" ht="12.75" customHeight="1">
      <c r="A130" s="33">
        <v>120</v>
      </c>
      <c r="B130" s="53" t="s">
        <v>831</v>
      </c>
      <c r="C130" s="31">
        <v>4172.05</v>
      </c>
      <c r="D130" s="36">
        <v>4157.666666666667</v>
      </c>
      <c r="E130" s="36">
        <v>4102.3833333333341</v>
      </c>
      <c r="F130" s="36">
        <v>4032.7166666666672</v>
      </c>
      <c r="G130" s="36">
        <v>3977.4333333333343</v>
      </c>
      <c r="H130" s="36">
        <v>4227.3333333333339</v>
      </c>
      <c r="I130" s="36">
        <v>4282.6166666666668</v>
      </c>
      <c r="J130" s="36">
        <v>4352.2833333333338</v>
      </c>
      <c r="K130" s="31">
        <v>4212.95</v>
      </c>
      <c r="L130" s="31">
        <v>4088</v>
      </c>
      <c r="M130" s="31">
        <v>0.44943</v>
      </c>
      <c r="N130" s="1"/>
      <c r="O130" s="1"/>
    </row>
    <row r="131" spans="1:15" ht="12.75" customHeight="1">
      <c r="A131" s="33">
        <v>121</v>
      </c>
      <c r="B131" s="53" t="s">
        <v>365</v>
      </c>
      <c r="C131" s="31">
        <v>1400.9</v>
      </c>
      <c r="D131" s="36">
        <v>1384.25</v>
      </c>
      <c r="E131" s="36">
        <v>1359</v>
      </c>
      <c r="F131" s="36">
        <v>1317.1</v>
      </c>
      <c r="G131" s="36">
        <v>1291.8499999999999</v>
      </c>
      <c r="H131" s="36">
        <v>1426.15</v>
      </c>
      <c r="I131" s="36">
        <v>1451.4</v>
      </c>
      <c r="J131" s="36">
        <v>1493.3000000000002</v>
      </c>
      <c r="K131" s="31">
        <v>1409.5</v>
      </c>
      <c r="L131" s="31">
        <v>1342.35</v>
      </c>
      <c r="M131" s="31">
        <v>2.7612700000000001</v>
      </c>
      <c r="N131" s="1"/>
      <c r="O131" s="1"/>
    </row>
    <row r="132" spans="1:15" ht="12.75" customHeight="1">
      <c r="A132" s="33">
        <v>122</v>
      </c>
      <c r="B132" s="53" t="s">
        <v>99</v>
      </c>
      <c r="C132" s="31">
        <v>271</v>
      </c>
      <c r="D132" s="36">
        <v>271.08333333333331</v>
      </c>
      <c r="E132" s="36">
        <v>269.46666666666664</v>
      </c>
      <c r="F132" s="36">
        <v>267.93333333333334</v>
      </c>
      <c r="G132" s="36">
        <v>266.31666666666666</v>
      </c>
      <c r="H132" s="36">
        <v>272.61666666666662</v>
      </c>
      <c r="I132" s="36">
        <v>274.23333333333329</v>
      </c>
      <c r="J132" s="36">
        <v>275.76666666666659</v>
      </c>
      <c r="K132" s="31">
        <v>272.7</v>
      </c>
      <c r="L132" s="31">
        <v>269.55</v>
      </c>
      <c r="M132" s="31">
        <v>38.679459999999999</v>
      </c>
      <c r="N132" s="1"/>
      <c r="O132" s="1"/>
    </row>
    <row r="133" spans="1:15" ht="12.75" customHeight="1">
      <c r="A133" s="33">
        <v>123</v>
      </c>
      <c r="B133" s="53" t="s">
        <v>101</v>
      </c>
      <c r="C133" s="31">
        <v>2969.1</v>
      </c>
      <c r="D133" s="36">
        <v>2957.4500000000003</v>
      </c>
      <c r="E133" s="36">
        <v>2929.9000000000005</v>
      </c>
      <c r="F133" s="36">
        <v>2890.7000000000003</v>
      </c>
      <c r="G133" s="36">
        <v>2863.1500000000005</v>
      </c>
      <c r="H133" s="36">
        <v>2996.6500000000005</v>
      </c>
      <c r="I133" s="36">
        <v>3024.2000000000007</v>
      </c>
      <c r="J133" s="36">
        <v>3063.4000000000005</v>
      </c>
      <c r="K133" s="31">
        <v>2985</v>
      </c>
      <c r="L133" s="31">
        <v>2918.25</v>
      </c>
      <c r="M133" s="31">
        <v>5.1355899999999997</v>
      </c>
      <c r="N133" s="1"/>
      <c r="O133" s="1"/>
    </row>
    <row r="134" spans="1:15" ht="12.75" customHeight="1">
      <c r="A134" s="33">
        <v>124</v>
      </c>
      <c r="B134" s="53" t="s">
        <v>366</v>
      </c>
      <c r="C134" s="31">
        <v>1941.55</v>
      </c>
      <c r="D134" s="36">
        <v>1957.3</v>
      </c>
      <c r="E134" s="36">
        <v>1896.55</v>
      </c>
      <c r="F134" s="36">
        <v>1851.55</v>
      </c>
      <c r="G134" s="36">
        <v>1790.8</v>
      </c>
      <c r="H134" s="36">
        <v>2002.3</v>
      </c>
      <c r="I134" s="36">
        <v>2063.0500000000002</v>
      </c>
      <c r="J134" s="36">
        <v>2108.0500000000002</v>
      </c>
      <c r="K134" s="31">
        <v>2018.05</v>
      </c>
      <c r="L134" s="31">
        <v>1912.3</v>
      </c>
      <c r="M134" s="31">
        <v>6.58108</v>
      </c>
      <c r="N134" s="1"/>
      <c r="O134" s="1"/>
    </row>
    <row r="135" spans="1:15" ht="12.75" customHeight="1">
      <c r="A135" s="33">
        <v>125</v>
      </c>
      <c r="B135" s="53" t="s">
        <v>367</v>
      </c>
      <c r="C135" s="31">
        <v>866.4</v>
      </c>
      <c r="D135" s="36">
        <v>873.81666666666661</v>
      </c>
      <c r="E135" s="36">
        <v>855.38333333333321</v>
      </c>
      <c r="F135" s="36">
        <v>844.36666666666656</v>
      </c>
      <c r="G135" s="36">
        <v>825.93333333333317</v>
      </c>
      <c r="H135" s="36">
        <v>884.83333333333326</v>
      </c>
      <c r="I135" s="36">
        <v>903.26666666666665</v>
      </c>
      <c r="J135" s="36">
        <v>914.2833333333333</v>
      </c>
      <c r="K135" s="31">
        <v>892.25</v>
      </c>
      <c r="L135" s="31">
        <v>862.8</v>
      </c>
      <c r="M135" s="31">
        <v>0.61375999999999997</v>
      </c>
      <c r="N135" s="1"/>
      <c r="O135" s="1"/>
    </row>
    <row r="136" spans="1:15" ht="12.75" customHeight="1">
      <c r="A136" s="33">
        <v>126</v>
      </c>
      <c r="B136" s="53" t="s">
        <v>109</v>
      </c>
      <c r="C136" s="31">
        <v>873.4</v>
      </c>
      <c r="D136" s="36">
        <v>869.33333333333337</v>
      </c>
      <c r="E136" s="36">
        <v>862.2166666666667</v>
      </c>
      <c r="F136" s="36">
        <v>851.0333333333333</v>
      </c>
      <c r="G136" s="36">
        <v>843.91666666666663</v>
      </c>
      <c r="H136" s="36">
        <v>880.51666666666677</v>
      </c>
      <c r="I136" s="36">
        <v>887.63333333333333</v>
      </c>
      <c r="J136" s="36">
        <v>898.81666666666683</v>
      </c>
      <c r="K136" s="31">
        <v>876.45</v>
      </c>
      <c r="L136" s="31">
        <v>858.15</v>
      </c>
      <c r="M136" s="31">
        <v>26.861879999999999</v>
      </c>
      <c r="N136" s="1"/>
      <c r="O136" s="1"/>
    </row>
    <row r="137" spans="1:15" ht="12.75" customHeight="1">
      <c r="A137" s="33">
        <v>127</v>
      </c>
      <c r="B137" s="53" t="s">
        <v>102</v>
      </c>
      <c r="C137" s="31">
        <v>521.1</v>
      </c>
      <c r="D137" s="36">
        <v>518.65</v>
      </c>
      <c r="E137" s="36">
        <v>515.04999999999995</v>
      </c>
      <c r="F137" s="36">
        <v>509</v>
      </c>
      <c r="G137" s="36">
        <v>505.4</v>
      </c>
      <c r="H137" s="36">
        <v>524.69999999999993</v>
      </c>
      <c r="I137" s="36">
        <v>528.30000000000007</v>
      </c>
      <c r="J137" s="36">
        <v>534.34999999999991</v>
      </c>
      <c r="K137" s="31">
        <v>522.25</v>
      </c>
      <c r="L137" s="31">
        <v>512.6</v>
      </c>
      <c r="M137" s="31">
        <v>19.611789999999999</v>
      </c>
      <c r="N137" s="1"/>
      <c r="O137" s="1"/>
    </row>
    <row r="138" spans="1:15" ht="12.75" customHeight="1">
      <c r="A138" s="33">
        <v>128</v>
      </c>
      <c r="B138" s="53" t="s">
        <v>103</v>
      </c>
      <c r="C138" s="31">
        <v>1961.2</v>
      </c>
      <c r="D138" s="36">
        <v>1953.3</v>
      </c>
      <c r="E138" s="36">
        <v>1936.6</v>
      </c>
      <c r="F138" s="36">
        <v>1912</v>
      </c>
      <c r="G138" s="36">
        <v>1895.3</v>
      </c>
      <c r="H138" s="36">
        <v>1977.8999999999999</v>
      </c>
      <c r="I138" s="36">
        <v>1994.6000000000001</v>
      </c>
      <c r="J138" s="36">
        <v>2019.1999999999998</v>
      </c>
      <c r="K138" s="31">
        <v>1970</v>
      </c>
      <c r="L138" s="31">
        <v>1928.7</v>
      </c>
      <c r="M138" s="31">
        <v>2.3288799999999998</v>
      </c>
      <c r="N138" s="1"/>
      <c r="O138" s="1"/>
    </row>
    <row r="139" spans="1:15" ht="12.75" customHeight="1">
      <c r="A139" s="33">
        <v>129</v>
      </c>
      <c r="B139" s="53" t="s">
        <v>832</v>
      </c>
      <c r="C139" s="31">
        <v>2347.4499999999998</v>
      </c>
      <c r="D139" s="36">
        <v>2345.9500000000003</v>
      </c>
      <c r="E139" s="36">
        <v>2302.5000000000005</v>
      </c>
      <c r="F139" s="36">
        <v>2257.5500000000002</v>
      </c>
      <c r="G139" s="36">
        <v>2214.1000000000004</v>
      </c>
      <c r="H139" s="36">
        <v>2390.9000000000005</v>
      </c>
      <c r="I139" s="36">
        <v>2434.3500000000004</v>
      </c>
      <c r="J139" s="36">
        <v>2479.3000000000006</v>
      </c>
      <c r="K139" s="31">
        <v>2389.4</v>
      </c>
      <c r="L139" s="31">
        <v>2301</v>
      </c>
      <c r="M139" s="31">
        <v>1.5430299999999999</v>
      </c>
      <c r="N139" s="1"/>
      <c r="O139" s="1"/>
    </row>
    <row r="140" spans="1:15" ht="12.75" customHeight="1">
      <c r="A140" s="33">
        <v>130</v>
      </c>
      <c r="B140" s="53" t="s">
        <v>368</v>
      </c>
      <c r="C140" s="31">
        <v>489.85</v>
      </c>
      <c r="D140" s="36">
        <v>489.26666666666665</v>
      </c>
      <c r="E140" s="36">
        <v>483.83333333333331</v>
      </c>
      <c r="F140" s="36">
        <v>477.81666666666666</v>
      </c>
      <c r="G140" s="36">
        <v>472.38333333333333</v>
      </c>
      <c r="H140" s="36">
        <v>495.2833333333333</v>
      </c>
      <c r="I140" s="36">
        <v>500.7166666666667</v>
      </c>
      <c r="J140" s="36">
        <v>506.73333333333329</v>
      </c>
      <c r="K140" s="31">
        <v>494.7</v>
      </c>
      <c r="L140" s="31">
        <v>483.25</v>
      </c>
      <c r="M140" s="31">
        <v>8.1512600000000006</v>
      </c>
      <c r="N140" s="1"/>
      <c r="O140" s="1"/>
    </row>
    <row r="141" spans="1:15" ht="12.75" customHeight="1">
      <c r="A141" s="33">
        <v>131</v>
      </c>
      <c r="B141" s="53" t="s">
        <v>104</v>
      </c>
      <c r="C141" s="31">
        <v>2139.0500000000002</v>
      </c>
      <c r="D141" s="36">
        <v>2148.4333333333334</v>
      </c>
      <c r="E141" s="36">
        <v>2125.166666666667</v>
      </c>
      <c r="F141" s="36">
        <v>2111.2833333333338</v>
      </c>
      <c r="G141" s="36">
        <v>2088.0166666666673</v>
      </c>
      <c r="H141" s="36">
        <v>2162.3166666666666</v>
      </c>
      <c r="I141" s="36">
        <v>2185.583333333333</v>
      </c>
      <c r="J141" s="36">
        <v>2199.4666666666662</v>
      </c>
      <c r="K141" s="31">
        <v>2171.6999999999998</v>
      </c>
      <c r="L141" s="31">
        <v>2134.5500000000002</v>
      </c>
      <c r="M141" s="31">
        <v>1.3813200000000001</v>
      </c>
      <c r="N141" s="1"/>
      <c r="O141" s="1"/>
    </row>
    <row r="142" spans="1:15" ht="12.75" customHeight="1">
      <c r="A142" s="33">
        <v>132</v>
      </c>
      <c r="B142" s="53" t="s">
        <v>273</v>
      </c>
      <c r="C142" s="31">
        <v>456.95</v>
      </c>
      <c r="D142" s="36">
        <v>453.81666666666661</v>
      </c>
      <c r="E142" s="36">
        <v>441.98333333333323</v>
      </c>
      <c r="F142" s="36">
        <v>427.01666666666665</v>
      </c>
      <c r="G142" s="36">
        <v>415.18333333333328</v>
      </c>
      <c r="H142" s="36">
        <v>468.78333333333319</v>
      </c>
      <c r="I142" s="36">
        <v>480.61666666666656</v>
      </c>
      <c r="J142" s="36">
        <v>495.58333333333314</v>
      </c>
      <c r="K142" s="31">
        <v>465.65</v>
      </c>
      <c r="L142" s="31">
        <v>438.85</v>
      </c>
      <c r="M142" s="31">
        <v>35.621040000000001</v>
      </c>
      <c r="N142" s="1"/>
      <c r="O142" s="1"/>
    </row>
    <row r="143" spans="1:15" ht="12.75" customHeight="1">
      <c r="A143" s="33">
        <v>133</v>
      </c>
      <c r="B143" s="53" t="s">
        <v>105</v>
      </c>
      <c r="C143" s="31">
        <v>117.7</v>
      </c>
      <c r="D143" s="36">
        <v>118.39999999999999</v>
      </c>
      <c r="E143" s="36">
        <v>116.29999999999998</v>
      </c>
      <c r="F143" s="36">
        <v>114.89999999999999</v>
      </c>
      <c r="G143" s="36">
        <v>112.79999999999998</v>
      </c>
      <c r="H143" s="36">
        <v>119.79999999999998</v>
      </c>
      <c r="I143" s="36">
        <v>121.89999999999998</v>
      </c>
      <c r="J143" s="36">
        <v>123.29999999999998</v>
      </c>
      <c r="K143" s="31">
        <v>120.5</v>
      </c>
      <c r="L143" s="31">
        <v>117</v>
      </c>
      <c r="M143" s="31">
        <v>38.695230000000002</v>
      </c>
      <c r="N143" s="1"/>
      <c r="O143" s="1"/>
    </row>
    <row r="144" spans="1:15" ht="12.75" customHeight="1">
      <c r="A144" s="33">
        <v>134</v>
      </c>
      <c r="B144" s="53" t="s">
        <v>369</v>
      </c>
      <c r="C144" s="31">
        <v>155.05000000000001</v>
      </c>
      <c r="D144" s="36">
        <v>154.73333333333335</v>
      </c>
      <c r="E144" s="36">
        <v>153.4666666666667</v>
      </c>
      <c r="F144" s="36">
        <v>151.88333333333335</v>
      </c>
      <c r="G144" s="36">
        <v>150.6166666666667</v>
      </c>
      <c r="H144" s="36">
        <v>156.31666666666669</v>
      </c>
      <c r="I144" s="36">
        <v>157.58333333333334</v>
      </c>
      <c r="J144" s="36">
        <v>159.16666666666669</v>
      </c>
      <c r="K144" s="31">
        <v>156</v>
      </c>
      <c r="L144" s="31">
        <v>153.15</v>
      </c>
      <c r="M144" s="31">
        <v>13.658239999999999</v>
      </c>
      <c r="N144" s="1"/>
      <c r="O144" s="1"/>
    </row>
    <row r="145" spans="1:15" ht="12.75" customHeight="1">
      <c r="A145" s="33">
        <v>135</v>
      </c>
      <c r="B145" s="53" t="s">
        <v>106</v>
      </c>
      <c r="C145" s="31">
        <v>3391</v>
      </c>
      <c r="D145" s="36">
        <v>3401.6666666666665</v>
      </c>
      <c r="E145" s="36">
        <v>3364.333333333333</v>
      </c>
      <c r="F145" s="36">
        <v>3337.6666666666665</v>
      </c>
      <c r="G145" s="36">
        <v>3300.333333333333</v>
      </c>
      <c r="H145" s="36">
        <v>3428.333333333333</v>
      </c>
      <c r="I145" s="36">
        <v>3465.6666666666661</v>
      </c>
      <c r="J145" s="36">
        <v>3492.333333333333</v>
      </c>
      <c r="K145" s="31">
        <v>3439</v>
      </c>
      <c r="L145" s="31">
        <v>3375</v>
      </c>
      <c r="M145" s="31">
        <v>4.7846200000000003</v>
      </c>
      <c r="N145" s="1"/>
      <c r="O145" s="1"/>
    </row>
    <row r="146" spans="1:15" ht="12.75" customHeight="1">
      <c r="A146" s="33">
        <v>136</v>
      </c>
      <c r="B146" s="53" t="s">
        <v>107</v>
      </c>
      <c r="C146" s="31">
        <v>7245.65</v>
      </c>
      <c r="D146" s="36">
        <v>7213.5666666666666</v>
      </c>
      <c r="E146" s="36">
        <v>7140.7833333333328</v>
      </c>
      <c r="F146" s="36">
        <v>7035.9166666666661</v>
      </c>
      <c r="G146" s="36">
        <v>6963.1333333333323</v>
      </c>
      <c r="H146" s="36">
        <v>7318.4333333333334</v>
      </c>
      <c r="I146" s="36">
        <v>7391.2166666666681</v>
      </c>
      <c r="J146" s="36">
        <v>7496.0833333333339</v>
      </c>
      <c r="K146" s="31">
        <v>7286.35</v>
      </c>
      <c r="L146" s="31">
        <v>7108.7</v>
      </c>
      <c r="M146" s="31">
        <v>1.81186</v>
      </c>
      <c r="N146" s="1"/>
      <c r="O146" s="1"/>
    </row>
    <row r="147" spans="1:15" ht="12.75" customHeight="1">
      <c r="A147" s="33">
        <v>137</v>
      </c>
      <c r="B147" s="53" t="s">
        <v>164</v>
      </c>
      <c r="C147" s="31">
        <v>2267.5</v>
      </c>
      <c r="D147" s="36">
        <v>2229.2999999999997</v>
      </c>
      <c r="E147" s="36">
        <v>2184.1999999999994</v>
      </c>
      <c r="F147" s="36">
        <v>2100.8999999999996</v>
      </c>
      <c r="G147" s="36">
        <v>2055.7999999999993</v>
      </c>
      <c r="H147" s="36">
        <v>2312.5999999999995</v>
      </c>
      <c r="I147" s="36">
        <v>2357.6999999999998</v>
      </c>
      <c r="J147" s="36">
        <v>2440.9999999999995</v>
      </c>
      <c r="K147" s="31">
        <v>2274.4</v>
      </c>
      <c r="L147" s="31">
        <v>2146</v>
      </c>
      <c r="M147" s="31">
        <v>10.9284</v>
      </c>
      <c r="N147" s="1"/>
      <c r="O147" s="1"/>
    </row>
    <row r="148" spans="1:15" ht="12.75" customHeight="1">
      <c r="A148" s="33">
        <v>138</v>
      </c>
      <c r="B148" s="53" t="s">
        <v>110</v>
      </c>
      <c r="C148" s="31">
        <v>6134.85</v>
      </c>
      <c r="D148" s="36">
        <v>6150.7833333333328</v>
      </c>
      <c r="E148" s="36">
        <v>6090.1166666666659</v>
      </c>
      <c r="F148" s="36">
        <v>6045.3833333333332</v>
      </c>
      <c r="G148" s="36">
        <v>5984.7166666666662</v>
      </c>
      <c r="H148" s="36">
        <v>6195.5166666666655</v>
      </c>
      <c r="I148" s="36">
        <v>6256.1833333333334</v>
      </c>
      <c r="J148" s="36">
        <v>6300.9166666666652</v>
      </c>
      <c r="K148" s="31">
        <v>6211.45</v>
      </c>
      <c r="L148" s="31">
        <v>6106.05</v>
      </c>
      <c r="M148" s="31">
        <v>2.72255</v>
      </c>
      <c r="N148" s="1"/>
      <c r="O148" s="1"/>
    </row>
    <row r="149" spans="1:15" ht="12.75" customHeight="1">
      <c r="A149" s="33">
        <v>139</v>
      </c>
      <c r="B149" s="53" t="s">
        <v>370</v>
      </c>
      <c r="C149" s="31">
        <v>550.85</v>
      </c>
      <c r="D149" s="36">
        <v>556.31666666666661</v>
      </c>
      <c r="E149" s="36">
        <v>541.63333333333321</v>
      </c>
      <c r="F149" s="36">
        <v>532.41666666666663</v>
      </c>
      <c r="G149" s="36">
        <v>517.73333333333323</v>
      </c>
      <c r="H149" s="36">
        <v>565.53333333333319</v>
      </c>
      <c r="I149" s="36">
        <v>580.21666666666658</v>
      </c>
      <c r="J149" s="36">
        <v>589.43333333333317</v>
      </c>
      <c r="K149" s="31">
        <v>571</v>
      </c>
      <c r="L149" s="31">
        <v>547.1</v>
      </c>
      <c r="M149" s="31">
        <v>1.9069100000000001</v>
      </c>
      <c r="N149" s="1"/>
      <c r="O149" s="1"/>
    </row>
    <row r="150" spans="1:15" ht="12.75" customHeight="1">
      <c r="A150" s="33">
        <v>140</v>
      </c>
      <c r="B150" s="53" t="s">
        <v>371</v>
      </c>
      <c r="C150" s="31">
        <v>442.5</v>
      </c>
      <c r="D150" s="36">
        <v>438.66666666666669</v>
      </c>
      <c r="E150" s="36">
        <v>428.88333333333338</v>
      </c>
      <c r="F150" s="36">
        <v>415.26666666666671</v>
      </c>
      <c r="G150" s="36">
        <v>405.48333333333341</v>
      </c>
      <c r="H150" s="36">
        <v>452.28333333333336</v>
      </c>
      <c r="I150" s="36">
        <v>462.06666666666666</v>
      </c>
      <c r="J150" s="36">
        <v>475.68333333333334</v>
      </c>
      <c r="K150" s="31">
        <v>448.45</v>
      </c>
      <c r="L150" s="31">
        <v>425.05</v>
      </c>
      <c r="M150" s="31">
        <v>13.35045</v>
      </c>
      <c r="N150" s="1"/>
      <c r="O150" s="1"/>
    </row>
    <row r="151" spans="1:15" ht="12.75" customHeight="1">
      <c r="A151" s="33">
        <v>141</v>
      </c>
      <c r="B151" s="53" t="s">
        <v>372</v>
      </c>
      <c r="C151" s="31">
        <v>180.45</v>
      </c>
      <c r="D151" s="36">
        <v>181.5</v>
      </c>
      <c r="E151" s="36">
        <v>179</v>
      </c>
      <c r="F151" s="36">
        <v>177.55</v>
      </c>
      <c r="G151" s="36">
        <v>175.05</v>
      </c>
      <c r="H151" s="36">
        <v>182.95</v>
      </c>
      <c r="I151" s="36">
        <v>185.45</v>
      </c>
      <c r="J151" s="36">
        <v>186.89999999999998</v>
      </c>
      <c r="K151" s="31">
        <v>184</v>
      </c>
      <c r="L151" s="31">
        <v>180.05</v>
      </c>
      <c r="M151" s="31">
        <v>3.9782999999999999</v>
      </c>
      <c r="N151" s="1"/>
      <c r="O151" s="1"/>
    </row>
    <row r="152" spans="1:15" ht="12.75" customHeight="1">
      <c r="A152" s="33">
        <v>142</v>
      </c>
      <c r="B152" s="53" t="s">
        <v>373</v>
      </c>
      <c r="C152" s="31">
        <v>44.05</v>
      </c>
      <c r="D152" s="36">
        <v>44.1</v>
      </c>
      <c r="E152" s="36">
        <v>43</v>
      </c>
      <c r="F152" s="36">
        <v>41.949999999999996</v>
      </c>
      <c r="G152" s="36">
        <v>40.849999999999994</v>
      </c>
      <c r="H152" s="36">
        <v>45.150000000000006</v>
      </c>
      <c r="I152" s="36">
        <v>46.250000000000014</v>
      </c>
      <c r="J152" s="36">
        <v>47.300000000000011</v>
      </c>
      <c r="K152" s="31">
        <v>45.2</v>
      </c>
      <c r="L152" s="31">
        <v>43.05</v>
      </c>
      <c r="M152" s="31">
        <v>224.38785999999999</v>
      </c>
      <c r="N152" s="1"/>
      <c r="O152" s="1"/>
    </row>
    <row r="153" spans="1:15" ht="12.75" customHeight="1">
      <c r="A153" s="33">
        <v>143</v>
      </c>
      <c r="B153" s="53" t="s">
        <v>111</v>
      </c>
      <c r="C153" s="31">
        <v>3911.1</v>
      </c>
      <c r="D153" s="36">
        <v>3953.5666666666671</v>
      </c>
      <c r="E153" s="36">
        <v>3864.6333333333341</v>
      </c>
      <c r="F153" s="36">
        <v>3818.166666666667</v>
      </c>
      <c r="G153" s="36">
        <v>3729.233333333334</v>
      </c>
      <c r="H153" s="36">
        <v>4000.0333333333342</v>
      </c>
      <c r="I153" s="36">
        <v>4088.9666666666676</v>
      </c>
      <c r="J153" s="36">
        <v>4135.4333333333343</v>
      </c>
      <c r="K153" s="31">
        <v>4042.5</v>
      </c>
      <c r="L153" s="31">
        <v>3907.1</v>
      </c>
      <c r="M153" s="31">
        <v>7.7215800000000003</v>
      </c>
      <c r="N153" s="1"/>
      <c r="O153" s="1"/>
    </row>
    <row r="154" spans="1:15" ht="12.75" customHeight="1">
      <c r="A154" s="33">
        <v>144</v>
      </c>
      <c r="B154" s="53" t="s">
        <v>374</v>
      </c>
      <c r="C154" s="31">
        <v>580.45000000000005</v>
      </c>
      <c r="D154" s="36">
        <v>583.83333333333337</v>
      </c>
      <c r="E154" s="36">
        <v>574.66666666666674</v>
      </c>
      <c r="F154" s="36">
        <v>568.88333333333333</v>
      </c>
      <c r="G154" s="36">
        <v>559.7166666666667</v>
      </c>
      <c r="H154" s="36">
        <v>589.61666666666679</v>
      </c>
      <c r="I154" s="36">
        <v>598.78333333333353</v>
      </c>
      <c r="J154" s="36">
        <v>604.56666666666683</v>
      </c>
      <c r="K154" s="31">
        <v>593</v>
      </c>
      <c r="L154" s="31">
        <v>578.04999999999995</v>
      </c>
      <c r="M154" s="31">
        <v>2.44293</v>
      </c>
      <c r="N154" s="1"/>
      <c r="O154" s="1"/>
    </row>
    <row r="155" spans="1:15" ht="12.75" customHeight="1">
      <c r="A155" s="33">
        <v>145</v>
      </c>
      <c r="B155" s="53" t="s">
        <v>274</v>
      </c>
      <c r="C155" s="31">
        <v>435.25</v>
      </c>
      <c r="D155" s="36">
        <v>430.63333333333338</v>
      </c>
      <c r="E155" s="36">
        <v>423.46666666666675</v>
      </c>
      <c r="F155" s="36">
        <v>411.68333333333339</v>
      </c>
      <c r="G155" s="36">
        <v>404.51666666666677</v>
      </c>
      <c r="H155" s="36">
        <v>442.41666666666674</v>
      </c>
      <c r="I155" s="36">
        <v>449.58333333333337</v>
      </c>
      <c r="J155" s="36">
        <v>461.36666666666673</v>
      </c>
      <c r="K155" s="31">
        <v>437.8</v>
      </c>
      <c r="L155" s="31">
        <v>418.85</v>
      </c>
      <c r="M155" s="31">
        <v>7.5997599999999998</v>
      </c>
      <c r="N155" s="1"/>
      <c r="O155" s="1"/>
    </row>
    <row r="156" spans="1:15" ht="12.75" customHeight="1">
      <c r="A156" s="33">
        <v>146</v>
      </c>
      <c r="B156" s="53" t="s">
        <v>375</v>
      </c>
      <c r="C156" s="31">
        <v>1762.85</v>
      </c>
      <c r="D156" s="36">
        <v>1778.7</v>
      </c>
      <c r="E156" s="36">
        <v>1739.15</v>
      </c>
      <c r="F156" s="36">
        <v>1715.45</v>
      </c>
      <c r="G156" s="36">
        <v>1675.9</v>
      </c>
      <c r="H156" s="36">
        <v>1802.4</v>
      </c>
      <c r="I156" s="36">
        <v>1841.9499999999998</v>
      </c>
      <c r="J156" s="36">
        <v>1865.65</v>
      </c>
      <c r="K156" s="31">
        <v>1818.25</v>
      </c>
      <c r="L156" s="31">
        <v>1755</v>
      </c>
      <c r="M156" s="31">
        <v>0.46073999999999998</v>
      </c>
      <c r="N156" s="1"/>
      <c r="O156" s="1"/>
    </row>
    <row r="157" spans="1:15" ht="12.75" customHeight="1">
      <c r="A157" s="33">
        <v>147</v>
      </c>
      <c r="B157" s="53" t="s">
        <v>376</v>
      </c>
      <c r="C157" s="31">
        <v>206.25</v>
      </c>
      <c r="D157" s="36">
        <v>203.75</v>
      </c>
      <c r="E157" s="36">
        <v>197.75</v>
      </c>
      <c r="F157" s="36">
        <v>189.25</v>
      </c>
      <c r="G157" s="36">
        <v>183.25</v>
      </c>
      <c r="H157" s="36">
        <v>212.25</v>
      </c>
      <c r="I157" s="36">
        <v>218.25</v>
      </c>
      <c r="J157" s="36">
        <v>226.75</v>
      </c>
      <c r="K157" s="31">
        <v>209.75</v>
      </c>
      <c r="L157" s="31">
        <v>195.25</v>
      </c>
      <c r="M157" s="31">
        <v>195.35541000000001</v>
      </c>
      <c r="N157" s="1"/>
      <c r="O157" s="1"/>
    </row>
    <row r="158" spans="1:15" ht="12.75" customHeight="1">
      <c r="A158" s="33">
        <v>148</v>
      </c>
      <c r="B158" s="53" t="s">
        <v>849</v>
      </c>
      <c r="C158" s="31">
        <v>1086</v>
      </c>
      <c r="D158" s="36">
        <v>1077.3333333333333</v>
      </c>
      <c r="E158" s="36">
        <v>1049.8166666666666</v>
      </c>
      <c r="F158" s="36">
        <v>1013.6333333333334</v>
      </c>
      <c r="G158" s="36">
        <v>986.11666666666679</v>
      </c>
      <c r="H158" s="36">
        <v>1113.5166666666664</v>
      </c>
      <c r="I158" s="36">
        <v>1141.0333333333333</v>
      </c>
      <c r="J158" s="36">
        <v>1177.2166666666662</v>
      </c>
      <c r="K158" s="31">
        <v>1104.8499999999999</v>
      </c>
      <c r="L158" s="31">
        <v>1041.1500000000001</v>
      </c>
      <c r="M158" s="31">
        <v>1.5123899999999999</v>
      </c>
      <c r="N158" s="1"/>
      <c r="O158" s="1"/>
    </row>
    <row r="159" spans="1:15" ht="12.75" customHeight="1">
      <c r="A159" s="33">
        <v>149</v>
      </c>
      <c r="B159" s="53" t="s">
        <v>377</v>
      </c>
      <c r="C159" s="31">
        <v>93.25</v>
      </c>
      <c r="D159" s="36">
        <v>93.666666666666671</v>
      </c>
      <c r="E159" s="36">
        <v>92.283333333333346</v>
      </c>
      <c r="F159" s="36">
        <v>91.316666666666677</v>
      </c>
      <c r="G159" s="36">
        <v>89.933333333333351</v>
      </c>
      <c r="H159" s="36">
        <v>94.63333333333334</v>
      </c>
      <c r="I159" s="36">
        <v>96.016666666666666</v>
      </c>
      <c r="J159" s="36">
        <v>96.983333333333334</v>
      </c>
      <c r="K159" s="31">
        <v>95.05</v>
      </c>
      <c r="L159" s="31">
        <v>92.7</v>
      </c>
      <c r="M159" s="31">
        <v>39.022970000000001</v>
      </c>
      <c r="N159" s="1"/>
      <c r="O159" s="1"/>
    </row>
    <row r="160" spans="1:15" ht="12.75" customHeight="1">
      <c r="A160" s="33">
        <v>150</v>
      </c>
      <c r="B160" s="53" t="s">
        <v>833</v>
      </c>
      <c r="C160" s="31">
        <v>843.65</v>
      </c>
      <c r="D160" s="36">
        <v>842.55000000000007</v>
      </c>
      <c r="E160" s="36">
        <v>835.10000000000014</v>
      </c>
      <c r="F160" s="36">
        <v>826.55000000000007</v>
      </c>
      <c r="G160" s="36">
        <v>819.10000000000014</v>
      </c>
      <c r="H160" s="36">
        <v>851.10000000000014</v>
      </c>
      <c r="I160" s="36">
        <v>858.55000000000018</v>
      </c>
      <c r="J160" s="36">
        <v>867.10000000000014</v>
      </c>
      <c r="K160" s="31">
        <v>850</v>
      </c>
      <c r="L160" s="31">
        <v>834</v>
      </c>
      <c r="M160" s="31">
        <v>1.4641</v>
      </c>
      <c r="N160" s="1"/>
      <c r="O160" s="1"/>
    </row>
    <row r="161" spans="1:15" ht="12.75" customHeight="1">
      <c r="A161" s="33">
        <v>151</v>
      </c>
      <c r="B161" s="53" t="s">
        <v>112</v>
      </c>
      <c r="C161" s="31">
        <v>2751.25</v>
      </c>
      <c r="D161" s="36">
        <v>2756.5166666666664</v>
      </c>
      <c r="E161" s="36">
        <v>2738.0333333333328</v>
      </c>
      <c r="F161" s="36">
        <v>2724.8166666666666</v>
      </c>
      <c r="G161" s="36">
        <v>2706.333333333333</v>
      </c>
      <c r="H161" s="36">
        <v>2769.7333333333327</v>
      </c>
      <c r="I161" s="36">
        <v>2788.2166666666662</v>
      </c>
      <c r="J161" s="36">
        <v>2801.4333333333325</v>
      </c>
      <c r="K161" s="31">
        <v>2775</v>
      </c>
      <c r="L161" s="31">
        <v>2743.3</v>
      </c>
      <c r="M161" s="31">
        <v>1.00227</v>
      </c>
      <c r="N161" s="1"/>
      <c r="O161" s="1"/>
    </row>
    <row r="162" spans="1:15" ht="12.75" customHeight="1">
      <c r="A162" s="33">
        <v>152</v>
      </c>
      <c r="B162" s="53" t="s">
        <v>113</v>
      </c>
      <c r="C162" s="31">
        <v>304.55</v>
      </c>
      <c r="D162" s="36">
        <v>304.98333333333335</v>
      </c>
      <c r="E162" s="36">
        <v>303.06666666666672</v>
      </c>
      <c r="F162" s="36">
        <v>301.58333333333337</v>
      </c>
      <c r="G162" s="36">
        <v>299.66666666666674</v>
      </c>
      <c r="H162" s="36">
        <v>306.4666666666667</v>
      </c>
      <c r="I162" s="36">
        <v>308.38333333333333</v>
      </c>
      <c r="J162" s="36">
        <v>309.86666666666667</v>
      </c>
      <c r="K162" s="31">
        <v>306.89999999999998</v>
      </c>
      <c r="L162" s="31">
        <v>303.5</v>
      </c>
      <c r="M162" s="31">
        <v>14.32199</v>
      </c>
      <c r="N162" s="1"/>
      <c r="O162" s="1"/>
    </row>
    <row r="163" spans="1:15" ht="12.75" customHeight="1">
      <c r="A163" s="33">
        <v>153</v>
      </c>
      <c r="B163" s="53" t="s">
        <v>378</v>
      </c>
      <c r="C163" s="31">
        <v>420.7</v>
      </c>
      <c r="D163" s="36">
        <v>424.61666666666662</v>
      </c>
      <c r="E163" s="36">
        <v>415.98333333333323</v>
      </c>
      <c r="F163" s="36">
        <v>411.26666666666659</v>
      </c>
      <c r="G163" s="36">
        <v>402.63333333333321</v>
      </c>
      <c r="H163" s="36">
        <v>429.33333333333326</v>
      </c>
      <c r="I163" s="36">
        <v>437.96666666666658</v>
      </c>
      <c r="J163" s="36">
        <v>442.68333333333328</v>
      </c>
      <c r="K163" s="31">
        <v>433.25</v>
      </c>
      <c r="L163" s="31">
        <v>419.9</v>
      </c>
      <c r="M163" s="31">
        <v>1.5439499999999999</v>
      </c>
      <c r="N163" s="1"/>
      <c r="O163" s="1"/>
    </row>
    <row r="164" spans="1:15" ht="12.75" customHeight="1">
      <c r="A164" s="33">
        <v>154</v>
      </c>
      <c r="B164" s="53" t="s">
        <v>275</v>
      </c>
      <c r="C164" s="31">
        <v>161.94999999999999</v>
      </c>
      <c r="D164" s="36">
        <v>162.33333333333331</v>
      </c>
      <c r="E164" s="36">
        <v>159.81666666666663</v>
      </c>
      <c r="F164" s="36">
        <v>157.68333333333331</v>
      </c>
      <c r="G164" s="36">
        <v>155.16666666666663</v>
      </c>
      <c r="H164" s="36">
        <v>164.46666666666664</v>
      </c>
      <c r="I164" s="36">
        <v>166.98333333333329</v>
      </c>
      <c r="J164" s="36">
        <v>169.11666666666665</v>
      </c>
      <c r="K164" s="31">
        <v>164.85</v>
      </c>
      <c r="L164" s="31">
        <v>160.19999999999999</v>
      </c>
      <c r="M164" s="31">
        <v>48.771630000000002</v>
      </c>
      <c r="N164" s="1"/>
      <c r="O164" s="1"/>
    </row>
    <row r="165" spans="1:15" ht="12.75" customHeight="1">
      <c r="A165" s="33">
        <v>155</v>
      </c>
      <c r="B165" s="53" t="s">
        <v>114</v>
      </c>
      <c r="C165" s="31">
        <v>149.80000000000001</v>
      </c>
      <c r="D165" s="36">
        <v>149.98333333333335</v>
      </c>
      <c r="E165" s="36">
        <v>148.4666666666667</v>
      </c>
      <c r="F165" s="36">
        <v>147.13333333333335</v>
      </c>
      <c r="G165" s="36">
        <v>145.6166666666667</v>
      </c>
      <c r="H165" s="36">
        <v>151.31666666666669</v>
      </c>
      <c r="I165" s="36">
        <v>152.83333333333334</v>
      </c>
      <c r="J165" s="36">
        <v>154.16666666666669</v>
      </c>
      <c r="K165" s="31">
        <v>151.5</v>
      </c>
      <c r="L165" s="31">
        <v>148.65</v>
      </c>
      <c r="M165" s="31">
        <v>77.429950000000005</v>
      </c>
      <c r="N165" s="1"/>
      <c r="O165" s="1"/>
    </row>
    <row r="166" spans="1:15" ht="12.75" customHeight="1">
      <c r="A166" s="33">
        <v>156</v>
      </c>
      <c r="B166" s="53" t="s">
        <v>379</v>
      </c>
      <c r="C166" s="31">
        <v>639.5</v>
      </c>
      <c r="D166" s="36">
        <v>647.16666666666663</v>
      </c>
      <c r="E166" s="36">
        <v>627.33333333333326</v>
      </c>
      <c r="F166" s="36">
        <v>615.16666666666663</v>
      </c>
      <c r="G166" s="36">
        <v>595.33333333333326</v>
      </c>
      <c r="H166" s="36">
        <v>659.33333333333326</v>
      </c>
      <c r="I166" s="36">
        <v>679.16666666666652</v>
      </c>
      <c r="J166" s="36">
        <v>691.33333333333326</v>
      </c>
      <c r="K166" s="31">
        <v>667</v>
      </c>
      <c r="L166" s="31">
        <v>635</v>
      </c>
      <c r="M166" s="31">
        <v>3.97899</v>
      </c>
      <c r="N166" s="1"/>
      <c r="O166" s="1"/>
    </row>
    <row r="167" spans="1:15" ht="12.75" customHeight="1">
      <c r="A167" s="33">
        <v>157</v>
      </c>
      <c r="B167" s="53" t="s">
        <v>380</v>
      </c>
      <c r="C167" s="31">
        <v>4053.05</v>
      </c>
      <c r="D167" s="36">
        <v>4071.4333333333329</v>
      </c>
      <c r="E167" s="36">
        <v>4031.6166666666659</v>
      </c>
      <c r="F167" s="36">
        <v>4010.1833333333329</v>
      </c>
      <c r="G167" s="36">
        <v>3970.3666666666659</v>
      </c>
      <c r="H167" s="36">
        <v>4092.8666666666659</v>
      </c>
      <c r="I167" s="36">
        <v>4132.6833333333325</v>
      </c>
      <c r="J167" s="36">
        <v>4154.1166666666659</v>
      </c>
      <c r="K167" s="31">
        <v>4111.25</v>
      </c>
      <c r="L167" s="31">
        <v>4050</v>
      </c>
      <c r="M167" s="31">
        <v>0.3569</v>
      </c>
      <c r="N167" s="1"/>
      <c r="O167" s="1"/>
    </row>
    <row r="168" spans="1:15" ht="12.75" customHeight="1">
      <c r="A168" s="33">
        <v>158</v>
      </c>
      <c r="B168" s="53" t="s">
        <v>381</v>
      </c>
      <c r="C168" s="31">
        <v>967.35</v>
      </c>
      <c r="D168" s="36">
        <v>945.29999999999984</v>
      </c>
      <c r="E168" s="36">
        <v>911.84999999999968</v>
      </c>
      <c r="F168" s="36">
        <v>856.3499999999998</v>
      </c>
      <c r="G168" s="36">
        <v>822.89999999999964</v>
      </c>
      <c r="H168" s="36">
        <v>1000.7999999999997</v>
      </c>
      <c r="I168" s="36">
        <v>1034.2499999999998</v>
      </c>
      <c r="J168" s="36">
        <v>1089.7499999999998</v>
      </c>
      <c r="K168" s="31">
        <v>978.75</v>
      </c>
      <c r="L168" s="31">
        <v>889.8</v>
      </c>
      <c r="M168" s="31">
        <v>21.551179999999999</v>
      </c>
      <c r="N168" s="1"/>
      <c r="O168" s="1"/>
    </row>
    <row r="169" spans="1:15" ht="12.75" customHeight="1">
      <c r="A169" s="33">
        <v>159</v>
      </c>
      <c r="B169" s="53" t="s">
        <v>382</v>
      </c>
      <c r="C169" s="31">
        <v>244.75</v>
      </c>
      <c r="D169" s="36">
        <v>242.16666666666666</v>
      </c>
      <c r="E169" s="36">
        <v>234.38333333333333</v>
      </c>
      <c r="F169" s="36">
        <v>224.01666666666668</v>
      </c>
      <c r="G169" s="36">
        <v>216.23333333333335</v>
      </c>
      <c r="H169" s="36">
        <v>252.5333333333333</v>
      </c>
      <c r="I169" s="36">
        <v>260.31666666666666</v>
      </c>
      <c r="J169" s="36">
        <v>270.68333333333328</v>
      </c>
      <c r="K169" s="31">
        <v>249.95</v>
      </c>
      <c r="L169" s="31">
        <v>231.8</v>
      </c>
      <c r="M169" s="31">
        <v>49.046770000000002</v>
      </c>
      <c r="N169" s="1"/>
      <c r="O169" s="1"/>
    </row>
    <row r="170" spans="1:15" ht="12.75" customHeight="1">
      <c r="A170" s="33">
        <v>160</v>
      </c>
      <c r="B170" s="53" t="s">
        <v>383</v>
      </c>
      <c r="C170" s="31">
        <v>194.95</v>
      </c>
      <c r="D170" s="36">
        <v>193.08333333333334</v>
      </c>
      <c r="E170" s="36">
        <v>189.91666666666669</v>
      </c>
      <c r="F170" s="36">
        <v>184.88333333333335</v>
      </c>
      <c r="G170" s="36">
        <v>181.7166666666667</v>
      </c>
      <c r="H170" s="36">
        <v>198.11666666666667</v>
      </c>
      <c r="I170" s="36">
        <v>201.28333333333336</v>
      </c>
      <c r="J170" s="36">
        <v>206.31666666666666</v>
      </c>
      <c r="K170" s="31">
        <v>196.25</v>
      </c>
      <c r="L170" s="31">
        <v>188.05</v>
      </c>
      <c r="M170" s="31">
        <v>10.5656</v>
      </c>
      <c r="N170" s="1"/>
      <c r="O170" s="1"/>
    </row>
    <row r="171" spans="1:15" ht="12.75" customHeight="1">
      <c r="A171" s="33">
        <v>161</v>
      </c>
      <c r="B171" s="53" t="s">
        <v>834</v>
      </c>
      <c r="C171" s="31">
        <v>697.75</v>
      </c>
      <c r="D171" s="36">
        <v>702.65</v>
      </c>
      <c r="E171" s="36">
        <v>688.09999999999991</v>
      </c>
      <c r="F171" s="36">
        <v>678.44999999999993</v>
      </c>
      <c r="G171" s="36">
        <v>663.89999999999986</v>
      </c>
      <c r="H171" s="36">
        <v>712.3</v>
      </c>
      <c r="I171" s="36">
        <v>726.84999999999991</v>
      </c>
      <c r="J171" s="36">
        <v>736.5</v>
      </c>
      <c r="K171" s="31">
        <v>717.2</v>
      </c>
      <c r="L171" s="31">
        <v>693</v>
      </c>
      <c r="M171" s="31">
        <v>7.7024600000000003</v>
      </c>
      <c r="N171" s="1"/>
      <c r="O171" s="1"/>
    </row>
    <row r="172" spans="1:15" ht="12.75" customHeight="1">
      <c r="A172" s="33">
        <v>162</v>
      </c>
      <c r="B172" s="53" t="s">
        <v>276</v>
      </c>
      <c r="C172" s="31">
        <v>411.05</v>
      </c>
      <c r="D172" s="36">
        <v>405.8</v>
      </c>
      <c r="E172" s="36">
        <v>396.6</v>
      </c>
      <c r="F172" s="36">
        <v>382.15000000000003</v>
      </c>
      <c r="G172" s="36">
        <v>372.95000000000005</v>
      </c>
      <c r="H172" s="36">
        <v>420.25</v>
      </c>
      <c r="I172" s="36">
        <v>429.44999999999993</v>
      </c>
      <c r="J172" s="36">
        <v>443.9</v>
      </c>
      <c r="K172" s="31">
        <v>415</v>
      </c>
      <c r="L172" s="31">
        <v>391.35</v>
      </c>
      <c r="M172" s="31">
        <v>21.130099999999999</v>
      </c>
      <c r="N172" s="1"/>
      <c r="O172" s="1"/>
    </row>
    <row r="173" spans="1:15" ht="12.75" customHeight="1">
      <c r="A173" s="33">
        <v>163</v>
      </c>
      <c r="B173" s="53" t="s">
        <v>384</v>
      </c>
      <c r="C173" s="31">
        <v>1274.0999999999999</v>
      </c>
      <c r="D173" s="36">
        <v>1277.3499999999999</v>
      </c>
      <c r="E173" s="36">
        <v>1230.3999999999999</v>
      </c>
      <c r="F173" s="36">
        <v>1186.7</v>
      </c>
      <c r="G173" s="36">
        <v>1139.75</v>
      </c>
      <c r="H173" s="36">
        <v>1321.0499999999997</v>
      </c>
      <c r="I173" s="36">
        <v>1367.9999999999995</v>
      </c>
      <c r="J173" s="36">
        <v>1411.6999999999996</v>
      </c>
      <c r="K173" s="31">
        <v>1324.3</v>
      </c>
      <c r="L173" s="31">
        <v>1233.6500000000001</v>
      </c>
      <c r="M173" s="31">
        <v>0.33402999999999999</v>
      </c>
      <c r="N173" s="1"/>
      <c r="O173" s="1"/>
    </row>
    <row r="174" spans="1:15" ht="12.75" customHeight="1">
      <c r="A174" s="33">
        <v>164</v>
      </c>
      <c r="B174" s="53" t="s">
        <v>115</v>
      </c>
      <c r="C174" s="31">
        <v>180.5</v>
      </c>
      <c r="D174" s="36">
        <v>177.93333333333331</v>
      </c>
      <c r="E174" s="36">
        <v>174.61666666666662</v>
      </c>
      <c r="F174" s="36">
        <v>168.73333333333332</v>
      </c>
      <c r="G174" s="36">
        <v>165.41666666666663</v>
      </c>
      <c r="H174" s="36">
        <v>183.81666666666661</v>
      </c>
      <c r="I174" s="36">
        <v>187.13333333333327</v>
      </c>
      <c r="J174" s="36">
        <v>193.01666666666659</v>
      </c>
      <c r="K174" s="31">
        <v>181.25</v>
      </c>
      <c r="L174" s="31">
        <v>172.05</v>
      </c>
      <c r="M174" s="31">
        <v>227.41278</v>
      </c>
      <c r="N174" s="1"/>
      <c r="O174" s="1"/>
    </row>
    <row r="175" spans="1:15" ht="12.75" customHeight="1">
      <c r="A175" s="33">
        <v>165</v>
      </c>
      <c r="B175" s="53" t="s">
        <v>385</v>
      </c>
      <c r="C175" s="31">
        <v>1209.8</v>
      </c>
      <c r="D175" s="36">
        <v>1225.1333333333334</v>
      </c>
      <c r="E175" s="36">
        <v>1190.2666666666669</v>
      </c>
      <c r="F175" s="36">
        <v>1170.7333333333333</v>
      </c>
      <c r="G175" s="36">
        <v>1135.8666666666668</v>
      </c>
      <c r="H175" s="36">
        <v>1244.666666666667</v>
      </c>
      <c r="I175" s="36">
        <v>1279.5333333333333</v>
      </c>
      <c r="J175" s="36">
        <v>1299.0666666666671</v>
      </c>
      <c r="K175" s="31">
        <v>1260</v>
      </c>
      <c r="L175" s="31">
        <v>1205.5999999999999</v>
      </c>
      <c r="M175" s="31">
        <v>2.9766900000000001</v>
      </c>
      <c r="N175" s="1"/>
      <c r="O175" s="1"/>
    </row>
    <row r="176" spans="1:15" ht="12.75" customHeight="1">
      <c r="A176" s="33">
        <v>166</v>
      </c>
      <c r="B176" s="53" t="s">
        <v>118</v>
      </c>
      <c r="C176" s="31">
        <v>79.05</v>
      </c>
      <c r="D176" s="36">
        <v>78.850000000000009</v>
      </c>
      <c r="E176" s="36">
        <v>77.950000000000017</v>
      </c>
      <c r="F176" s="36">
        <v>76.850000000000009</v>
      </c>
      <c r="G176" s="36">
        <v>75.950000000000017</v>
      </c>
      <c r="H176" s="36">
        <v>79.950000000000017</v>
      </c>
      <c r="I176" s="36">
        <v>80.850000000000023</v>
      </c>
      <c r="J176" s="36">
        <v>81.950000000000017</v>
      </c>
      <c r="K176" s="31">
        <v>79.75</v>
      </c>
      <c r="L176" s="31">
        <v>77.75</v>
      </c>
      <c r="M176" s="31">
        <v>129.05284</v>
      </c>
      <c r="N176" s="1"/>
      <c r="O176" s="1"/>
    </row>
    <row r="177" spans="1:15" ht="12.75" customHeight="1">
      <c r="A177" s="33">
        <v>167</v>
      </c>
      <c r="B177" s="53" t="s">
        <v>386</v>
      </c>
      <c r="C177" s="31">
        <v>2301.3000000000002</v>
      </c>
      <c r="D177" s="36">
        <v>2305.7833333333333</v>
      </c>
      <c r="E177" s="36">
        <v>2281.5666666666666</v>
      </c>
      <c r="F177" s="36">
        <v>2261.8333333333335</v>
      </c>
      <c r="G177" s="36">
        <v>2237.6166666666668</v>
      </c>
      <c r="H177" s="36">
        <v>2325.5166666666664</v>
      </c>
      <c r="I177" s="36">
        <v>2349.7333333333327</v>
      </c>
      <c r="J177" s="36">
        <v>2369.4666666666662</v>
      </c>
      <c r="K177" s="31">
        <v>2330</v>
      </c>
      <c r="L177" s="31">
        <v>2286.0500000000002</v>
      </c>
      <c r="M177" s="31">
        <v>0.39567000000000002</v>
      </c>
      <c r="N177" s="1"/>
      <c r="O177" s="1"/>
    </row>
    <row r="178" spans="1:15" ht="12.75" customHeight="1">
      <c r="A178" s="33">
        <v>168</v>
      </c>
      <c r="B178" s="53" t="s">
        <v>387</v>
      </c>
      <c r="C178" s="31">
        <v>327.10000000000002</v>
      </c>
      <c r="D178" s="36">
        <v>331.21666666666664</v>
      </c>
      <c r="E178" s="36">
        <v>321.48333333333329</v>
      </c>
      <c r="F178" s="36">
        <v>315.86666666666667</v>
      </c>
      <c r="G178" s="36">
        <v>306.13333333333333</v>
      </c>
      <c r="H178" s="36">
        <v>336.83333333333326</v>
      </c>
      <c r="I178" s="36">
        <v>346.56666666666661</v>
      </c>
      <c r="J178" s="36">
        <v>352.18333333333322</v>
      </c>
      <c r="K178" s="31">
        <v>340.95</v>
      </c>
      <c r="L178" s="31">
        <v>325.60000000000002</v>
      </c>
      <c r="M178" s="31">
        <v>16.741150000000001</v>
      </c>
      <c r="N178" s="1"/>
      <c r="O178" s="1"/>
    </row>
    <row r="179" spans="1:15" ht="12.75" customHeight="1">
      <c r="A179" s="33">
        <v>169</v>
      </c>
      <c r="B179" s="53" t="s">
        <v>884</v>
      </c>
      <c r="C179" s="31">
        <v>6591.75</v>
      </c>
      <c r="D179" s="36">
        <v>6656.95</v>
      </c>
      <c r="E179" s="36">
        <v>6513.95</v>
      </c>
      <c r="F179" s="36">
        <v>6436.15</v>
      </c>
      <c r="G179" s="36">
        <v>6293.15</v>
      </c>
      <c r="H179" s="36">
        <v>6734.75</v>
      </c>
      <c r="I179" s="36">
        <v>6877.75</v>
      </c>
      <c r="J179" s="36">
        <v>6955.55</v>
      </c>
      <c r="K179" s="31">
        <v>6799.95</v>
      </c>
      <c r="L179" s="31">
        <v>6579.15</v>
      </c>
      <c r="M179" s="31">
        <v>6.8379999999999996E-2</v>
      </c>
      <c r="N179" s="1"/>
      <c r="O179" s="1"/>
    </row>
    <row r="180" spans="1:15" ht="12.75" customHeight="1">
      <c r="A180" s="33">
        <v>170</v>
      </c>
      <c r="B180" s="53" t="s">
        <v>277</v>
      </c>
      <c r="C180" s="31">
        <v>1791.45</v>
      </c>
      <c r="D180" s="36">
        <v>1784.0833333333333</v>
      </c>
      <c r="E180" s="36">
        <v>1767.3666666666666</v>
      </c>
      <c r="F180" s="36">
        <v>1743.2833333333333</v>
      </c>
      <c r="G180" s="36">
        <v>1726.5666666666666</v>
      </c>
      <c r="H180" s="36">
        <v>1808.1666666666665</v>
      </c>
      <c r="I180" s="36">
        <v>1824.8833333333332</v>
      </c>
      <c r="J180" s="36">
        <v>1848.9666666666665</v>
      </c>
      <c r="K180" s="31">
        <v>1800.8</v>
      </c>
      <c r="L180" s="31">
        <v>1760</v>
      </c>
      <c r="M180" s="31">
        <v>0.60414000000000001</v>
      </c>
      <c r="N180" s="1"/>
      <c r="O180" s="1"/>
    </row>
    <row r="181" spans="1:15" ht="12.75" customHeight="1">
      <c r="A181" s="33">
        <v>171</v>
      </c>
      <c r="B181" s="53" t="s">
        <v>388</v>
      </c>
      <c r="C181" s="31">
        <v>1921.5</v>
      </c>
      <c r="D181" s="36">
        <v>1940.3</v>
      </c>
      <c r="E181" s="36">
        <v>1893.6</v>
      </c>
      <c r="F181" s="36">
        <v>1865.7</v>
      </c>
      <c r="G181" s="36">
        <v>1819</v>
      </c>
      <c r="H181" s="36">
        <v>1968.1999999999998</v>
      </c>
      <c r="I181" s="36">
        <v>2014.9</v>
      </c>
      <c r="J181" s="36">
        <v>2042.7999999999997</v>
      </c>
      <c r="K181" s="31">
        <v>1987</v>
      </c>
      <c r="L181" s="31">
        <v>1912.4</v>
      </c>
      <c r="M181" s="31">
        <v>1.3301700000000001</v>
      </c>
      <c r="N181" s="1"/>
      <c r="O181" s="1"/>
    </row>
    <row r="182" spans="1:15" ht="12.75" customHeight="1">
      <c r="A182" s="33">
        <v>172</v>
      </c>
      <c r="B182" s="53" t="s">
        <v>885</v>
      </c>
      <c r="C182" s="31">
        <v>759.75</v>
      </c>
      <c r="D182" s="36">
        <v>756.15</v>
      </c>
      <c r="E182" s="36">
        <v>745.44999999999993</v>
      </c>
      <c r="F182" s="36">
        <v>731.15</v>
      </c>
      <c r="G182" s="36">
        <v>720.44999999999993</v>
      </c>
      <c r="H182" s="36">
        <v>770.44999999999993</v>
      </c>
      <c r="I182" s="36">
        <v>781.15</v>
      </c>
      <c r="J182" s="36">
        <v>795.44999999999993</v>
      </c>
      <c r="K182" s="31">
        <v>766.85</v>
      </c>
      <c r="L182" s="31">
        <v>741.85</v>
      </c>
      <c r="M182" s="31">
        <v>1.0982099999999999</v>
      </c>
      <c r="N182" s="1"/>
      <c r="O182" s="1"/>
    </row>
    <row r="183" spans="1:15" ht="12.75" customHeight="1">
      <c r="A183" s="33">
        <v>173</v>
      </c>
      <c r="B183" s="53" t="s">
        <v>116</v>
      </c>
      <c r="C183" s="31">
        <v>957.2</v>
      </c>
      <c r="D183" s="36">
        <v>951.51666666666677</v>
      </c>
      <c r="E183" s="36">
        <v>941.68333333333351</v>
      </c>
      <c r="F183" s="36">
        <v>926.16666666666674</v>
      </c>
      <c r="G183" s="36">
        <v>916.33333333333348</v>
      </c>
      <c r="H183" s="36">
        <v>967.03333333333353</v>
      </c>
      <c r="I183" s="36">
        <v>976.86666666666679</v>
      </c>
      <c r="J183" s="36">
        <v>992.38333333333355</v>
      </c>
      <c r="K183" s="31">
        <v>961.35</v>
      </c>
      <c r="L183" s="31">
        <v>936</v>
      </c>
      <c r="M183" s="31">
        <v>6.8548299999999998</v>
      </c>
      <c r="N183" s="1"/>
      <c r="O183" s="1"/>
    </row>
    <row r="184" spans="1:15" ht="12.75" customHeight="1">
      <c r="A184" s="33">
        <v>174</v>
      </c>
      <c r="B184" s="53" t="s">
        <v>838</v>
      </c>
      <c r="C184" s="31">
        <v>1290.2</v>
      </c>
      <c r="D184" s="36">
        <v>1289.3</v>
      </c>
      <c r="E184" s="36">
        <v>1279.1499999999999</v>
      </c>
      <c r="F184" s="36">
        <v>1268.0999999999999</v>
      </c>
      <c r="G184" s="36">
        <v>1257.9499999999998</v>
      </c>
      <c r="H184" s="36">
        <v>1300.3499999999999</v>
      </c>
      <c r="I184" s="36">
        <v>1310.5</v>
      </c>
      <c r="J184" s="36">
        <v>1321.55</v>
      </c>
      <c r="K184" s="31">
        <v>1299.45</v>
      </c>
      <c r="L184" s="31">
        <v>1278.25</v>
      </c>
      <c r="M184" s="31">
        <v>2.1122000000000001</v>
      </c>
      <c r="N184" s="1"/>
      <c r="O184" s="1"/>
    </row>
    <row r="185" spans="1:15" ht="12.75" customHeight="1">
      <c r="A185" s="33">
        <v>175</v>
      </c>
      <c r="B185" s="53" t="s">
        <v>389</v>
      </c>
      <c r="C185" s="31">
        <v>1121.8499999999999</v>
      </c>
      <c r="D185" s="36">
        <v>1115.3333333333333</v>
      </c>
      <c r="E185" s="36">
        <v>1062.8166666666666</v>
      </c>
      <c r="F185" s="36">
        <v>1003.7833333333333</v>
      </c>
      <c r="G185" s="36">
        <v>951.26666666666665</v>
      </c>
      <c r="H185" s="36">
        <v>1174.3666666666666</v>
      </c>
      <c r="I185" s="36">
        <v>1226.8833333333334</v>
      </c>
      <c r="J185" s="36">
        <v>1285.9166666666665</v>
      </c>
      <c r="K185" s="31">
        <v>1167.8499999999999</v>
      </c>
      <c r="L185" s="31">
        <v>1056.3</v>
      </c>
      <c r="M185" s="31">
        <v>0.50285000000000002</v>
      </c>
      <c r="N185" s="1"/>
      <c r="O185" s="1"/>
    </row>
    <row r="186" spans="1:15" ht="12.75" customHeight="1">
      <c r="A186" s="33">
        <v>176</v>
      </c>
      <c r="B186" s="53" t="s">
        <v>886</v>
      </c>
      <c r="C186" s="31">
        <v>680.85</v>
      </c>
      <c r="D186" s="36">
        <v>683.56666666666661</v>
      </c>
      <c r="E186" s="36">
        <v>672.58333333333326</v>
      </c>
      <c r="F186" s="36">
        <v>664.31666666666661</v>
      </c>
      <c r="G186" s="36">
        <v>653.33333333333326</v>
      </c>
      <c r="H186" s="36">
        <v>691.83333333333326</v>
      </c>
      <c r="I186" s="36">
        <v>702.81666666666661</v>
      </c>
      <c r="J186" s="36">
        <v>711.08333333333326</v>
      </c>
      <c r="K186" s="31">
        <v>694.55</v>
      </c>
      <c r="L186" s="31">
        <v>675.3</v>
      </c>
      <c r="M186" s="31">
        <v>2.3988100000000001</v>
      </c>
      <c r="N186" s="1"/>
      <c r="O186" s="1"/>
    </row>
    <row r="187" spans="1:15" ht="12.75" customHeight="1">
      <c r="A187" s="33">
        <v>177</v>
      </c>
      <c r="B187" s="53" t="s">
        <v>390</v>
      </c>
      <c r="C187" s="31">
        <v>3063.7</v>
      </c>
      <c r="D187" s="36">
        <v>3089.0333333333333</v>
      </c>
      <c r="E187" s="36">
        <v>3022.2666666666664</v>
      </c>
      <c r="F187" s="36">
        <v>2980.833333333333</v>
      </c>
      <c r="G187" s="36">
        <v>2914.0666666666662</v>
      </c>
      <c r="H187" s="36">
        <v>3130.4666666666667</v>
      </c>
      <c r="I187" s="36">
        <v>3197.233333333334</v>
      </c>
      <c r="J187" s="36">
        <v>3238.666666666667</v>
      </c>
      <c r="K187" s="31">
        <v>3155.8</v>
      </c>
      <c r="L187" s="31">
        <v>3047.6</v>
      </c>
      <c r="M187" s="31">
        <v>0.52066000000000001</v>
      </c>
      <c r="N187" s="1"/>
      <c r="O187" s="1"/>
    </row>
    <row r="188" spans="1:15" ht="12.75" customHeight="1">
      <c r="A188" s="33">
        <v>178</v>
      </c>
      <c r="B188" s="53" t="s">
        <v>120</v>
      </c>
      <c r="C188" s="31">
        <v>1199.05</v>
      </c>
      <c r="D188" s="36">
        <v>1200.5833333333333</v>
      </c>
      <c r="E188" s="36">
        <v>1191.0166666666664</v>
      </c>
      <c r="F188" s="36">
        <v>1182.9833333333331</v>
      </c>
      <c r="G188" s="36">
        <v>1173.4166666666663</v>
      </c>
      <c r="H188" s="36">
        <v>1208.6166666666666</v>
      </c>
      <c r="I188" s="36">
        <v>1218.1833333333336</v>
      </c>
      <c r="J188" s="36">
        <v>1226.2166666666667</v>
      </c>
      <c r="K188" s="31">
        <v>1210.1500000000001</v>
      </c>
      <c r="L188" s="31">
        <v>1192.55</v>
      </c>
      <c r="M188" s="31">
        <v>15.40513</v>
      </c>
      <c r="N188" s="1"/>
      <c r="O188" s="1"/>
    </row>
    <row r="189" spans="1:15" ht="12.75" customHeight="1">
      <c r="A189" s="33">
        <v>179</v>
      </c>
      <c r="B189" s="53" t="s">
        <v>391</v>
      </c>
      <c r="C189" s="31">
        <v>759.2</v>
      </c>
      <c r="D189" s="36">
        <v>764.05000000000007</v>
      </c>
      <c r="E189" s="36">
        <v>747.15000000000009</v>
      </c>
      <c r="F189" s="36">
        <v>735.1</v>
      </c>
      <c r="G189" s="36">
        <v>718.2</v>
      </c>
      <c r="H189" s="36">
        <v>776.10000000000014</v>
      </c>
      <c r="I189" s="36">
        <v>793</v>
      </c>
      <c r="J189" s="36">
        <v>805.05000000000018</v>
      </c>
      <c r="K189" s="31">
        <v>780.95</v>
      </c>
      <c r="L189" s="31">
        <v>752</v>
      </c>
      <c r="M189" s="31">
        <v>0.81286999999999998</v>
      </c>
      <c r="N189" s="1"/>
      <c r="O189" s="1"/>
    </row>
    <row r="190" spans="1:15" ht="12.75" customHeight="1">
      <c r="A190" s="33">
        <v>180</v>
      </c>
      <c r="B190" s="53" t="s">
        <v>121</v>
      </c>
      <c r="C190" s="31">
        <v>2272.5</v>
      </c>
      <c r="D190" s="36">
        <v>2251.3166666666671</v>
      </c>
      <c r="E190" s="36">
        <v>2222.7833333333342</v>
      </c>
      <c r="F190" s="36">
        <v>2173.0666666666671</v>
      </c>
      <c r="G190" s="36">
        <v>2144.5333333333342</v>
      </c>
      <c r="H190" s="36">
        <v>2301.0333333333342</v>
      </c>
      <c r="I190" s="36">
        <v>2329.5666666666671</v>
      </c>
      <c r="J190" s="36">
        <v>2379.2833333333342</v>
      </c>
      <c r="K190" s="31">
        <v>2279.85</v>
      </c>
      <c r="L190" s="31">
        <v>2201.6</v>
      </c>
      <c r="M190" s="31">
        <v>4.06656</v>
      </c>
      <c r="N190" s="1"/>
      <c r="O190" s="1"/>
    </row>
    <row r="191" spans="1:15" ht="12.75" customHeight="1">
      <c r="A191" s="33">
        <v>181</v>
      </c>
      <c r="B191" s="53" t="s">
        <v>122</v>
      </c>
      <c r="C191" s="31">
        <v>433.6</v>
      </c>
      <c r="D191" s="36">
        <v>432.85000000000008</v>
      </c>
      <c r="E191" s="36">
        <v>428.40000000000015</v>
      </c>
      <c r="F191" s="36">
        <v>423.20000000000005</v>
      </c>
      <c r="G191" s="36">
        <v>418.75000000000011</v>
      </c>
      <c r="H191" s="36">
        <v>438.05000000000018</v>
      </c>
      <c r="I191" s="36">
        <v>442.50000000000011</v>
      </c>
      <c r="J191" s="36">
        <v>447.70000000000022</v>
      </c>
      <c r="K191" s="31">
        <v>437.3</v>
      </c>
      <c r="L191" s="31">
        <v>427.65</v>
      </c>
      <c r="M191" s="31">
        <v>6.0101399999999998</v>
      </c>
      <c r="N191" s="1"/>
      <c r="O191" s="1"/>
    </row>
    <row r="192" spans="1:15" ht="12.75" customHeight="1">
      <c r="A192" s="33">
        <v>182</v>
      </c>
      <c r="B192" s="53" t="s">
        <v>392</v>
      </c>
      <c r="C192" s="31">
        <v>612.15</v>
      </c>
      <c r="D192" s="36">
        <v>612.55000000000007</v>
      </c>
      <c r="E192" s="36">
        <v>603.10000000000014</v>
      </c>
      <c r="F192" s="36">
        <v>594.05000000000007</v>
      </c>
      <c r="G192" s="36">
        <v>584.60000000000014</v>
      </c>
      <c r="H192" s="36">
        <v>621.60000000000014</v>
      </c>
      <c r="I192" s="36">
        <v>631.05000000000018</v>
      </c>
      <c r="J192" s="36">
        <v>640.10000000000014</v>
      </c>
      <c r="K192" s="31">
        <v>622</v>
      </c>
      <c r="L192" s="31">
        <v>603.5</v>
      </c>
      <c r="M192" s="31">
        <v>13.691739999999999</v>
      </c>
      <c r="N192" s="1"/>
      <c r="O192" s="1"/>
    </row>
    <row r="193" spans="1:15" ht="12.75" customHeight="1">
      <c r="A193" s="33">
        <v>183</v>
      </c>
      <c r="B193" s="53" t="s">
        <v>123</v>
      </c>
      <c r="C193" s="31">
        <v>2240.0500000000002</v>
      </c>
      <c r="D193" s="36">
        <v>2227.9333333333329</v>
      </c>
      <c r="E193" s="36">
        <v>2213.766666666666</v>
      </c>
      <c r="F193" s="36">
        <v>2187.4833333333331</v>
      </c>
      <c r="G193" s="36">
        <v>2173.3166666666662</v>
      </c>
      <c r="H193" s="36">
        <v>2254.2166666666658</v>
      </c>
      <c r="I193" s="36">
        <v>2268.3833333333328</v>
      </c>
      <c r="J193" s="36">
        <v>2294.6666666666656</v>
      </c>
      <c r="K193" s="31">
        <v>2242.1</v>
      </c>
      <c r="L193" s="31">
        <v>2201.65</v>
      </c>
      <c r="M193" s="31">
        <v>7.3187699999999998</v>
      </c>
      <c r="N193" s="1"/>
      <c r="O193" s="1"/>
    </row>
    <row r="194" spans="1:15" ht="12.75" customHeight="1">
      <c r="A194" s="33">
        <v>184</v>
      </c>
      <c r="B194" s="53" t="s">
        <v>393</v>
      </c>
      <c r="C194" s="31">
        <v>970.1</v>
      </c>
      <c r="D194" s="36">
        <v>976.90000000000009</v>
      </c>
      <c r="E194" s="36">
        <v>959.10000000000014</v>
      </c>
      <c r="F194" s="36">
        <v>948.1</v>
      </c>
      <c r="G194" s="36">
        <v>930.30000000000007</v>
      </c>
      <c r="H194" s="36">
        <v>987.9000000000002</v>
      </c>
      <c r="I194" s="36">
        <v>1005.7000000000002</v>
      </c>
      <c r="J194" s="36">
        <v>1016.7000000000003</v>
      </c>
      <c r="K194" s="31">
        <v>994.7</v>
      </c>
      <c r="L194" s="31">
        <v>965.9</v>
      </c>
      <c r="M194" s="31">
        <v>1.47756</v>
      </c>
      <c r="N194" s="1"/>
      <c r="O194" s="1"/>
    </row>
    <row r="195" spans="1:15" ht="12.75" customHeight="1">
      <c r="A195" s="33">
        <v>185</v>
      </c>
      <c r="B195" s="53" t="s">
        <v>394</v>
      </c>
      <c r="C195" s="31">
        <v>1935.65</v>
      </c>
      <c r="D195" s="36">
        <v>1949.6000000000001</v>
      </c>
      <c r="E195" s="36">
        <v>1911.1000000000004</v>
      </c>
      <c r="F195" s="36">
        <v>1886.5500000000002</v>
      </c>
      <c r="G195" s="36">
        <v>1848.0500000000004</v>
      </c>
      <c r="H195" s="36">
        <v>1974.1500000000003</v>
      </c>
      <c r="I195" s="36">
        <v>2012.6499999999999</v>
      </c>
      <c r="J195" s="36">
        <v>2037.2000000000003</v>
      </c>
      <c r="K195" s="31">
        <v>1988.1</v>
      </c>
      <c r="L195" s="31">
        <v>1925.05</v>
      </c>
      <c r="M195" s="31">
        <v>0.34565000000000001</v>
      </c>
      <c r="N195" s="1"/>
      <c r="O195" s="1"/>
    </row>
    <row r="196" spans="1:15" ht="12.75" customHeight="1">
      <c r="A196" s="33">
        <v>186</v>
      </c>
      <c r="B196" s="53" t="s">
        <v>395</v>
      </c>
      <c r="C196" s="31">
        <v>687.9</v>
      </c>
      <c r="D196" s="36">
        <v>692.30000000000007</v>
      </c>
      <c r="E196" s="36">
        <v>678.60000000000014</v>
      </c>
      <c r="F196" s="36">
        <v>669.30000000000007</v>
      </c>
      <c r="G196" s="36">
        <v>655.60000000000014</v>
      </c>
      <c r="H196" s="36">
        <v>701.60000000000014</v>
      </c>
      <c r="I196" s="36">
        <v>715.30000000000018</v>
      </c>
      <c r="J196" s="36">
        <v>724.60000000000014</v>
      </c>
      <c r="K196" s="31">
        <v>706</v>
      </c>
      <c r="L196" s="31">
        <v>683</v>
      </c>
      <c r="M196" s="31">
        <v>0.85806000000000004</v>
      </c>
      <c r="N196" s="1"/>
      <c r="O196" s="1"/>
    </row>
    <row r="197" spans="1:15" ht="12.75" customHeight="1">
      <c r="A197" s="33">
        <v>187</v>
      </c>
      <c r="B197" s="53" t="s">
        <v>396</v>
      </c>
      <c r="C197" s="31">
        <v>155.5</v>
      </c>
      <c r="D197" s="36">
        <v>157.98333333333332</v>
      </c>
      <c r="E197" s="36">
        <v>152.51666666666665</v>
      </c>
      <c r="F197" s="36">
        <v>149.53333333333333</v>
      </c>
      <c r="G197" s="36">
        <v>144.06666666666666</v>
      </c>
      <c r="H197" s="36">
        <v>160.96666666666664</v>
      </c>
      <c r="I197" s="36">
        <v>166.43333333333328</v>
      </c>
      <c r="J197" s="36">
        <v>169.41666666666663</v>
      </c>
      <c r="K197" s="31">
        <v>163.44999999999999</v>
      </c>
      <c r="L197" s="31">
        <v>155</v>
      </c>
      <c r="M197" s="31">
        <v>15.84145</v>
      </c>
      <c r="N197" s="1"/>
      <c r="O197" s="1"/>
    </row>
    <row r="198" spans="1:15" ht="12.75" customHeight="1">
      <c r="A198" s="33">
        <v>188</v>
      </c>
      <c r="B198" s="53" t="s">
        <v>397</v>
      </c>
      <c r="C198" s="31">
        <v>3127.35</v>
      </c>
      <c r="D198" s="36">
        <v>3128.4</v>
      </c>
      <c r="E198" s="36">
        <v>3089.9</v>
      </c>
      <c r="F198" s="36">
        <v>3052.45</v>
      </c>
      <c r="G198" s="36">
        <v>3013.95</v>
      </c>
      <c r="H198" s="36">
        <v>3165.8500000000004</v>
      </c>
      <c r="I198" s="36">
        <v>3204.3500000000004</v>
      </c>
      <c r="J198" s="36">
        <v>3241.8000000000006</v>
      </c>
      <c r="K198" s="31">
        <v>3166.9</v>
      </c>
      <c r="L198" s="31">
        <v>3090.95</v>
      </c>
      <c r="M198" s="31">
        <v>0.65134000000000003</v>
      </c>
      <c r="N198" s="1"/>
      <c r="O198" s="1"/>
    </row>
    <row r="199" spans="1:15" ht="12.75" customHeight="1">
      <c r="A199" s="33">
        <v>189</v>
      </c>
      <c r="B199" s="53" t="s">
        <v>124</v>
      </c>
      <c r="C199" s="31">
        <v>549.29999999999995</v>
      </c>
      <c r="D199" s="36">
        <v>542.46666666666658</v>
      </c>
      <c r="E199" s="36">
        <v>531.88333333333321</v>
      </c>
      <c r="F199" s="36">
        <v>514.46666666666658</v>
      </c>
      <c r="G199" s="36">
        <v>503.88333333333321</v>
      </c>
      <c r="H199" s="36">
        <v>559.88333333333321</v>
      </c>
      <c r="I199" s="36">
        <v>570.46666666666647</v>
      </c>
      <c r="J199" s="36">
        <v>587.88333333333321</v>
      </c>
      <c r="K199" s="31">
        <v>553.04999999999995</v>
      </c>
      <c r="L199" s="31">
        <v>525.04999999999995</v>
      </c>
      <c r="M199" s="31">
        <v>10.34389</v>
      </c>
      <c r="N199" s="1"/>
      <c r="O199" s="1"/>
    </row>
    <row r="200" spans="1:15" ht="12.75" customHeight="1">
      <c r="A200" s="33">
        <v>190</v>
      </c>
      <c r="B200" s="53" t="s">
        <v>119</v>
      </c>
      <c r="C200" s="31">
        <v>627.25</v>
      </c>
      <c r="D200" s="36">
        <v>627.48333333333323</v>
      </c>
      <c r="E200" s="36">
        <v>618.61666666666645</v>
      </c>
      <c r="F200" s="36">
        <v>609.98333333333323</v>
      </c>
      <c r="G200" s="36">
        <v>601.11666666666645</v>
      </c>
      <c r="H200" s="36">
        <v>636.11666666666645</v>
      </c>
      <c r="I200" s="36">
        <v>644.98333333333323</v>
      </c>
      <c r="J200" s="36">
        <v>653.61666666666645</v>
      </c>
      <c r="K200" s="31">
        <v>636.35</v>
      </c>
      <c r="L200" s="31">
        <v>618.85</v>
      </c>
      <c r="M200" s="31">
        <v>5.3878399999999997</v>
      </c>
      <c r="N200" s="1"/>
      <c r="O200" s="1"/>
    </row>
    <row r="201" spans="1:15" ht="12.75" customHeight="1">
      <c r="A201" s="33">
        <v>191</v>
      </c>
      <c r="B201" s="53" t="s">
        <v>398</v>
      </c>
      <c r="C201" s="31">
        <v>216.3</v>
      </c>
      <c r="D201" s="36">
        <v>210.11666666666667</v>
      </c>
      <c r="E201" s="36">
        <v>201.58333333333334</v>
      </c>
      <c r="F201" s="36">
        <v>186.86666666666667</v>
      </c>
      <c r="G201" s="36">
        <v>178.33333333333334</v>
      </c>
      <c r="H201" s="36">
        <v>224.83333333333334</v>
      </c>
      <c r="I201" s="36">
        <v>233.36666666666665</v>
      </c>
      <c r="J201" s="36">
        <v>248.08333333333334</v>
      </c>
      <c r="K201" s="31">
        <v>218.65</v>
      </c>
      <c r="L201" s="31">
        <v>195.4</v>
      </c>
      <c r="M201" s="31">
        <v>279.27981</v>
      </c>
      <c r="N201" s="1"/>
      <c r="O201" s="1"/>
    </row>
    <row r="202" spans="1:15" ht="12.75" customHeight="1">
      <c r="A202" s="33">
        <v>192</v>
      </c>
      <c r="B202" s="53" t="s">
        <v>399</v>
      </c>
      <c r="C202" s="31">
        <v>197.2</v>
      </c>
      <c r="D202" s="36">
        <v>198.55000000000004</v>
      </c>
      <c r="E202" s="36">
        <v>195.20000000000007</v>
      </c>
      <c r="F202" s="36">
        <v>193.20000000000005</v>
      </c>
      <c r="G202" s="36">
        <v>189.85000000000008</v>
      </c>
      <c r="H202" s="36">
        <v>200.55000000000007</v>
      </c>
      <c r="I202" s="36">
        <v>203.90000000000003</v>
      </c>
      <c r="J202" s="36">
        <v>205.90000000000006</v>
      </c>
      <c r="K202" s="31">
        <v>201.9</v>
      </c>
      <c r="L202" s="31">
        <v>196.55</v>
      </c>
      <c r="M202" s="31">
        <v>27.39106</v>
      </c>
      <c r="N202" s="1"/>
      <c r="O202" s="1"/>
    </row>
    <row r="203" spans="1:15" ht="12.75" customHeight="1">
      <c r="A203" s="33">
        <v>193</v>
      </c>
      <c r="B203" s="53" t="s">
        <v>278</v>
      </c>
      <c r="C203" s="31">
        <v>349.25</v>
      </c>
      <c r="D203" s="36">
        <v>353.4666666666667</v>
      </c>
      <c r="E203" s="36">
        <v>343.48333333333341</v>
      </c>
      <c r="F203" s="36">
        <v>337.7166666666667</v>
      </c>
      <c r="G203" s="36">
        <v>327.73333333333341</v>
      </c>
      <c r="H203" s="36">
        <v>359.23333333333341</v>
      </c>
      <c r="I203" s="36">
        <v>369.21666666666675</v>
      </c>
      <c r="J203" s="36">
        <v>374.98333333333341</v>
      </c>
      <c r="K203" s="31">
        <v>363.45</v>
      </c>
      <c r="L203" s="31">
        <v>347.7</v>
      </c>
      <c r="M203" s="31">
        <v>16.328340000000001</v>
      </c>
      <c r="N203" s="1"/>
      <c r="O203" s="1"/>
    </row>
    <row r="204" spans="1:15" ht="12.75" customHeight="1">
      <c r="A204" s="33">
        <v>194</v>
      </c>
      <c r="B204" s="53" t="s">
        <v>400</v>
      </c>
      <c r="C204" s="31">
        <v>1898.85</v>
      </c>
      <c r="D204" s="36">
        <v>1895.45</v>
      </c>
      <c r="E204" s="36">
        <v>1855.9</v>
      </c>
      <c r="F204" s="36">
        <v>1812.95</v>
      </c>
      <c r="G204" s="36">
        <v>1773.4</v>
      </c>
      <c r="H204" s="36">
        <v>1938.4</v>
      </c>
      <c r="I204" s="36">
        <v>1977.9499999999998</v>
      </c>
      <c r="J204" s="36">
        <v>2020.9</v>
      </c>
      <c r="K204" s="31">
        <v>1935</v>
      </c>
      <c r="L204" s="31">
        <v>1852.5</v>
      </c>
      <c r="M204" s="31">
        <v>5.4886900000000001</v>
      </c>
      <c r="N204" s="1"/>
      <c r="O204" s="1"/>
    </row>
    <row r="205" spans="1:15" ht="12.75" customHeight="1">
      <c r="A205" s="33">
        <v>195</v>
      </c>
      <c r="B205" s="53" t="s">
        <v>127</v>
      </c>
      <c r="C205" s="31">
        <v>1562.25</v>
      </c>
      <c r="D205" s="36">
        <v>1570.1166666666668</v>
      </c>
      <c r="E205" s="36">
        <v>1547.6833333333336</v>
      </c>
      <c r="F205" s="36">
        <v>1533.1166666666668</v>
      </c>
      <c r="G205" s="36">
        <v>1510.6833333333336</v>
      </c>
      <c r="H205" s="36">
        <v>1584.6833333333336</v>
      </c>
      <c r="I205" s="36">
        <v>1607.116666666667</v>
      </c>
      <c r="J205" s="36">
        <v>1621.6833333333336</v>
      </c>
      <c r="K205" s="31">
        <v>1592.55</v>
      </c>
      <c r="L205" s="31">
        <v>1555.55</v>
      </c>
      <c r="M205" s="31">
        <v>44.963439999999999</v>
      </c>
      <c r="N205" s="1"/>
      <c r="O205" s="1"/>
    </row>
    <row r="206" spans="1:15" ht="12.75" customHeight="1">
      <c r="A206" s="33">
        <v>196</v>
      </c>
      <c r="B206" s="53" t="s">
        <v>128</v>
      </c>
      <c r="C206" s="31">
        <v>3810.85</v>
      </c>
      <c r="D206" s="36">
        <v>3805.5166666666664</v>
      </c>
      <c r="E206" s="36">
        <v>3753.0333333333328</v>
      </c>
      <c r="F206" s="36">
        <v>3695.2166666666662</v>
      </c>
      <c r="G206" s="36">
        <v>3642.7333333333327</v>
      </c>
      <c r="H206" s="36">
        <v>3863.333333333333</v>
      </c>
      <c r="I206" s="36">
        <v>3915.8166666666666</v>
      </c>
      <c r="J206" s="36">
        <v>3973.6333333333332</v>
      </c>
      <c r="K206" s="31">
        <v>3858</v>
      </c>
      <c r="L206" s="31">
        <v>3747.7</v>
      </c>
      <c r="M206" s="31">
        <v>4.9480599999999999</v>
      </c>
      <c r="N206" s="1"/>
      <c r="O206" s="1"/>
    </row>
    <row r="207" spans="1:15" ht="12.75" customHeight="1">
      <c r="A207" s="33">
        <v>197</v>
      </c>
      <c r="B207" s="53" t="s">
        <v>129</v>
      </c>
      <c r="C207" s="31">
        <v>1425.4</v>
      </c>
      <c r="D207" s="36">
        <v>1428.5</v>
      </c>
      <c r="E207" s="36">
        <v>1419.05</v>
      </c>
      <c r="F207" s="36">
        <v>1412.7</v>
      </c>
      <c r="G207" s="36">
        <v>1403.25</v>
      </c>
      <c r="H207" s="36">
        <v>1434.85</v>
      </c>
      <c r="I207" s="36">
        <v>1444.2999999999997</v>
      </c>
      <c r="J207" s="36">
        <v>1450.6499999999999</v>
      </c>
      <c r="K207" s="31">
        <v>1437.95</v>
      </c>
      <c r="L207" s="31">
        <v>1422.15</v>
      </c>
      <c r="M207" s="31">
        <v>284.22145</v>
      </c>
      <c r="N207" s="1"/>
      <c r="O207" s="1"/>
    </row>
    <row r="208" spans="1:15" ht="12.75" customHeight="1">
      <c r="A208" s="33">
        <v>198</v>
      </c>
      <c r="B208" s="53" t="s">
        <v>130</v>
      </c>
      <c r="C208" s="31">
        <v>626.9</v>
      </c>
      <c r="D208" s="36">
        <v>631.73333333333323</v>
      </c>
      <c r="E208" s="36">
        <v>620.66666666666652</v>
      </c>
      <c r="F208" s="36">
        <v>614.43333333333328</v>
      </c>
      <c r="G208" s="36">
        <v>603.36666666666656</v>
      </c>
      <c r="H208" s="36">
        <v>637.96666666666647</v>
      </c>
      <c r="I208" s="36">
        <v>649.0333333333333</v>
      </c>
      <c r="J208" s="36">
        <v>655.26666666666642</v>
      </c>
      <c r="K208" s="31">
        <v>642.79999999999995</v>
      </c>
      <c r="L208" s="31">
        <v>625.5</v>
      </c>
      <c r="M208" s="31">
        <v>138.22597999999999</v>
      </c>
      <c r="N208" s="1"/>
      <c r="O208" s="1"/>
    </row>
    <row r="209" spans="1:15" ht="12.75" customHeight="1">
      <c r="A209" s="33">
        <v>199</v>
      </c>
      <c r="B209" s="53" t="s">
        <v>401</v>
      </c>
      <c r="C209" s="31">
        <v>90.55</v>
      </c>
      <c r="D209" s="36">
        <v>91.233333333333334</v>
      </c>
      <c r="E209" s="36">
        <v>89.566666666666663</v>
      </c>
      <c r="F209" s="36">
        <v>88.583333333333329</v>
      </c>
      <c r="G209" s="36">
        <v>86.916666666666657</v>
      </c>
      <c r="H209" s="36">
        <v>92.216666666666669</v>
      </c>
      <c r="I209" s="36">
        <v>93.883333333333326</v>
      </c>
      <c r="J209" s="36">
        <v>94.866666666666674</v>
      </c>
      <c r="K209" s="31">
        <v>92.9</v>
      </c>
      <c r="L209" s="31">
        <v>90.25</v>
      </c>
      <c r="M209" s="31">
        <v>150.77485999999999</v>
      </c>
      <c r="N209" s="1"/>
      <c r="O209" s="1"/>
    </row>
    <row r="210" spans="1:15" ht="12.75" customHeight="1">
      <c r="A210" s="33">
        <v>200</v>
      </c>
      <c r="B210" s="53" t="s">
        <v>402</v>
      </c>
      <c r="C210" s="31">
        <v>430.4</v>
      </c>
      <c r="D210" s="36">
        <v>432.7</v>
      </c>
      <c r="E210" s="36">
        <v>427.7</v>
      </c>
      <c r="F210" s="36">
        <v>425</v>
      </c>
      <c r="G210" s="36">
        <v>420</v>
      </c>
      <c r="H210" s="36">
        <v>435.4</v>
      </c>
      <c r="I210" s="36">
        <v>440.4</v>
      </c>
      <c r="J210" s="36">
        <v>443.09999999999997</v>
      </c>
      <c r="K210" s="31">
        <v>437.7</v>
      </c>
      <c r="L210" s="31">
        <v>430</v>
      </c>
      <c r="M210" s="31">
        <v>1.0719000000000001</v>
      </c>
      <c r="N210" s="1"/>
      <c r="O210" s="1"/>
    </row>
    <row r="211" spans="1:15" ht="12.75" customHeight="1">
      <c r="A211" s="33">
        <v>201</v>
      </c>
      <c r="B211" s="53" t="s">
        <v>403</v>
      </c>
      <c r="C211" s="31">
        <v>765.55</v>
      </c>
      <c r="D211" s="36">
        <v>772.30000000000007</v>
      </c>
      <c r="E211" s="36">
        <v>755.75000000000011</v>
      </c>
      <c r="F211" s="36">
        <v>745.95</v>
      </c>
      <c r="G211" s="36">
        <v>729.40000000000009</v>
      </c>
      <c r="H211" s="36">
        <v>782.10000000000014</v>
      </c>
      <c r="I211" s="36">
        <v>798.65000000000009</v>
      </c>
      <c r="J211" s="36">
        <v>808.45000000000016</v>
      </c>
      <c r="K211" s="31">
        <v>788.85</v>
      </c>
      <c r="L211" s="31">
        <v>762.5</v>
      </c>
      <c r="M211" s="31">
        <v>6.1648100000000001</v>
      </c>
      <c r="N211" s="1"/>
      <c r="O211" s="1"/>
    </row>
    <row r="212" spans="1:15" ht="12.75" customHeight="1">
      <c r="A212" s="33">
        <v>202</v>
      </c>
      <c r="B212" s="53" t="s">
        <v>126</v>
      </c>
      <c r="C212" s="31">
        <v>1487.55</v>
      </c>
      <c r="D212" s="36">
        <v>1477.5</v>
      </c>
      <c r="E212" s="36">
        <v>1459.05</v>
      </c>
      <c r="F212" s="36">
        <v>1430.55</v>
      </c>
      <c r="G212" s="36">
        <v>1412.1</v>
      </c>
      <c r="H212" s="36">
        <v>1506</v>
      </c>
      <c r="I212" s="36">
        <v>1524.4499999999998</v>
      </c>
      <c r="J212" s="36">
        <v>1552.95</v>
      </c>
      <c r="K212" s="31">
        <v>1495.95</v>
      </c>
      <c r="L212" s="31">
        <v>1449</v>
      </c>
      <c r="M212" s="31">
        <v>7.6404100000000001</v>
      </c>
      <c r="N212" s="1"/>
      <c r="O212" s="1"/>
    </row>
    <row r="213" spans="1:15" ht="12.75" customHeight="1">
      <c r="A213" s="33">
        <v>203</v>
      </c>
      <c r="B213" s="53" t="s">
        <v>131</v>
      </c>
      <c r="C213" s="31">
        <v>4671.1499999999996</v>
      </c>
      <c r="D213" s="36">
        <v>4676.416666666667</v>
      </c>
      <c r="E213" s="36">
        <v>4628.2833333333338</v>
      </c>
      <c r="F213" s="36">
        <v>4585.416666666667</v>
      </c>
      <c r="G213" s="36">
        <v>4537.2833333333338</v>
      </c>
      <c r="H213" s="36">
        <v>4719.2833333333338</v>
      </c>
      <c r="I213" s="36">
        <v>4767.416666666667</v>
      </c>
      <c r="J213" s="36">
        <v>4810.2833333333338</v>
      </c>
      <c r="K213" s="31">
        <v>4724.55</v>
      </c>
      <c r="L213" s="31">
        <v>4633.55</v>
      </c>
      <c r="M213" s="31">
        <v>5.5112300000000003</v>
      </c>
      <c r="N213" s="1"/>
      <c r="O213" s="1"/>
    </row>
    <row r="214" spans="1:15" ht="12.75" customHeight="1">
      <c r="A214" s="33">
        <v>204</v>
      </c>
      <c r="B214" s="53" t="s">
        <v>133</v>
      </c>
      <c r="C214" s="31">
        <v>558.65</v>
      </c>
      <c r="D214" s="36">
        <v>554.88333333333333</v>
      </c>
      <c r="E214" s="36">
        <v>548.76666666666665</v>
      </c>
      <c r="F214" s="36">
        <v>538.88333333333333</v>
      </c>
      <c r="G214" s="36">
        <v>532.76666666666665</v>
      </c>
      <c r="H214" s="36">
        <v>564.76666666666665</v>
      </c>
      <c r="I214" s="36">
        <v>570.88333333333321</v>
      </c>
      <c r="J214" s="36">
        <v>580.76666666666665</v>
      </c>
      <c r="K214" s="31">
        <v>561</v>
      </c>
      <c r="L214" s="31">
        <v>545</v>
      </c>
      <c r="M214" s="31">
        <v>71.980609999999999</v>
      </c>
      <c r="N214" s="1"/>
      <c r="O214" s="1"/>
    </row>
    <row r="215" spans="1:15" ht="12.75" customHeight="1">
      <c r="A215" s="33">
        <v>205</v>
      </c>
      <c r="B215" s="53" t="s">
        <v>125</v>
      </c>
      <c r="C215" s="31">
        <v>3300.8</v>
      </c>
      <c r="D215" s="36">
        <v>3261.9333333333329</v>
      </c>
      <c r="E215" s="36">
        <v>3218.8666666666659</v>
      </c>
      <c r="F215" s="36">
        <v>3136.9333333333329</v>
      </c>
      <c r="G215" s="36">
        <v>3093.8666666666659</v>
      </c>
      <c r="H215" s="36">
        <v>3343.8666666666659</v>
      </c>
      <c r="I215" s="36">
        <v>3386.9333333333325</v>
      </c>
      <c r="J215" s="36">
        <v>3468.8666666666659</v>
      </c>
      <c r="K215" s="31">
        <v>3305</v>
      </c>
      <c r="L215" s="31">
        <v>3180</v>
      </c>
      <c r="M215" s="31">
        <v>25.731249999999999</v>
      </c>
      <c r="N215" s="1"/>
      <c r="O215" s="1"/>
    </row>
    <row r="216" spans="1:15" ht="12.75" customHeight="1">
      <c r="A216" s="33">
        <v>206</v>
      </c>
      <c r="B216" s="53" t="s">
        <v>134</v>
      </c>
      <c r="C216" s="31">
        <v>282.55</v>
      </c>
      <c r="D216" s="36">
        <v>278.51666666666665</v>
      </c>
      <c r="E216" s="36">
        <v>271.2833333333333</v>
      </c>
      <c r="F216" s="36">
        <v>260.01666666666665</v>
      </c>
      <c r="G216" s="36">
        <v>252.7833333333333</v>
      </c>
      <c r="H216" s="36">
        <v>289.7833333333333</v>
      </c>
      <c r="I216" s="36">
        <v>297.01666666666665</v>
      </c>
      <c r="J216" s="36">
        <v>308.2833333333333</v>
      </c>
      <c r="K216" s="31">
        <v>285.75</v>
      </c>
      <c r="L216" s="31">
        <v>267.25</v>
      </c>
      <c r="M216" s="31">
        <v>205.16082</v>
      </c>
      <c r="N216" s="1"/>
      <c r="O216" s="1"/>
    </row>
    <row r="217" spans="1:15" ht="12.75" customHeight="1">
      <c r="A217" s="33">
        <v>207</v>
      </c>
      <c r="B217" s="53" t="s">
        <v>135</v>
      </c>
      <c r="C217" s="31">
        <v>472.6</v>
      </c>
      <c r="D217" s="36">
        <v>471.3</v>
      </c>
      <c r="E217" s="36">
        <v>464.8</v>
      </c>
      <c r="F217" s="36">
        <v>457</v>
      </c>
      <c r="G217" s="36">
        <v>450.5</v>
      </c>
      <c r="H217" s="36">
        <v>479.1</v>
      </c>
      <c r="I217" s="36">
        <v>485.6</v>
      </c>
      <c r="J217" s="36">
        <v>493.40000000000003</v>
      </c>
      <c r="K217" s="31">
        <v>477.8</v>
      </c>
      <c r="L217" s="31">
        <v>463.5</v>
      </c>
      <c r="M217" s="31">
        <v>62.179580000000001</v>
      </c>
      <c r="N217" s="1"/>
      <c r="O217" s="1"/>
    </row>
    <row r="218" spans="1:15" ht="12.75" customHeight="1">
      <c r="A218" s="33">
        <v>208</v>
      </c>
      <c r="B218" s="53" t="s">
        <v>136</v>
      </c>
      <c r="C218" s="31">
        <v>2240</v>
      </c>
      <c r="D218" s="36">
        <v>2243.7166666666667</v>
      </c>
      <c r="E218" s="36">
        <v>2228.2833333333333</v>
      </c>
      <c r="F218" s="36">
        <v>2216.5666666666666</v>
      </c>
      <c r="G218" s="36">
        <v>2201.1333333333332</v>
      </c>
      <c r="H218" s="36">
        <v>2255.4333333333334</v>
      </c>
      <c r="I218" s="36">
        <v>2270.8666666666668</v>
      </c>
      <c r="J218" s="36">
        <v>2282.5833333333335</v>
      </c>
      <c r="K218" s="31">
        <v>2259.15</v>
      </c>
      <c r="L218" s="31">
        <v>2232</v>
      </c>
      <c r="M218" s="31">
        <v>30.27027</v>
      </c>
      <c r="N218" s="1"/>
      <c r="O218" s="1"/>
    </row>
    <row r="219" spans="1:15" ht="12.75" customHeight="1">
      <c r="A219" s="33">
        <v>209</v>
      </c>
      <c r="B219" s="53" t="s">
        <v>279</v>
      </c>
      <c r="C219" s="31">
        <v>294.89999999999998</v>
      </c>
      <c r="D219" s="36">
        <v>296.04999999999995</v>
      </c>
      <c r="E219" s="36">
        <v>293.14999999999992</v>
      </c>
      <c r="F219" s="36">
        <v>291.39999999999998</v>
      </c>
      <c r="G219" s="36">
        <v>288.49999999999994</v>
      </c>
      <c r="H219" s="36">
        <v>297.7999999999999</v>
      </c>
      <c r="I219" s="36">
        <v>300.7</v>
      </c>
      <c r="J219" s="36">
        <v>302.44999999999987</v>
      </c>
      <c r="K219" s="31">
        <v>298.95</v>
      </c>
      <c r="L219" s="31">
        <v>294.3</v>
      </c>
      <c r="M219" s="31">
        <v>4.5595800000000004</v>
      </c>
      <c r="N219" s="1"/>
      <c r="O219" s="1"/>
    </row>
    <row r="220" spans="1:15" ht="12.75" customHeight="1">
      <c r="A220" s="33">
        <v>210</v>
      </c>
      <c r="B220" s="53" t="s">
        <v>405</v>
      </c>
      <c r="C220" s="31">
        <v>6985.35</v>
      </c>
      <c r="D220" s="36">
        <v>7039.9833333333336</v>
      </c>
      <c r="E220" s="36">
        <v>6896.3666666666668</v>
      </c>
      <c r="F220" s="36">
        <v>6807.3833333333332</v>
      </c>
      <c r="G220" s="36">
        <v>6663.7666666666664</v>
      </c>
      <c r="H220" s="36">
        <v>7128.9666666666672</v>
      </c>
      <c r="I220" s="36">
        <v>7272.5833333333339</v>
      </c>
      <c r="J220" s="36">
        <v>7361.5666666666675</v>
      </c>
      <c r="K220" s="31">
        <v>7183.6</v>
      </c>
      <c r="L220" s="31">
        <v>6951</v>
      </c>
      <c r="M220" s="31">
        <v>0.44066</v>
      </c>
      <c r="N220" s="1"/>
      <c r="O220" s="1"/>
    </row>
    <row r="221" spans="1:15" ht="12.75" customHeight="1">
      <c r="A221" s="33">
        <v>211</v>
      </c>
      <c r="B221" s="53" t="s">
        <v>406</v>
      </c>
      <c r="C221" s="31">
        <v>896.25</v>
      </c>
      <c r="D221" s="36">
        <v>894.75</v>
      </c>
      <c r="E221" s="36">
        <v>881.5</v>
      </c>
      <c r="F221" s="36">
        <v>866.75</v>
      </c>
      <c r="G221" s="36">
        <v>853.5</v>
      </c>
      <c r="H221" s="36">
        <v>909.5</v>
      </c>
      <c r="I221" s="36">
        <v>922.75</v>
      </c>
      <c r="J221" s="36">
        <v>937.5</v>
      </c>
      <c r="K221" s="31">
        <v>908</v>
      </c>
      <c r="L221" s="31">
        <v>880</v>
      </c>
      <c r="M221" s="31">
        <v>1.5729</v>
      </c>
      <c r="N221" s="1"/>
      <c r="O221" s="1"/>
    </row>
    <row r="222" spans="1:15" ht="12.75" customHeight="1">
      <c r="A222" s="33">
        <v>212</v>
      </c>
      <c r="B222" s="53" t="s">
        <v>280</v>
      </c>
      <c r="C222" s="31">
        <v>37543.35</v>
      </c>
      <c r="D222" s="36">
        <v>37637.216666666667</v>
      </c>
      <c r="E222" s="36">
        <v>37007.383333333331</v>
      </c>
      <c r="F222" s="36">
        <v>36471.416666666664</v>
      </c>
      <c r="G222" s="36">
        <v>35841.583333333328</v>
      </c>
      <c r="H222" s="36">
        <v>38173.183333333334</v>
      </c>
      <c r="I222" s="36">
        <v>38803.016666666663</v>
      </c>
      <c r="J222" s="36">
        <v>39338.983333333337</v>
      </c>
      <c r="K222" s="31">
        <v>38267.050000000003</v>
      </c>
      <c r="L222" s="31">
        <v>37101.25</v>
      </c>
      <c r="M222" s="31">
        <v>0.11526</v>
      </c>
      <c r="N222" s="1"/>
      <c r="O222" s="1"/>
    </row>
    <row r="223" spans="1:15" ht="12.75" customHeight="1">
      <c r="A223" s="33">
        <v>213</v>
      </c>
      <c r="B223" s="53" t="s">
        <v>407</v>
      </c>
      <c r="C223" s="31">
        <v>184.15</v>
      </c>
      <c r="D223" s="36">
        <v>184.15</v>
      </c>
      <c r="E223" s="36">
        <v>180.35000000000002</v>
      </c>
      <c r="F223" s="36">
        <v>176.55</v>
      </c>
      <c r="G223" s="36">
        <v>172.75000000000003</v>
      </c>
      <c r="H223" s="36">
        <v>187.95000000000002</v>
      </c>
      <c r="I223" s="36">
        <v>191.75000000000003</v>
      </c>
      <c r="J223" s="36">
        <v>195.55</v>
      </c>
      <c r="K223" s="31">
        <v>187.95</v>
      </c>
      <c r="L223" s="31">
        <v>180.35</v>
      </c>
      <c r="M223" s="31">
        <v>79.620810000000006</v>
      </c>
      <c r="N223" s="1"/>
      <c r="O223" s="1"/>
    </row>
    <row r="224" spans="1:15" ht="12.75" customHeight="1">
      <c r="A224" s="33">
        <v>214</v>
      </c>
      <c r="B224" s="53" t="s">
        <v>138</v>
      </c>
      <c r="C224" s="31">
        <v>1083.7</v>
      </c>
      <c r="D224" s="36">
        <v>1083.2666666666667</v>
      </c>
      <c r="E224" s="36">
        <v>1077.3833333333332</v>
      </c>
      <c r="F224" s="36">
        <v>1071.0666666666666</v>
      </c>
      <c r="G224" s="36">
        <v>1065.1833333333332</v>
      </c>
      <c r="H224" s="36">
        <v>1089.5833333333333</v>
      </c>
      <c r="I224" s="36">
        <v>1095.4666666666669</v>
      </c>
      <c r="J224" s="36">
        <v>1101.7833333333333</v>
      </c>
      <c r="K224" s="31">
        <v>1089.1500000000001</v>
      </c>
      <c r="L224" s="31">
        <v>1076.95</v>
      </c>
      <c r="M224" s="31">
        <v>133.67635000000001</v>
      </c>
      <c r="N224" s="1"/>
      <c r="O224" s="1"/>
    </row>
    <row r="225" spans="1:15" ht="12.75" customHeight="1">
      <c r="A225" s="33">
        <v>215</v>
      </c>
      <c r="B225" s="53" t="s">
        <v>139</v>
      </c>
      <c r="C225" s="31">
        <v>1648.25</v>
      </c>
      <c r="D225" s="36">
        <v>1647.0833333333333</v>
      </c>
      <c r="E225" s="36">
        <v>1623.1666666666665</v>
      </c>
      <c r="F225" s="36">
        <v>1598.0833333333333</v>
      </c>
      <c r="G225" s="36">
        <v>1574.1666666666665</v>
      </c>
      <c r="H225" s="36">
        <v>1672.1666666666665</v>
      </c>
      <c r="I225" s="36">
        <v>1696.083333333333</v>
      </c>
      <c r="J225" s="36">
        <v>1721.1666666666665</v>
      </c>
      <c r="K225" s="31">
        <v>1671</v>
      </c>
      <c r="L225" s="31">
        <v>1622</v>
      </c>
      <c r="M225" s="31">
        <v>18.16648</v>
      </c>
      <c r="N225" s="1"/>
      <c r="O225" s="1"/>
    </row>
    <row r="226" spans="1:15" ht="12.75" customHeight="1">
      <c r="A226" s="33">
        <v>216</v>
      </c>
      <c r="B226" s="53" t="s">
        <v>140</v>
      </c>
      <c r="C226" s="31">
        <v>599.9</v>
      </c>
      <c r="D226" s="36">
        <v>597.94999999999993</v>
      </c>
      <c r="E226" s="36">
        <v>589.94999999999982</v>
      </c>
      <c r="F226" s="36">
        <v>579.99999999999989</v>
      </c>
      <c r="G226" s="36">
        <v>571.99999999999977</v>
      </c>
      <c r="H226" s="36">
        <v>607.89999999999986</v>
      </c>
      <c r="I226" s="36">
        <v>615.90000000000009</v>
      </c>
      <c r="J226" s="36">
        <v>625.84999999999991</v>
      </c>
      <c r="K226" s="31">
        <v>605.95000000000005</v>
      </c>
      <c r="L226" s="31">
        <v>588</v>
      </c>
      <c r="M226" s="31">
        <v>40.000399999999999</v>
      </c>
      <c r="N226" s="1"/>
      <c r="O226" s="1"/>
    </row>
    <row r="227" spans="1:15" ht="12.75" customHeight="1">
      <c r="A227" s="33">
        <v>217</v>
      </c>
      <c r="B227" s="53" t="s">
        <v>281</v>
      </c>
      <c r="C227" s="31">
        <v>738.05</v>
      </c>
      <c r="D227" s="36">
        <v>742.75</v>
      </c>
      <c r="E227" s="36">
        <v>730.3</v>
      </c>
      <c r="F227" s="36">
        <v>722.55</v>
      </c>
      <c r="G227" s="36">
        <v>710.09999999999991</v>
      </c>
      <c r="H227" s="36">
        <v>750.5</v>
      </c>
      <c r="I227" s="36">
        <v>762.95</v>
      </c>
      <c r="J227" s="36">
        <v>770.7</v>
      </c>
      <c r="K227" s="31">
        <v>755.2</v>
      </c>
      <c r="L227" s="31">
        <v>735</v>
      </c>
      <c r="M227" s="31">
        <v>5.8871599999999997</v>
      </c>
      <c r="N227" s="1"/>
      <c r="O227" s="1"/>
    </row>
    <row r="228" spans="1:15" ht="12.75" customHeight="1">
      <c r="A228" s="33">
        <v>218</v>
      </c>
      <c r="B228" s="53" t="s">
        <v>408</v>
      </c>
      <c r="C228" s="31">
        <v>80.55</v>
      </c>
      <c r="D228" s="36">
        <v>81.016666666666666</v>
      </c>
      <c r="E228" s="36">
        <v>79.733333333333334</v>
      </c>
      <c r="F228" s="36">
        <v>78.916666666666671</v>
      </c>
      <c r="G228" s="36">
        <v>77.63333333333334</v>
      </c>
      <c r="H228" s="36">
        <v>81.833333333333329</v>
      </c>
      <c r="I228" s="36">
        <v>83.11666666666666</v>
      </c>
      <c r="J228" s="36">
        <v>83.933333333333323</v>
      </c>
      <c r="K228" s="31">
        <v>82.3</v>
      </c>
      <c r="L228" s="31">
        <v>80.2</v>
      </c>
      <c r="M228" s="31">
        <v>50.211449999999999</v>
      </c>
      <c r="N228" s="1"/>
      <c r="O228" s="1"/>
    </row>
    <row r="229" spans="1:15" ht="12.75" customHeight="1">
      <c r="A229" s="33">
        <v>219</v>
      </c>
      <c r="B229" s="53" t="s">
        <v>143</v>
      </c>
      <c r="C229" s="31">
        <v>77.7</v>
      </c>
      <c r="D229" s="36">
        <v>78.05</v>
      </c>
      <c r="E229" s="36">
        <v>77.25</v>
      </c>
      <c r="F229" s="36">
        <v>76.8</v>
      </c>
      <c r="G229" s="36">
        <v>76</v>
      </c>
      <c r="H229" s="36">
        <v>78.5</v>
      </c>
      <c r="I229" s="36">
        <v>79.299999999999983</v>
      </c>
      <c r="J229" s="36">
        <v>79.75</v>
      </c>
      <c r="K229" s="31">
        <v>78.849999999999994</v>
      </c>
      <c r="L229" s="31">
        <v>77.599999999999994</v>
      </c>
      <c r="M229" s="31">
        <v>308.45542</v>
      </c>
      <c r="N229" s="1"/>
      <c r="O229" s="1"/>
    </row>
    <row r="230" spans="1:15" ht="12.75" customHeight="1">
      <c r="A230" s="33">
        <v>220</v>
      </c>
      <c r="B230" s="53" t="s">
        <v>142</v>
      </c>
      <c r="C230" s="31">
        <v>110.15</v>
      </c>
      <c r="D230" s="36">
        <v>110.53333333333335</v>
      </c>
      <c r="E230" s="36">
        <v>109.61666666666669</v>
      </c>
      <c r="F230" s="36">
        <v>109.08333333333334</v>
      </c>
      <c r="G230" s="36">
        <v>108.16666666666669</v>
      </c>
      <c r="H230" s="36">
        <v>111.06666666666669</v>
      </c>
      <c r="I230" s="36">
        <v>111.98333333333335</v>
      </c>
      <c r="J230" s="36">
        <v>112.51666666666669</v>
      </c>
      <c r="K230" s="31">
        <v>111.45</v>
      </c>
      <c r="L230" s="31">
        <v>110</v>
      </c>
      <c r="M230" s="31">
        <v>60.312069999999999</v>
      </c>
      <c r="N230" s="1"/>
      <c r="O230" s="1"/>
    </row>
    <row r="231" spans="1:15" ht="12.75" customHeight="1">
      <c r="A231" s="33">
        <v>221</v>
      </c>
      <c r="B231" s="53" t="s">
        <v>410</v>
      </c>
      <c r="C231" s="31">
        <v>321.39999999999998</v>
      </c>
      <c r="D231" s="36">
        <v>323.2</v>
      </c>
      <c r="E231" s="36">
        <v>314.29999999999995</v>
      </c>
      <c r="F231" s="36">
        <v>307.2</v>
      </c>
      <c r="G231" s="36">
        <v>298.29999999999995</v>
      </c>
      <c r="H231" s="36">
        <v>330.29999999999995</v>
      </c>
      <c r="I231" s="36">
        <v>339.19999999999993</v>
      </c>
      <c r="J231" s="36">
        <v>346.29999999999995</v>
      </c>
      <c r="K231" s="31">
        <v>332.1</v>
      </c>
      <c r="L231" s="31">
        <v>316.10000000000002</v>
      </c>
      <c r="M231" s="31">
        <v>36.598480000000002</v>
      </c>
      <c r="N231" s="1"/>
      <c r="O231" s="1"/>
    </row>
    <row r="232" spans="1:15" ht="12.75" customHeight="1">
      <c r="A232" s="33">
        <v>222</v>
      </c>
      <c r="B232" s="53" t="s">
        <v>411</v>
      </c>
      <c r="C232" s="31">
        <v>58.3</v>
      </c>
      <c r="D232" s="36">
        <v>58.666666666666664</v>
      </c>
      <c r="E232" s="36">
        <v>57.43333333333333</v>
      </c>
      <c r="F232" s="36">
        <v>56.566666666666663</v>
      </c>
      <c r="G232" s="36">
        <v>55.333333333333329</v>
      </c>
      <c r="H232" s="36">
        <v>59.533333333333331</v>
      </c>
      <c r="I232" s="36">
        <v>60.766666666666666</v>
      </c>
      <c r="J232" s="36">
        <v>61.633333333333333</v>
      </c>
      <c r="K232" s="31">
        <v>59.9</v>
      </c>
      <c r="L232" s="31">
        <v>57.8</v>
      </c>
      <c r="M232" s="31">
        <v>97.476100000000002</v>
      </c>
      <c r="N232" s="1"/>
      <c r="O232" s="1"/>
    </row>
    <row r="233" spans="1:15" ht="12.75" customHeight="1">
      <c r="A233" s="33">
        <v>223</v>
      </c>
      <c r="B233" s="53" t="s">
        <v>815</v>
      </c>
      <c r="C233" s="31">
        <v>225.45</v>
      </c>
      <c r="D233" s="36">
        <v>223.51666666666665</v>
      </c>
      <c r="E233" s="36">
        <v>219.0333333333333</v>
      </c>
      <c r="F233" s="36">
        <v>212.61666666666665</v>
      </c>
      <c r="G233" s="36">
        <v>208.1333333333333</v>
      </c>
      <c r="H233" s="36">
        <v>229.93333333333331</v>
      </c>
      <c r="I233" s="36">
        <v>234.41666666666666</v>
      </c>
      <c r="J233" s="36">
        <v>240.83333333333331</v>
      </c>
      <c r="K233" s="31">
        <v>228</v>
      </c>
      <c r="L233" s="31">
        <v>217.1</v>
      </c>
      <c r="M233" s="31">
        <v>171.24449999999999</v>
      </c>
      <c r="N233" s="1"/>
      <c r="O233" s="1"/>
    </row>
    <row r="234" spans="1:15" ht="12.75" customHeight="1">
      <c r="A234" s="33">
        <v>224</v>
      </c>
      <c r="B234" s="53" t="s">
        <v>157</v>
      </c>
      <c r="C234" s="31">
        <v>427.65</v>
      </c>
      <c r="D234" s="36">
        <v>427.46666666666664</v>
      </c>
      <c r="E234" s="36">
        <v>425.73333333333329</v>
      </c>
      <c r="F234" s="36">
        <v>423.81666666666666</v>
      </c>
      <c r="G234" s="36">
        <v>422.08333333333331</v>
      </c>
      <c r="H234" s="36">
        <v>429.38333333333327</v>
      </c>
      <c r="I234" s="36">
        <v>431.11666666666662</v>
      </c>
      <c r="J234" s="36">
        <v>433.03333333333325</v>
      </c>
      <c r="K234" s="31">
        <v>429.2</v>
      </c>
      <c r="L234" s="31">
        <v>425.55</v>
      </c>
      <c r="M234" s="31">
        <v>102.74145</v>
      </c>
      <c r="N234" s="1"/>
      <c r="O234" s="1"/>
    </row>
    <row r="235" spans="1:15" ht="12.75" customHeight="1">
      <c r="A235" s="33">
        <v>225</v>
      </c>
      <c r="B235" s="53" t="s">
        <v>412</v>
      </c>
      <c r="C235" s="31">
        <v>252.65</v>
      </c>
      <c r="D235" s="36">
        <v>254.54999999999998</v>
      </c>
      <c r="E235" s="36">
        <v>249.2</v>
      </c>
      <c r="F235" s="36">
        <v>245.75</v>
      </c>
      <c r="G235" s="36">
        <v>240.4</v>
      </c>
      <c r="H235" s="36">
        <v>258</v>
      </c>
      <c r="I235" s="36">
        <v>263.34999999999991</v>
      </c>
      <c r="J235" s="36">
        <v>266.79999999999995</v>
      </c>
      <c r="K235" s="31">
        <v>259.89999999999998</v>
      </c>
      <c r="L235" s="31">
        <v>251.1</v>
      </c>
      <c r="M235" s="31">
        <v>15.36697</v>
      </c>
      <c r="N235" s="1"/>
      <c r="O235" s="1"/>
    </row>
    <row r="236" spans="1:15" ht="12.75" customHeight="1">
      <c r="A236" s="33">
        <v>226</v>
      </c>
      <c r="B236" s="53" t="s">
        <v>147</v>
      </c>
      <c r="C236" s="31">
        <v>209.15</v>
      </c>
      <c r="D236" s="36">
        <v>208.43333333333331</v>
      </c>
      <c r="E236" s="36">
        <v>205.71666666666661</v>
      </c>
      <c r="F236" s="36">
        <v>202.2833333333333</v>
      </c>
      <c r="G236" s="36">
        <v>199.56666666666661</v>
      </c>
      <c r="H236" s="36">
        <v>211.86666666666662</v>
      </c>
      <c r="I236" s="36">
        <v>214.58333333333331</v>
      </c>
      <c r="J236" s="36">
        <v>218.01666666666662</v>
      </c>
      <c r="K236" s="31">
        <v>211.15</v>
      </c>
      <c r="L236" s="31">
        <v>205</v>
      </c>
      <c r="M236" s="31">
        <v>22.397400000000001</v>
      </c>
      <c r="N236" s="1"/>
      <c r="O236" s="1"/>
    </row>
    <row r="237" spans="1:15" ht="12.75" customHeight="1">
      <c r="A237" s="33">
        <v>227</v>
      </c>
      <c r="B237" s="53" t="s">
        <v>137</v>
      </c>
      <c r="C237" s="31">
        <v>163.5</v>
      </c>
      <c r="D237" s="36">
        <v>164.41666666666666</v>
      </c>
      <c r="E237" s="36">
        <v>161.48333333333332</v>
      </c>
      <c r="F237" s="36">
        <v>159.46666666666667</v>
      </c>
      <c r="G237" s="36">
        <v>156.53333333333333</v>
      </c>
      <c r="H237" s="36">
        <v>166.43333333333331</v>
      </c>
      <c r="I237" s="36">
        <v>169.36666666666665</v>
      </c>
      <c r="J237" s="36">
        <v>171.3833333333333</v>
      </c>
      <c r="K237" s="31">
        <v>167.35</v>
      </c>
      <c r="L237" s="31">
        <v>162.4</v>
      </c>
      <c r="M237" s="31">
        <v>89.167140000000003</v>
      </c>
      <c r="N237" s="1"/>
      <c r="O237" s="1"/>
    </row>
    <row r="238" spans="1:15" ht="12.75" customHeight="1">
      <c r="A238" s="33">
        <v>228</v>
      </c>
      <c r="B238" s="53" t="s">
        <v>148</v>
      </c>
      <c r="C238" s="31">
        <v>2688.4</v>
      </c>
      <c r="D238" s="36">
        <v>2682.2333333333331</v>
      </c>
      <c r="E238" s="36">
        <v>2659.4666666666662</v>
      </c>
      <c r="F238" s="36">
        <v>2630.5333333333333</v>
      </c>
      <c r="G238" s="36">
        <v>2607.7666666666664</v>
      </c>
      <c r="H238" s="36">
        <v>2711.1666666666661</v>
      </c>
      <c r="I238" s="36">
        <v>2733.9333333333334</v>
      </c>
      <c r="J238" s="36">
        <v>2762.8666666666659</v>
      </c>
      <c r="K238" s="31">
        <v>2705</v>
      </c>
      <c r="L238" s="31">
        <v>2653.3</v>
      </c>
      <c r="M238" s="31">
        <v>1.2467999999999999</v>
      </c>
      <c r="N238" s="1"/>
      <c r="O238" s="1"/>
    </row>
    <row r="239" spans="1:15" ht="12.75" customHeight="1">
      <c r="A239" s="33">
        <v>229</v>
      </c>
      <c r="B239" s="53" t="s">
        <v>282</v>
      </c>
      <c r="C239" s="31">
        <v>511.45</v>
      </c>
      <c r="D239" s="36">
        <v>505.31666666666661</v>
      </c>
      <c r="E239" s="36">
        <v>496.03333333333319</v>
      </c>
      <c r="F239" s="36">
        <v>480.61666666666656</v>
      </c>
      <c r="G239" s="36">
        <v>471.33333333333314</v>
      </c>
      <c r="H239" s="36">
        <v>520.73333333333323</v>
      </c>
      <c r="I239" s="36">
        <v>530.01666666666665</v>
      </c>
      <c r="J239" s="36">
        <v>545.43333333333328</v>
      </c>
      <c r="K239" s="31">
        <v>514.6</v>
      </c>
      <c r="L239" s="31">
        <v>489.9</v>
      </c>
      <c r="M239" s="31">
        <v>27.365929999999999</v>
      </c>
      <c r="N239" s="1"/>
      <c r="O239" s="1"/>
    </row>
    <row r="240" spans="1:15" ht="12.75" customHeight="1">
      <c r="A240" s="33">
        <v>230</v>
      </c>
      <c r="B240" s="53" t="s">
        <v>144</v>
      </c>
      <c r="C240" s="31">
        <v>134.05000000000001</v>
      </c>
      <c r="D240" s="36">
        <v>134.73333333333335</v>
      </c>
      <c r="E240" s="36">
        <v>132.81666666666669</v>
      </c>
      <c r="F240" s="36">
        <v>131.58333333333334</v>
      </c>
      <c r="G240" s="36">
        <v>129.66666666666669</v>
      </c>
      <c r="H240" s="36">
        <v>135.9666666666667</v>
      </c>
      <c r="I240" s="36">
        <v>137.88333333333333</v>
      </c>
      <c r="J240" s="36">
        <v>139.1166666666667</v>
      </c>
      <c r="K240" s="31">
        <v>136.65</v>
      </c>
      <c r="L240" s="31">
        <v>133.5</v>
      </c>
      <c r="M240" s="31">
        <v>85.124250000000004</v>
      </c>
      <c r="N240" s="1"/>
      <c r="O240" s="1"/>
    </row>
    <row r="241" spans="1:15" ht="12.75" customHeight="1">
      <c r="A241" s="33">
        <v>231</v>
      </c>
      <c r="B241" s="53" t="s">
        <v>146</v>
      </c>
      <c r="C241" s="31">
        <v>568.95000000000005</v>
      </c>
      <c r="D241" s="36">
        <v>562.98333333333335</v>
      </c>
      <c r="E241" s="36">
        <v>555.01666666666665</v>
      </c>
      <c r="F241" s="36">
        <v>541.08333333333326</v>
      </c>
      <c r="G241" s="36">
        <v>533.11666666666656</v>
      </c>
      <c r="H241" s="36">
        <v>576.91666666666674</v>
      </c>
      <c r="I241" s="36">
        <v>584.88333333333344</v>
      </c>
      <c r="J241" s="36">
        <v>598.81666666666683</v>
      </c>
      <c r="K241" s="31">
        <v>570.95000000000005</v>
      </c>
      <c r="L241" s="31">
        <v>549.04999999999995</v>
      </c>
      <c r="M241" s="31">
        <v>18.182539999999999</v>
      </c>
      <c r="N241" s="1"/>
      <c r="O241" s="1"/>
    </row>
    <row r="242" spans="1:15" ht="12.75" customHeight="1">
      <c r="A242" s="33">
        <v>232</v>
      </c>
      <c r="B242" s="53" t="s">
        <v>154</v>
      </c>
      <c r="C242" s="31">
        <v>167.45</v>
      </c>
      <c r="D242" s="36">
        <v>166.58333333333334</v>
      </c>
      <c r="E242" s="36">
        <v>164.41666666666669</v>
      </c>
      <c r="F242" s="36">
        <v>161.38333333333335</v>
      </c>
      <c r="G242" s="36">
        <v>159.2166666666667</v>
      </c>
      <c r="H242" s="36">
        <v>169.61666666666667</v>
      </c>
      <c r="I242" s="36">
        <v>171.78333333333336</v>
      </c>
      <c r="J242" s="36">
        <v>174.81666666666666</v>
      </c>
      <c r="K242" s="31">
        <v>168.75</v>
      </c>
      <c r="L242" s="31">
        <v>163.55000000000001</v>
      </c>
      <c r="M242" s="31">
        <v>211.89136999999999</v>
      </c>
      <c r="N242" s="1"/>
      <c r="O242" s="1"/>
    </row>
    <row r="243" spans="1:15" ht="12.75" customHeight="1">
      <c r="A243" s="33">
        <v>233</v>
      </c>
      <c r="B243" s="53" t="s">
        <v>413</v>
      </c>
      <c r="C243" s="31">
        <v>58.4</v>
      </c>
      <c r="D243" s="36">
        <v>58.966666666666661</v>
      </c>
      <c r="E243" s="36">
        <v>57.73333333333332</v>
      </c>
      <c r="F243" s="36">
        <v>57.066666666666656</v>
      </c>
      <c r="G243" s="36">
        <v>55.833333333333314</v>
      </c>
      <c r="H243" s="36">
        <v>59.633333333333326</v>
      </c>
      <c r="I243" s="36">
        <v>60.86666666666666</v>
      </c>
      <c r="J243" s="36">
        <v>61.533333333333331</v>
      </c>
      <c r="K243" s="31">
        <v>60.2</v>
      </c>
      <c r="L243" s="31">
        <v>58.3</v>
      </c>
      <c r="M243" s="31">
        <v>93.856870000000001</v>
      </c>
      <c r="N243" s="1"/>
      <c r="O243" s="1"/>
    </row>
    <row r="244" spans="1:15" ht="12.75" customHeight="1">
      <c r="A244" s="33">
        <v>234</v>
      </c>
      <c r="B244" s="53" t="s">
        <v>156</v>
      </c>
      <c r="C244" s="31">
        <v>928.75</v>
      </c>
      <c r="D244" s="36">
        <v>928.55000000000007</v>
      </c>
      <c r="E244" s="36">
        <v>920.35000000000014</v>
      </c>
      <c r="F244" s="36">
        <v>911.95</v>
      </c>
      <c r="G244" s="36">
        <v>903.75000000000011</v>
      </c>
      <c r="H244" s="36">
        <v>936.95000000000016</v>
      </c>
      <c r="I244" s="36">
        <v>945.1500000000002</v>
      </c>
      <c r="J244" s="36">
        <v>953.55000000000018</v>
      </c>
      <c r="K244" s="31">
        <v>936.75</v>
      </c>
      <c r="L244" s="31">
        <v>920.15</v>
      </c>
      <c r="M244" s="31">
        <v>17.077159999999999</v>
      </c>
      <c r="N244" s="1"/>
      <c r="O244" s="1"/>
    </row>
    <row r="245" spans="1:15" ht="12.75" customHeight="1">
      <c r="A245" s="33">
        <v>235</v>
      </c>
      <c r="B245" s="53" t="s">
        <v>414</v>
      </c>
      <c r="C245" s="31">
        <v>145.69999999999999</v>
      </c>
      <c r="D245" s="36">
        <v>145.11666666666665</v>
      </c>
      <c r="E245" s="36">
        <v>141.5333333333333</v>
      </c>
      <c r="F245" s="36">
        <v>137.36666666666665</v>
      </c>
      <c r="G245" s="36">
        <v>133.7833333333333</v>
      </c>
      <c r="H245" s="36">
        <v>149.2833333333333</v>
      </c>
      <c r="I245" s="36">
        <v>152.86666666666662</v>
      </c>
      <c r="J245" s="36">
        <v>157.0333333333333</v>
      </c>
      <c r="K245" s="31">
        <v>148.69999999999999</v>
      </c>
      <c r="L245" s="31">
        <v>140.94999999999999</v>
      </c>
      <c r="M245" s="31">
        <v>1208.87716</v>
      </c>
      <c r="N245" s="1"/>
      <c r="O245" s="1"/>
    </row>
    <row r="246" spans="1:15" ht="12.75" customHeight="1">
      <c r="A246" s="33">
        <v>236</v>
      </c>
      <c r="B246" s="53" t="s">
        <v>415</v>
      </c>
      <c r="C246" s="31">
        <v>1284.3499999999999</v>
      </c>
      <c r="D246" s="36">
        <v>1292.7666666666667</v>
      </c>
      <c r="E246" s="36">
        <v>1265.5833333333333</v>
      </c>
      <c r="F246" s="36">
        <v>1246.8166666666666</v>
      </c>
      <c r="G246" s="36">
        <v>1219.6333333333332</v>
      </c>
      <c r="H246" s="36">
        <v>1311.5333333333333</v>
      </c>
      <c r="I246" s="36">
        <v>1338.7166666666667</v>
      </c>
      <c r="J246" s="36">
        <v>1357.4833333333333</v>
      </c>
      <c r="K246" s="31">
        <v>1319.95</v>
      </c>
      <c r="L246" s="31">
        <v>1274</v>
      </c>
      <c r="M246" s="31">
        <v>0.84991000000000005</v>
      </c>
      <c r="N246" s="1"/>
      <c r="O246" s="1"/>
    </row>
    <row r="247" spans="1:15" ht="12.75" customHeight="1">
      <c r="A247" s="33">
        <v>237</v>
      </c>
      <c r="B247" s="53" t="s">
        <v>145</v>
      </c>
      <c r="C247" s="31">
        <v>418.55</v>
      </c>
      <c r="D247" s="36">
        <v>416.31666666666666</v>
      </c>
      <c r="E247" s="36">
        <v>412.23333333333335</v>
      </c>
      <c r="F247" s="36">
        <v>405.91666666666669</v>
      </c>
      <c r="G247" s="36">
        <v>401.83333333333337</v>
      </c>
      <c r="H247" s="36">
        <v>422.63333333333333</v>
      </c>
      <c r="I247" s="36">
        <v>426.7166666666667</v>
      </c>
      <c r="J247" s="36">
        <v>433.0333333333333</v>
      </c>
      <c r="K247" s="31">
        <v>420.4</v>
      </c>
      <c r="L247" s="31">
        <v>410</v>
      </c>
      <c r="M247" s="31">
        <v>13.09285</v>
      </c>
      <c r="N247" s="1"/>
      <c r="O247" s="1"/>
    </row>
    <row r="248" spans="1:15" ht="12.75" customHeight="1">
      <c r="A248" s="33">
        <v>238</v>
      </c>
      <c r="B248" s="53" t="s">
        <v>151</v>
      </c>
      <c r="C248" s="31">
        <v>283.64999999999998</v>
      </c>
      <c r="D248" s="36">
        <v>281.34999999999997</v>
      </c>
      <c r="E248" s="36">
        <v>276.69999999999993</v>
      </c>
      <c r="F248" s="36">
        <v>269.74999999999994</v>
      </c>
      <c r="G248" s="36">
        <v>265.09999999999991</v>
      </c>
      <c r="H248" s="36">
        <v>288.29999999999995</v>
      </c>
      <c r="I248" s="36">
        <v>292.94999999999993</v>
      </c>
      <c r="J248" s="36">
        <v>299.89999999999998</v>
      </c>
      <c r="K248" s="31">
        <v>286</v>
      </c>
      <c r="L248" s="31">
        <v>274.39999999999998</v>
      </c>
      <c r="M248" s="31">
        <v>513.20717000000002</v>
      </c>
      <c r="N248" s="1"/>
      <c r="O248" s="1"/>
    </row>
    <row r="249" spans="1:15" ht="12.75" customHeight="1">
      <c r="A249" s="33">
        <v>239</v>
      </c>
      <c r="B249" s="53" t="s">
        <v>150</v>
      </c>
      <c r="C249" s="31">
        <v>1518.7</v>
      </c>
      <c r="D249" s="36">
        <v>1514.8333333333333</v>
      </c>
      <c r="E249" s="36">
        <v>1506.0666666666666</v>
      </c>
      <c r="F249" s="36">
        <v>1493.4333333333334</v>
      </c>
      <c r="G249" s="36">
        <v>1484.6666666666667</v>
      </c>
      <c r="H249" s="36">
        <v>1527.4666666666665</v>
      </c>
      <c r="I249" s="36">
        <v>1536.2333333333333</v>
      </c>
      <c r="J249" s="36">
        <v>1548.8666666666663</v>
      </c>
      <c r="K249" s="31">
        <v>1523.6</v>
      </c>
      <c r="L249" s="31">
        <v>1502.2</v>
      </c>
      <c r="M249" s="31">
        <v>90.461359999999999</v>
      </c>
      <c r="N249" s="1"/>
      <c r="O249" s="1"/>
    </row>
    <row r="250" spans="1:15" ht="12.75" customHeight="1">
      <c r="A250" s="33">
        <v>240</v>
      </c>
      <c r="B250" s="53" t="s">
        <v>416</v>
      </c>
      <c r="C250" s="31">
        <v>34.75</v>
      </c>
      <c r="D250" s="36">
        <v>35.033333333333331</v>
      </c>
      <c r="E250" s="36">
        <v>34.316666666666663</v>
      </c>
      <c r="F250" s="36">
        <v>33.883333333333333</v>
      </c>
      <c r="G250" s="36">
        <v>33.166666666666664</v>
      </c>
      <c r="H250" s="36">
        <v>35.466666666666661</v>
      </c>
      <c r="I250" s="36">
        <v>36.18333333333333</v>
      </c>
      <c r="J250" s="36">
        <v>36.61666666666666</v>
      </c>
      <c r="K250" s="31">
        <v>35.75</v>
      </c>
      <c r="L250" s="31">
        <v>34.6</v>
      </c>
      <c r="M250" s="31">
        <v>473.83251999999999</v>
      </c>
      <c r="N250" s="1"/>
      <c r="O250" s="1"/>
    </row>
    <row r="251" spans="1:15" ht="12.75" customHeight="1">
      <c r="A251" s="33">
        <v>241</v>
      </c>
      <c r="B251" s="53" t="s">
        <v>186</v>
      </c>
      <c r="C251" s="31">
        <v>5217</v>
      </c>
      <c r="D251" s="36">
        <v>5220.4833333333336</v>
      </c>
      <c r="E251" s="36">
        <v>5148.7166666666672</v>
      </c>
      <c r="F251" s="36">
        <v>5080.4333333333334</v>
      </c>
      <c r="G251" s="36">
        <v>5008.666666666667</v>
      </c>
      <c r="H251" s="36">
        <v>5288.7666666666673</v>
      </c>
      <c r="I251" s="36">
        <v>5360.5333333333338</v>
      </c>
      <c r="J251" s="36">
        <v>5428.8166666666675</v>
      </c>
      <c r="K251" s="31">
        <v>5292.25</v>
      </c>
      <c r="L251" s="31">
        <v>5152.2</v>
      </c>
      <c r="M251" s="31">
        <v>1.60867</v>
      </c>
      <c r="N251" s="1"/>
      <c r="O251" s="1"/>
    </row>
    <row r="252" spans="1:15" ht="12.75" customHeight="1">
      <c r="A252" s="33">
        <v>242</v>
      </c>
      <c r="B252" s="53" t="s">
        <v>152</v>
      </c>
      <c r="C252" s="31">
        <v>1492.65</v>
      </c>
      <c r="D252" s="36">
        <v>1496</v>
      </c>
      <c r="E252" s="36">
        <v>1484.55</v>
      </c>
      <c r="F252" s="36">
        <v>1476.45</v>
      </c>
      <c r="G252" s="36">
        <v>1465</v>
      </c>
      <c r="H252" s="36">
        <v>1504.1</v>
      </c>
      <c r="I252" s="36">
        <v>1515.5499999999997</v>
      </c>
      <c r="J252" s="36">
        <v>1523.6499999999999</v>
      </c>
      <c r="K252" s="31">
        <v>1507.45</v>
      </c>
      <c r="L252" s="31">
        <v>1487.9</v>
      </c>
      <c r="M252" s="31">
        <v>83.510810000000006</v>
      </c>
      <c r="N252" s="1"/>
      <c r="O252" s="1"/>
    </row>
    <row r="253" spans="1:15" ht="12.75" customHeight="1">
      <c r="A253" s="33">
        <v>243</v>
      </c>
      <c r="B253" s="53" t="s">
        <v>835</v>
      </c>
      <c r="C253" s="31">
        <v>3600.75</v>
      </c>
      <c r="D253" s="36">
        <v>3566.0666666666671</v>
      </c>
      <c r="E253" s="36">
        <v>3494.6833333333343</v>
      </c>
      <c r="F253" s="36">
        <v>3388.6166666666672</v>
      </c>
      <c r="G253" s="36">
        <v>3317.2333333333345</v>
      </c>
      <c r="H253" s="36">
        <v>3672.1333333333341</v>
      </c>
      <c r="I253" s="36">
        <v>3743.5166666666664</v>
      </c>
      <c r="J253" s="36">
        <v>3849.5833333333339</v>
      </c>
      <c r="K253" s="31">
        <v>3637.45</v>
      </c>
      <c r="L253" s="31">
        <v>3460</v>
      </c>
      <c r="M253" s="31">
        <v>0.12435</v>
      </c>
      <c r="N253" s="1"/>
      <c r="O253" s="1"/>
    </row>
    <row r="254" spans="1:15" ht="12.75" customHeight="1">
      <c r="A254" s="33">
        <v>244</v>
      </c>
      <c r="B254" s="53" t="s">
        <v>153</v>
      </c>
      <c r="C254" s="31">
        <v>1100.7</v>
      </c>
      <c r="D254" s="36">
        <v>1105.8999999999999</v>
      </c>
      <c r="E254" s="36">
        <v>1077.7999999999997</v>
      </c>
      <c r="F254" s="36">
        <v>1054.8999999999999</v>
      </c>
      <c r="G254" s="36">
        <v>1026.7999999999997</v>
      </c>
      <c r="H254" s="36">
        <v>1128.7999999999997</v>
      </c>
      <c r="I254" s="36">
        <v>1156.8999999999996</v>
      </c>
      <c r="J254" s="36">
        <v>1179.7999999999997</v>
      </c>
      <c r="K254" s="31">
        <v>1134</v>
      </c>
      <c r="L254" s="31">
        <v>1083</v>
      </c>
      <c r="M254" s="31">
        <v>7.78843</v>
      </c>
      <c r="N254" s="1"/>
      <c r="O254" s="1"/>
    </row>
    <row r="255" spans="1:15" ht="12.75" customHeight="1">
      <c r="A255" s="33">
        <v>245</v>
      </c>
      <c r="B255" s="53" t="s">
        <v>149</v>
      </c>
      <c r="C255" s="31">
        <v>3492.05</v>
      </c>
      <c r="D255" s="36">
        <v>3434.1166666666668</v>
      </c>
      <c r="E255" s="36">
        <v>3360.2833333333338</v>
      </c>
      <c r="F255" s="36">
        <v>3228.5166666666669</v>
      </c>
      <c r="G255" s="36">
        <v>3154.6833333333338</v>
      </c>
      <c r="H255" s="36">
        <v>3565.8833333333337</v>
      </c>
      <c r="I255" s="36">
        <v>3639.7166666666667</v>
      </c>
      <c r="J255" s="36">
        <v>3771.4833333333336</v>
      </c>
      <c r="K255" s="31">
        <v>3507.95</v>
      </c>
      <c r="L255" s="31">
        <v>3302.35</v>
      </c>
      <c r="M255" s="31">
        <v>24.639479999999999</v>
      </c>
      <c r="N255" s="1"/>
      <c r="O255" s="1"/>
    </row>
    <row r="256" spans="1:15" ht="12.75" customHeight="1">
      <c r="A256" s="33">
        <v>246</v>
      </c>
      <c r="B256" s="53" t="s">
        <v>155</v>
      </c>
      <c r="C256" s="31">
        <v>1200.9000000000001</v>
      </c>
      <c r="D256" s="36">
        <v>1201.9666666666667</v>
      </c>
      <c r="E256" s="36">
        <v>1184.9333333333334</v>
      </c>
      <c r="F256" s="36">
        <v>1168.9666666666667</v>
      </c>
      <c r="G256" s="36">
        <v>1151.9333333333334</v>
      </c>
      <c r="H256" s="36">
        <v>1217.9333333333334</v>
      </c>
      <c r="I256" s="36">
        <v>1234.9666666666667</v>
      </c>
      <c r="J256" s="36">
        <v>1250.9333333333334</v>
      </c>
      <c r="K256" s="31">
        <v>1219</v>
      </c>
      <c r="L256" s="31">
        <v>1186</v>
      </c>
      <c r="M256" s="31">
        <v>4.8469499999999996</v>
      </c>
      <c r="N256" s="1"/>
      <c r="O256" s="1"/>
    </row>
    <row r="257" spans="1:15" ht="12.75" customHeight="1">
      <c r="A257" s="33">
        <v>247</v>
      </c>
      <c r="B257" s="53" t="s">
        <v>417</v>
      </c>
      <c r="C257" s="31">
        <v>1616</v>
      </c>
      <c r="D257" s="36">
        <v>1604.3500000000001</v>
      </c>
      <c r="E257" s="36">
        <v>1568.7000000000003</v>
      </c>
      <c r="F257" s="36">
        <v>1521.4</v>
      </c>
      <c r="G257" s="36">
        <v>1485.7500000000002</v>
      </c>
      <c r="H257" s="36">
        <v>1651.6500000000003</v>
      </c>
      <c r="I257" s="36">
        <v>1687.3000000000004</v>
      </c>
      <c r="J257" s="36">
        <v>1734.6000000000004</v>
      </c>
      <c r="K257" s="31">
        <v>1640</v>
      </c>
      <c r="L257" s="31">
        <v>1557.05</v>
      </c>
      <c r="M257" s="31">
        <v>1.6506700000000001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4046</v>
      </c>
      <c r="D258" s="36">
        <v>4060.3333333333335</v>
      </c>
      <c r="E258" s="36">
        <v>4010.666666666667</v>
      </c>
      <c r="F258" s="36">
        <v>3975.3333333333335</v>
      </c>
      <c r="G258" s="36">
        <v>3925.666666666667</v>
      </c>
      <c r="H258" s="36">
        <v>4095.666666666667</v>
      </c>
      <c r="I258" s="36">
        <v>4145.3333333333339</v>
      </c>
      <c r="J258" s="36">
        <v>4180.666666666667</v>
      </c>
      <c r="K258" s="31">
        <v>4110</v>
      </c>
      <c r="L258" s="31">
        <v>4025</v>
      </c>
      <c r="M258" s="31">
        <v>2.2069399999999999</v>
      </c>
      <c r="N258" s="1"/>
      <c r="O258" s="1"/>
    </row>
    <row r="259" spans="1:15" ht="12.75" customHeight="1">
      <c r="A259" s="33">
        <v>249</v>
      </c>
      <c r="B259" s="53" t="s">
        <v>418</v>
      </c>
      <c r="C259" s="31">
        <v>1794.2</v>
      </c>
      <c r="D259" s="36">
        <v>1810.0833333333333</v>
      </c>
      <c r="E259" s="36">
        <v>1770.1166666666666</v>
      </c>
      <c r="F259" s="36">
        <v>1746.0333333333333</v>
      </c>
      <c r="G259" s="36">
        <v>1706.0666666666666</v>
      </c>
      <c r="H259" s="36">
        <v>1834.1666666666665</v>
      </c>
      <c r="I259" s="36">
        <v>1874.1333333333332</v>
      </c>
      <c r="J259" s="36">
        <v>1898.2166666666665</v>
      </c>
      <c r="K259" s="31">
        <v>1850.05</v>
      </c>
      <c r="L259" s="31">
        <v>1786</v>
      </c>
      <c r="M259" s="31">
        <v>3.3585699999999998</v>
      </c>
      <c r="N259" s="1"/>
      <c r="O259" s="1"/>
    </row>
    <row r="260" spans="1:15" ht="12.75" customHeight="1">
      <c r="A260" s="33">
        <v>250</v>
      </c>
      <c r="B260" s="53" t="s">
        <v>419</v>
      </c>
      <c r="C260" s="31">
        <v>861.4</v>
      </c>
      <c r="D260" s="36">
        <v>855.75</v>
      </c>
      <c r="E260" s="36">
        <v>847.55</v>
      </c>
      <c r="F260" s="36">
        <v>833.69999999999993</v>
      </c>
      <c r="G260" s="36">
        <v>825.49999999999989</v>
      </c>
      <c r="H260" s="36">
        <v>869.6</v>
      </c>
      <c r="I260" s="36">
        <v>877.80000000000007</v>
      </c>
      <c r="J260" s="36">
        <v>891.65000000000009</v>
      </c>
      <c r="K260" s="31">
        <v>863.95</v>
      </c>
      <c r="L260" s="31">
        <v>841.9</v>
      </c>
      <c r="M260" s="31">
        <v>1.2597799999999999</v>
      </c>
      <c r="N260" s="1"/>
      <c r="O260" s="1"/>
    </row>
    <row r="261" spans="1:15" ht="12.75" customHeight="1">
      <c r="A261" s="33">
        <v>251</v>
      </c>
      <c r="B261" s="53" t="s">
        <v>420</v>
      </c>
      <c r="C261" s="31">
        <v>324.25</v>
      </c>
      <c r="D261" s="36">
        <v>325.43333333333334</v>
      </c>
      <c r="E261" s="36">
        <v>320.91666666666669</v>
      </c>
      <c r="F261" s="36">
        <v>317.58333333333337</v>
      </c>
      <c r="G261" s="36">
        <v>313.06666666666672</v>
      </c>
      <c r="H261" s="36">
        <v>328.76666666666665</v>
      </c>
      <c r="I261" s="36">
        <v>333.2833333333333</v>
      </c>
      <c r="J261" s="36">
        <v>336.61666666666662</v>
      </c>
      <c r="K261" s="31">
        <v>329.95</v>
      </c>
      <c r="L261" s="31">
        <v>322.10000000000002</v>
      </c>
      <c r="M261" s="31">
        <v>9.7074599999999993</v>
      </c>
      <c r="N261" s="1"/>
      <c r="O261" s="1"/>
    </row>
    <row r="262" spans="1:15" ht="12.75" customHeight="1">
      <c r="A262" s="33">
        <v>252</v>
      </c>
      <c r="B262" s="53" t="s">
        <v>421</v>
      </c>
      <c r="C262" s="31">
        <v>71.95</v>
      </c>
      <c r="D262" s="36">
        <v>71.933333333333337</v>
      </c>
      <c r="E262" s="36">
        <v>71.01666666666668</v>
      </c>
      <c r="F262" s="36">
        <v>70.083333333333343</v>
      </c>
      <c r="G262" s="36">
        <v>69.166666666666686</v>
      </c>
      <c r="H262" s="36">
        <v>72.866666666666674</v>
      </c>
      <c r="I262" s="36">
        <v>73.783333333333331</v>
      </c>
      <c r="J262" s="36">
        <v>74.716666666666669</v>
      </c>
      <c r="K262" s="31">
        <v>72.849999999999994</v>
      </c>
      <c r="L262" s="31">
        <v>71</v>
      </c>
      <c r="M262" s="31">
        <v>70.343779999999995</v>
      </c>
      <c r="N262" s="1"/>
      <c r="O262" s="1"/>
    </row>
    <row r="263" spans="1:15" ht="12.75" customHeight="1">
      <c r="A263" s="33">
        <v>253</v>
      </c>
      <c r="B263" s="53" t="s">
        <v>283</v>
      </c>
      <c r="C263" s="31">
        <v>513.20000000000005</v>
      </c>
      <c r="D263" s="36">
        <v>517.11666666666667</v>
      </c>
      <c r="E263" s="36">
        <v>505.5333333333333</v>
      </c>
      <c r="F263" s="36">
        <v>497.86666666666662</v>
      </c>
      <c r="G263" s="36">
        <v>486.28333333333325</v>
      </c>
      <c r="H263" s="36">
        <v>524.7833333333333</v>
      </c>
      <c r="I263" s="36">
        <v>536.36666666666656</v>
      </c>
      <c r="J263" s="36">
        <v>544.03333333333342</v>
      </c>
      <c r="K263" s="31">
        <v>528.70000000000005</v>
      </c>
      <c r="L263" s="31">
        <v>509.45</v>
      </c>
      <c r="M263" s="31">
        <v>24.059449999999998</v>
      </c>
      <c r="N263" s="1"/>
      <c r="O263" s="1"/>
    </row>
    <row r="264" spans="1:15" ht="12.75" customHeight="1">
      <c r="A264" s="33">
        <v>254</v>
      </c>
      <c r="B264" s="53" t="s">
        <v>160</v>
      </c>
      <c r="C264" s="31">
        <v>821.9</v>
      </c>
      <c r="D264" s="36">
        <v>824.65</v>
      </c>
      <c r="E264" s="36">
        <v>815.3</v>
      </c>
      <c r="F264" s="36">
        <v>808.69999999999993</v>
      </c>
      <c r="G264" s="36">
        <v>799.34999999999991</v>
      </c>
      <c r="H264" s="36">
        <v>831.25</v>
      </c>
      <c r="I264" s="36">
        <v>840.60000000000014</v>
      </c>
      <c r="J264" s="36">
        <v>847.2</v>
      </c>
      <c r="K264" s="31">
        <v>834</v>
      </c>
      <c r="L264" s="31">
        <v>818.05</v>
      </c>
      <c r="M264" s="31">
        <v>24.541930000000001</v>
      </c>
      <c r="N264" s="1"/>
      <c r="O264" s="1"/>
    </row>
    <row r="265" spans="1:15" ht="12.75" customHeight="1">
      <c r="A265" s="33">
        <v>255</v>
      </c>
      <c r="B265" s="53" t="s">
        <v>422</v>
      </c>
      <c r="C265" s="31">
        <v>126</v>
      </c>
      <c r="D265" s="36">
        <v>126.88333333333333</v>
      </c>
      <c r="E265" s="36">
        <v>124.26666666666665</v>
      </c>
      <c r="F265" s="36">
        <v>122.53333333333333</v>
      </c>
      <c r="G265" s="36">
        <v>119.91666666666666</v>
      </c>
      <c r="H265" s="36">
        <v>128.61666666666665</v>
      </c>
      <c r="I265" s="36">
        <v>131.23333333333332</v>
      </c>
      <c r="J265" s="36">
        <v>132.96666666666664</v>
      </c>
      <c r="K265" s="31">
        <v>129.5</v>
      </c>
      <c r="L265" s="31">
        <v>125.15</v>
      </c>
      <c r="M265" s="31">
        <v>37.041200000000003</v>
      </c>
      <c r="N265" s="1"/>
      <c r="O265" s="1"/>
    </row>
    <row r="266" spans="1:15" ht="12.75" customHeight="1">
      <c r="A266" s="33">
        <v>256</v>
      </c>
      <c r="B266" s="53" t="s">
        <v>887</v>
      </c>
      <c r="C266" s="31">
        <v>428.8</v>
      </c>
      <c r="D266" s="36">
        <v>433.26666666666665</v>
      </c>
      <c r="E266" s="36">
        <v>421.5333333333333</v>
      </c>
      <c r="F266" s="36">
        <v>414.26666666666665</v>
      </c>
      <c r="G266" s="36">
        <v>402.5333333333333</v>
      </c>
      <c r="H266" s="36">
        <v>440.5333333333333</v>
      </c>
      <c r="I266" s="36">
        <v>452.26666666666665</v>
      </c>
      <c r="J266" s="36">
        <v>459.5333333333333</v>
      </c>
      <c r="K266" s="31">
        <v>445</v>
      </c>
      <c r="L266" s="31">
        <v>426</v>
      </c>
      <c r="M266" s="31">
        <v>6.8976199999999999</v>
      </c>
      <c r="N266" s="1"/>
      <c r="O266" s="1"/>
    </row>
    <row r="267" spans="1:15" ht="12.75" customHeight="1">
      <c r="A267" s="33">
        <v>257</v>
      </c>
      <c r="B267" s="53" t="s">
        <v>423</v>
      </c>
      <c r="C267" s="31">
        <v>709.7</v>
      </c>
      <c r="D267" s="36">
        <v>706.1</v>
      </c>
      <c r="E267" s="36">
        <v>694.35</v>
      </c>
      <c r="F267" s="36">
        <v>679</v>
      </c>
      <c r="G267" s="36">
        <v>667.25</v>
      </c>
      <c r="H267" s="36">
        <v>721.45</v>
      </c>
      <c r="I267" s="36">
        <v>733.2</v>
      </c>
      <c r="J267" s="36">
        <v>748.55000000000007</v>
      </c>
      <c r="K267" s="31">
        <v>717.85</v>
      </c>
      <c r="L267" s="31">
        <v>690.75</v>
      </c>
      <c r="M267" s="31">
        <v>21.396809999999999</v>
      </c>
      <c r="N267" s="1"/>
      <c r="O267" s="1"/>
    </row>
    <row r="268" spans="1:15" ht="12.75" customHeight="1">
      <c r="A268" s="33">
        <v>258</v>
      </c>
      <c r="B268" s="53" t="s">
        <v>158</v>
      </c>
      <c r="C268" s="31">
        <v>837.2</v>
      </c>
      <c r="D268" s="36">
        <v>846.7166666666667</v>
      </c>
      <c r="E268" s="36">
        <v>825.73333333333335</v>
      </c>
      <c r="F268" s="36">
        <v>814.26666666666665</v>
      </c>
      <c r="G268" s="36">
        <v>793.2833333333333</v>
      </c>
      <c r="H268" s="36">
        <v>858.18333333333339</v>
      </c>
      <c r="I268" s="36">
        <v>879.16666666666674</v>
      </c>
      <c r="J268" s="36">
        <v>890.63333333333344</v>
      </c>
      <c r="K268" s="31">
        <v>867.7</v>
      </c>
      <c r="L268" s="31">
        <v>835.25</v>
      </c>
      <c r="M268" s="31">
        <v>35.459060000000001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465.8</v>
      </c>
      <c r="D269" s="36">
        <v>460.76666666666665</v>
      </c>
      <c r="E269" s="36">
        <v>454.33333333333331</v>
      </c>
      <c r="F269" s="36">
        <v>442.86666666666667</v>
      </c>
      <c r="G269" s="36">
        <v>436.43333333333334</v>
      </c>
      <c r="H269" s="36">
        <v>472.23333333333329</v>
      </c>
      <c r="I269" s="36">
        <v>478.66666666666669</v>
      </c>
      <c r="J269" s="36">
        <v>490.13333333333327</v>
      </c>
      <c r="K269" s="31">
        <v>467.2</v>
      </c>
      <c r="L269" s="31">
        <v>449.3</v>
      </c>
      <c r="M269" s="31">
        <v>51.25414</v>
      </c>
      <c r="N269" s="1"/>
      <c r="O269" s="1"/>
    </row>
    <row r="270" spans="1:15" ht="12.75" customHeight="1">
      <c r="A270" s="33">
        <v>260</v>
      </c>
      <c r="B270" s="53" t="s">
        <v>424</v>
      </c>
      <c r="C270" s="31">
        <v>456.1</v>
      </c>
      <c r="D270" s="36">
        <v>455.08333333333331</v>
      </c>
      <c r="E270" s="36">
        <v>447.26666666666665</v>
      </c>
      <c r="F270" s="36">
        <v>438.43333333333334</v>
      </c>
      <c r="G270" s="36">
        <v>430.61666666666667</v>
      </c>
      <c r="H270" s="36">
        <v>463.91666666666663</v>
      </c>
      <c r="I270" s="36">
        <v>471.73333333333335</v>
      </c>
      <c r="J270" s="36">
        <v>480.56666666666661</v>
      </c>
      <c r="K270" s="31">
        <v>462.9</v>
      </c>
      <c r="L270" s="31">
        <v>446.25</v>
      </c>
      <c r="M270" s="31">
        <v>2.1188699999999998</v>
      </c>
      <c r="N270" s="1"/>
      <c r="O270" s="1"/>
    </row>
    <row r="271" spans="1:15" ht="12.75" customHeight="1">
      <c r="A271" s="33">
        <v>261</v>
      </c>
      <c r="B271" s="53" t="s">
        <v>425</v>
      </c>
      <c r="C271" s="31">
        <v>567</v>
      </c>
      <c r="D271" s="36">
        <v>568.88333333333333</v>
      </c>
      <c r="E271" s="36">
        <v>564.41666666666663</v>
      </c>
      <c r="F271" s="36">
        <v>561.83333333333326</v>
      </c>
      <c r="G271" s="36">
        <v>557.36666666666656</v>
      </c>
      <c r="H271" s="36">
        <v>571.4666666666667</v>
      </c>
      <c r="I271" s="36">
        <v>575.93333333333339</v>
      </c>
      <c r="J271" s="36">
        <v>578.51666666666677</v>
      </c>
      <c r="K271" s="31">
        <v>573.35</v>
      </c>
      <c r="L271" s="31">
        <v>566.29999999999995</v>
      </c>
      <c r="M271" s="31">
        <v>0.88863000000000003</v>
      </c>
      <c r="N271" s="1"/>
      <c r="O271" s="1"/>
    </row>
    <row r="272" spans="1:15" ht="12.75" customHeight="1">
      <c r="A272" s="33">
        <v>262</v>
      </c>
      <c r="B272" s="53" t="s">
        <v>426</v>
      </c>
      <c r="C272" s="31">
        <v>779.95</v>
      </c>
      <c r="D272" s="36">
        <v>785.43333333333339</v>
      </c>
      <c r="E272" s="36">
        <v>771.51666666666677</v>
      </c>
      <c r="F272" s="36">
        <v>763.08333333333337</v>
      </c>
      <c r="G272" s="36">
        <v>749.16666666666674</v>
      </c>
      <c r="H272" s="36">
        <v>793.86666666666679</v>
      </c>
      <c r="I272" s="36">
        <v>807.7833333333333</v>
      </c>
      <c r="J272" s="36">
        <v>816.21666666666681</v>
      </c>
      <c r="K272" s="31">
        <v>799.35</v>
      </c>
      <c r="L272" s="31">
        <v>777</v>
      </c>
      <c r="M272" s="31">
        <v>1.3578600000000001</v>
      </c>
      <c r="N272" s="1"/>
      <c r="O272" s="1"/>
    </row>
    <row r="273" spans="1:15" ht="12.75" customHeight="1">
      <c r="A273" s="33">
        <v>263</v>
      </c>
      <c r="B273" s="53" t="s">
        <v>427</v>
      </c>
      <c r="C273" s="31">
        <v>427.75</v>
      </c>
      <c r="D273" s="36">
        <v>424.68333333333334</v>
      </c>
      <c r="E273" s="36">
        <v>418.06666666666666</v>
      </c>
      <c r="F273" s="36">
        <v>408.38333333333333</v>
      </c>
      <c r="G273" s="36">
        <v>401.76666666666665</v>
      </c>
      <c r="H273" s="36">
        <v>434.36666666666667</v>
      </c>
      <c r="I273" s="36">
        <v>440.98333333333335</v>
      </c>
      <c r="J273" s="36">
        <v>450.66666666666669</v>
      </c>
      <c r="K273" s="31">
        <v>431.3</v>
      </c>
      <c r="L273" s="31">
        <v>415</v>
      </c>
      <c r="M273" s="31">
        <v>3.4982700000000002</v>
      </c>
      <c r="N273" s="1"/>
      <c r="O273" s="1"/>
    </row>
    <row r="274" spans="1:15" ht="12.75" customHeight="1">
      <c r="A274" s="33">
        <v>264</v>
      </c>
      <c r="B274" s="53" t="s">
        <v>428</v>
      </c>
      <c r="C274" s="31">
        <v>826.25</v>
      </c>
      <c r="D274" s="36">
        <v>816.48333333333323</v>
      </c>
      <c r="E274" s="36">
        <v>794.86666666666645</v>
      </c>
      <c r="F274" s="36">
        <v>763.48333333333323</v>
      </c>
      <c r="G274" s="36">
        <v>741.86666666666645</v>
      </c>
      <c r="H274" s="36">
        <v>847.86666666666645</v>
      </c>
      <c r="I274" s="36">
        <v>869.48333333333323</v>
      </c>
      <c r="J274" s="36">
        <v>900.86666666666645</v>
      </c>
      <c r="K274" s="31">
        <v>838.1</v>
      </c>
      <c r="L274" s="31">
        <v>785.1</v>
      </c>
      <c r="M274" s="31">
        <v>5.6528099999999997</v>
      </c>
      <c r="N274" s="1"/>
      <c r="O274" s="1"/>
    </row>
    <row r="275" spans="1:15" ht="12.75" customHeight="1">
      <c r="A275" s="33">
        <v>265</v>
      </c>
      <c r="B275" s="53" t="s">
        <v>429</v>
      </c>
      <c r="C275" s="31">
        <v>3473.85</v>
      </c>
      <c r="D275" s="36">
        <v>3448.6166666666668</v>
      </c>
      <c r="E275" s="36">
        <v>3387.2333333333336</v>
      </c>
      <c r="F275" s="36">
        <v>3300.6166666666668</v>
      </c>
      <c r="G275" s="36">
        <v>3239.2333333333336</v>
      </c>
      <c r="H275" s="36">
        <v>3535.2333333333336</v>
      </c>
      <c r="I275" s="36">
        <v>3596.6166666666668</v>
      </c>
      <c r="J275" s="36">
        <v>3683.2333333333336</v>
      </c>
      <c r="K275" s="31">
        <v>3510</v>
      </c>
      <c r="L275" s="31">
        <v>3362</v>
      </c>
      <c r="M275" s="31">
        <v>1.75861</v>
      </c>
      <c r="N275" s="1"/>
      <c r="O275" s="1"/>
    </row>
    <row r="276" spans="1:15" ht="12.75" customHeight="1">
      <c r="A276" s="33">
        <v>266</v>
      </c>
      <c r="B276" s="53" t="s">
        <v>430</v>
      </c>
      <c r="C276" s="31">
        <v>251.25</v>
      </c>
      <c r="D276" s="36">
        <v>252.38333333333333</v>
      </c>
      <c r="E276" s="36">
        <v>247.86666666666667</v>
      </c>
      <c r="F276" s="36">
        <v>244.48333333333335</v>
      </c>
      <c r="G276" s="36">
        <v>239.9666666666667</v>
      </c>
      <c r="H276" s="36">
        <v>255.76666666666665</v>
      </c>
      <c r="I276" s="36">
        <v>260.2833333333333</v>
      </c>
      <c r="J276" s="36">
        <v>263.66666666666663</v>
      </c>
      <c r="K276" s="31">
        <v>256.89999999999998</v>
      </c>
      <c r="L276" s="31">
        <v>249</v>
      </c>
      <c r="M276" s="31">
        <v>4.9484899999999996</v>
      </c>
      <c r="N276" s="1"/>
      <c r="O276" s="1"/>
    </row>
    <row r="277" spans="1:15" ht="12.75" customHeight="1">
      <c r="A277" s="33">
        <v>267</v>
      </c>
      <c r="B277" s="53" t="s">
        <v>431</v>
      </c>
      <c r="C277" s="31">
        <v>1428.5</v>
      </c>
      <c r="D277" s="36">
        <v>1415.4666666666665</v>
      </c>
      <c r="E277" s="36">
        <v>1390.383333333333</v>
      </c>
      <c r="F277" s="36">
        <v>1352.2666666666664</v>
      </c>
      <c r="G277" s="36">
        <v>1327.1833333333329</v>
      </c>
      <c r="H277" s="36">
        <v>1453.583333333333</v>
      </c>
      <c r="I277" s="36">
        <v>1478.6666666666665</v>
      </c>
      <c r="J277" s="36">
        <v>1516.7833333333331</v>
      </c>
      <c r="K277" s="31">
        <v>1440.55</v>
      </c>
      <c r="L277" s="31">
        <v>1377.35</v>
      </c>
      <c r="M277" s="31">
        <v>16.949960000000001</v>
      </c>
      <c r="N277" s="1"/>
      <c r="O277" s="1"/>
    </row>
    <row r="278" spans="1:15" ht="12.75" customHeight="1">
      <c r="A278" s="33">
        <v>268</v>
      </c>
      <c r="B278" s="53" t="s">
        <v>432</v>
      </c>
      <c r="C278" s="31">
        <v>284.7</v>
      </c>
      <c r="D278" s="36">
        <v>286.09999999999997</v>
      </c>
      <c r="E278" s="36">
        <v>281.34999999999991</v>
      </c>
      <c r="F278" s="36">
        <v>277.99999999999994</v>
      </c>
      <c r="G278" s="36">
        <v>273.24999999999989</v>
      </c>
      <c r="H278" s="36">
        <v>289.44999999999993</v>
      </c>
      <c r="I278" s="36">
        <v>294.20000000000005</v>
      </c>
      <c r="J278" s="36">
        <v>297.54999999999995</v>
      </c>
      <c r="K278" s="31">
        <v>290.85000000000002</v>
      </c>
      <c r="L278" s="31">
        <v>282.75</v>
      </c>
      <c r="M278" s="31">
        <v>5.2983900000000004</v>
      </c>
      <c r="N278" s="1"/>
      <c r="O278" s="1"/>
    </row>
    <row r="279" spans="1:15" ht="12.75" customHeight="1">
      <c r="A279" s="33">
        <v>269</v>
      </c>
      <c r="B279" s="53" t="s">
        <v>837</v>
      </c>
      <c r="C279" s="31">
        <v>3705.4</v>
      </c>
      <c r="D279" s="36">
        <v>3719.8666666666663</v>
      </c>
      <c r="E279" s="36">
        <v>3657.7333333333327</v>
      </c>
      <c r="F279" s="36">
        <v>3610.0666666666662</v>
      </c>
      <c r="G279" s="36">
        <v>3547.9333333333325</v>
      </c>
      <c r="H279" s="36">
        <v>3767.5333333333328</v>
      </c>
      <c r="I279" s="36">
        <v>3829.666666666667</v>
      </c>
      <c r="J279" s="36">
        <v>3877.333333333333</v>
      </c>
      <c r="K279" s="31">
        <v>3782</v>
      </c>
      <c r="L279" s="31">
        <v>3672.2</v>
      </c>
      <c r="M279" s="31">
        <v>0.12105</v>
      </c>
      <c r="N279" s="1"/>
      <c r="O279" s="1"/>
    </row>
    <row r="280" spans="1:15" ht="12.75" customHeight="1">
      <c r="A280" s="33">
        <v>270</v>
      </c>
      <c r="B280" s="53" t="s">
        <v>433</v>
      </c>
      <c r="C280" s="31">
        <v>1145.6500000000001</v>
      </c>
      <c r="D280" s="36">
        <v>1160.2166666666667</v>
      </c>
      <c r="E280" s="36">
        <v>1123.4333333333334</v>
      </c>
      <c r="F280" s="36">
        <v>1101.2166666666667</v>
      </c>
      <c r="G280" s="36">
        <v>1064.4333333333334</v>
      </c>
      <c r="H280" s="36">
        <v>1182.4333333333334</v>
      </c>
      <c r="I280" s="36">
        <v>1219.2166666666667</v>
      </c>
      <c r="J280" s="36">
        <v>1241.4333333333334</v>
      </c>
      <c r="K280" s="31">
        <v>1197</v>
      </c>
      <c r="L280" s="31">
        <v>1138</v>
      </c>
      <c r="M280" s="31">
        <v>1.9106399999999999</v>
      </c>
      <c r="N280" s="1"/>
      <c r="O280" s="1"/>
    </row>
    <row r="281" spans="1:15" ht="12.75" customHeight="1">
      <c r="A281" s="33">
        <v>271</v>
      </c>
      <c r="B281" s="53" t="s">
        <v>824</v>
      </c>
      <c r="C281" s="31">
        <v>1063.3499999999999</v>
      </c>
      <c r="D281" s="36">
        <v>1071.6000000000001</v>
      </c>
      <c r="E281" s="36">
        <v>1050.8000000000002</v>
      </c>
      <c r="F281" s="36">
        <v>1038.25</v>
      </c>
      <c r="G281" s="36">
        <v>1017.45</v>
      </c>
      <c r="H281" s="36">
        <v>1084.1500000000003</v>
      </c>
      <c r="I281" s="36">
        <v>1104.95</v>
      </c>
      <c r="J281" s="36">
        <v>1117.5000000000005</v>
      </c>
      <c r="K281" s="31">
        <v>1092.4000000000001</v>
      </c>
      <c r="L281" s="31">
        <v>1059.05</v>
      </c>
      <c r="M281" s="31">
        <v>2.82104</v>
      </c>
      <c r="N281" s="1"/>
      <c r="O281" s="1"/>
    </row>
    <row r="282" spans="1:15" ht="12.75" customHeight="1">
      <c r="A282" s="33">
        <v>272</v>
      </c>
      <c r="B282" s="53" t="s">
        <v>434</v>
      </c>
      <c r="C282" s="31">
        <v>400.85</v>
      </c>
      <c r="D282" s="36">
        <v>398.36666666666662</v>
      </c>
      <c r="E282" s="36">
        <v>386.78333333333325</v>
      </c>
      <c r="F282" s="36">
        <v>372.71666666666664</v>
      </c>
      <c r="G282" s="36">
        <v>361.13333333333327</v>
      </c>
      <c r="H282" s="36">
        <v>412.43333333333322</v>
      </c>
      <c r="I282" s="36">
        <v>424.01666666666659</v>
      </c>
      <c r="J282" s="36">
        <v>438.0833333333332</v>
      </c>
      <c r="K282" s="31">
        <v>409.95</v>
      </c>
      <c r="L282" s="31">
        <v>384.3</v>
      </c>
      <c r="M282" s="31">
        <v>39.66704</v>
      </c>
      <c r="N282" s="1"/>
      <c r="O282" s="1"/>
    </row>
    <row r="283" spans="1:15" ht="12.75" customHeight="1">
      <c r="A283" s="33">
        <v>273</v>
      </c>
      <c r="B283" s="53" t="s">
        <v>435</v>
      </c>
      <c r="C283" s="31">
        <v>268.95</v>
      </c>
      <c r="D283" s="36">
        <v>268.8</v>
      </c>
      <c r="E283" s="36">
        <v>266.8</v>
      </c>
      <c r="F283" s="36">
        <v>264.64999999999998</v>
      </c>
      <c r="G283" s="36">
        <v>262.64999999999998</v>
      </c>
      <c r="H283" s="36">
        <v>270.95000000000005</v>
      </c>
      <c r="I283" s="36">
        <v>272.95000000000005</v>
      </c>
      <c r="J283" s="36">
        <v>275.10000000000008</v>
      </c>
      <c r="K283" s="31">
        <v>270.8</v>
      </c>
      <c r="L283" s="31">
        <v>266.64999999999998</v>
      </c>
      <c r="M283" s="31">
        <v>3.0564800000000001</v>
      </c>
      <c r="N283" s="1"/>
      <c r="O283" s="1"/>
    </row>
    <row r="284" spans="1:15" ht="12.75" customHeight="1">
      <c r="A284" s="33">
        <v>274</v>
      </c>
      <c r="B284" s="53" t="s">
        <v>436</v>
      </c>
      <c r="C284" s="31">
        <v>181.95</v>
      </c>
      <c r="D284" s="36">
        <v>181.75</v>
      </c>
      <c r="E284" s="36">
        <v>177.8</v>
      </c>
      <c r="F284" s="36">
        <v>173.65</v>
      </c>
      <c r="G284" s="36">
        <v>169.70000000000002</v>
      </c>
      <c r="H284" s="36">
        <v>185.9</v>
      </c>
      <c r="I284" s="36">
        <v>189.85</v>
      </c>
      <c r="J284" s="36">
        <v>194</v>
      </c>
      <c r="K284" s="31">
        <v>185.7</v>
      </c>
      <c r="L284" s="31">
        <v>177.6</v>
      </c>
      <c r="M284" s="31">
        <v>18.99868</v>
      </c>
      <c r="N284" s="1"/>
      <c r="O284" s="1"/>
    </row>
    <row r="285" spans="1:15" ht="12.75" customHeight="1">
      <c r="A285" s="33">
        <v>275</v>
      </c>
      <c r="B285" s="53" t="s">
        <v>888</v>
      </c>
      <c r="C285" s="31">
        <v>2819.6</v>
      </c>
      <c r="D285" s="36">
        <v>2797.6166666666668</v>
      </c>
      <c r="E285" s="36">
        <v>2745.2333333333336</v>
      </c>
      <c r="F285" s="36">
        <v>2670.8666666666668</v>
      </c>
      <c r="G285" s="36">
        <v>2618.4833333333336</v>
      </c>
      <c r="H285" s="36">
        <v>2871.9833333333336</v>
      </c>
      <c r="I285" s="36">
        <v>2924.3666666666668</v>
      </c>
      <c r="J285" s="36">
        <v>2998.7333333333336</v>
      </c>
      <c r="K285" s="31">
        <v>2850</v>
      </c>
      <c r="L285" s="31">
        <v>2723.25</v>
      </c>
      <c r="M285" s="31">
        <v>1.7444200000000001</v>
      </c>
      <c r="N285" s="1"/>
      <c r="O285" s="1"/>
    </row>
    <row r="286" spans="1:15" ht="12.75" customHeight="1">
      <c r="A286" s="33">
        <v>276</v>
      </c>
      <c r="B286" s="53" t="s">
        <v>437</v>
      </c>
      <c r="C286" s="31">
        <v>673.3</v>
      </c>
      <c r="D286" s="36">
        <v>673.99999999999989</v>
      </c>
      <c r="E286" s="36">
        <v>666.5999999999998</v>
      </c>
      <c r="F286" s="36">
        <v>659.89999999999986</v>
      </c>
      <c r="G286" s="36">
        <v>652.49999999999977</v>
      </c>
      <c r="H286" s="36">
        <v>680.69999999999982</v>
      </c>
      <c r="I286" s="36">
        <v>688.09999999999991</v>
      </c>
      <c r="J286" s="36">
        <v>694.79999999999984</v>
      </c>
      <c r="K286" s="31">
        <v>681.4</v>
      </c>
      <c r="L286" s="31">
        <v>667.3</v>
      </c>
      <c r="M286" s="31">
        <v>1.47068</v>
      </c>
      <c r="N286" s="1"/>
      <c r="O286" s="1"/>
    </row>
    <row r="287" spans="1:15" ht="12.75" customHeight="1">
      <c r="A287" s="33">
        <v>277</v>
      </c>
      <c r="B287" s="53" t="s">
        <v>836</v>
      </c>
      <c r="C287" s="31">
        <v>594.79999999999995</v>
      </c>
      <c r="D287" s="36">
        <v>597.58333333333337</v>
      </c>
      <c r="E287" s="36">
        <v>588.66666666666674</v>
      </c>
      <c r="F287" s="36">
        <v>582.53333333333342</v>
      </c>
      <c r="G287" s="36">
        <v>573.61666666666679</v>
      </c>
      <c r="H287" s="36">
        <v>603.7166666666667</v>
      </c>
      <c r="I287" s="36">
        <v>612.63333333333344</v>
      </c>
      <c r="J287" s="36">
        <v>618.76666666666665</v>
      </c>
      <c r="K287" s="31">
        <v>606.5</v>
      </c>
      <c r="L287" s="31">
        <v>591.45000000000005</v>
      </c>
      <c r="M287" s="31">
        <v>1.1416599999999999</v>
      </c>
      <c r="N287" s="1"/>
      <c r="O287" s="1"/>
    </row>
    <row r="288" spans="1:15" ht="12.75" customHeight="1">
      <c r="A288" s="33">
        <v>278</v>
      </c>
      <c r="B288" s="53" t="s">
        <v>162</v>
      </c>
      <c r="C288" s="31">
        <v>1753.7</v>
      </c>
      <c r="D288" s="36">
        <v>1759.7</v>
      </c>
      <c r="E288" s="36">
        <v>1744</v>
      </c>
      <c r="F288" s="36">
        <v>1734.3</v>
      </c>
      <c r="G288" s="36">
        <v>1718.6</v>
      </c>
      <c r="H288" s="36">
        <v>1769.4</v>
      </c>
      <c r="I288" s="36">
        <v>1785.1000000000004</v>
      </c>
      <c r="J288" s="36">
        <v>1794.8000000000002</v>
      </c>
      <c r="K288" s="31">
        <v>1775.4</v>
      </c>
      <c r="L288" s="31">
        <v>1750</v>
      </c>
      <c r="M288" s="31">
        <v>53.036299999999997</v>
      </c>
      <c r="N288" s="1"/>
      <c r="O288" s="1"/>
    </row>
    <row r="289" spans="1:15" ht="12.75" customHeight="1">
      <c r="A289" s="33">
        <v>279</v>
      </c>
      <c r="B289" s="53" t="s">
        <v>438</v>
      </c>
      <c r="C289" s="31">
        <v>2047.85</v>
      </c>
      <c r="D289" s="36">
        <v>2066.3166666666662</v>
      </c>
      <c r="E289" s="36">
        <v>2011.6833333333325</v>
      </c>
      <c r="F289" s="36">
        <v>1975.5166666666664</v>
      </c>
      <c r="G289" s="36">
        <v>1920.8833333333328</v>
      </c>
      <c r="H289" s="36">
        <v>2102.4833333333322</v>
      </c>
      <c r="I289" s="36">
        <v>2157.1166666666663</v>
      </c>
      <c r="J289" s="36">
        <v>2193.2833333333319</v>
      </c>
      <c r="K289" s="31">
        <v>2120.9499999999998</v>
      </c>
      <c r="L289" s="31">
        <v>2030.15</v>
      </c>
      <c r="M289" s="31">
        <v>1.3673</v>
      </c>
      <c r="N289" s="1"/>
      <c r="O289" s="1"/>
    </row>
    <row r="290" spans="1:15" ht="12.75" customHeight="1">
      <c r="A290" s="33">
        <v>280</v>
      </c>
      <c r="B290" s="53" t="s">
        <v>163</v>
      </c>
      <c r="C290" s="31">
        <v>156.5</v>
      </c>
      <c r="D290" s="36">
        <v>156.29999999999998</v>
      </c>
      <c r="E290" s="36">
        <v>154.69999999999996</v>
      </c>
      <c r="F290" s="36">
        <v>152.89999999999998</v>
      </c>
      <c r="G290" s="36">
        <v>151.29999999999995</v>
      </c>
      <c r="H290" s="36">
        <v>158.09999999999997</v>
      </c>
      <c r="I290" s="36">
        <v>159.69999999999999</v>
      </c>
      <c r="J290" s="36">
        <v>161.49999999999997</v>
      </c>
      <c r="K290" s="31">
        <v>157.9</v>
      </c>
      <c r="L290" s="31">
        <v>154.5</v>
      </c>
      <c r="M290" s="31">
        <v>26.17801</v>
      </c>
      <c r="N290" s="1"/>
      <c r="O290" s="1"/>
    </row>
    <row r="291" spans="1:15" ht="12.75" customHeight="1">
      <c r="A291" s="33">
        <v>281</v>
      </c>
      <c r="B291" s="53" t="s">
        <v>169</v>
      </c>
      <c r="C291" s="31">
        <v>5419.35</v>
      </c>
      <c r="D291" s="36">
        <v>5392.4666666666672</v>
      </c>
      <c r="E291" s="36">
        <v>5352.9333333333343</v>
      </c>
      <c r="F291" s="36">
        <v>5286.5166666666673</v>
      </c>
      <c r="G291" s="36">
        <v>5246.9833333333345</v>
      </c>
      <c r="H291" s="36">
        <v>5458.8833333333341</v>
      </c>
      <c r="I291" s="36">
        <v>5498.416666666667</v>
      </c>
      <c r="J291" s="36">
        <v>5564.8333333333339</v>
      </c>
      <c r="K291" s="31">
        <v>5432</v>
      </c>
      <c r="L291" s="31">
        <v>5326.05</v>
      </c>
      <c r="M291" s="31">
        <v>0.93801999999999996</v>
      </c>
      <c r="N291" s="1"/>
      <c r="O291" s="1"/>
    </row>
    <row r="292" spans="1:15" ht="12.75" customHeight="1">
      <c r="A292" s="33">
        <v>282</v>
      </c>
      <c r="B292" s="53" t="s">
        <v>166</v>
      </c>
      <c r="C292" s="31">
        <v>592.75</v>
      </c>
      <c r="D292" s="36">
        <v>593.86666666666667</v>
      </c>
      <c r="E292" s="36">
        <v>588.93333333333339</v>
      </c>
      <c r="F292" s="36">
        <v>585.11666666666667</v>
      </c>
      <c r="G292" s="36">
        <v>580.18333333333339</v>
      </c>
      <c r="H292" s="36">
        <v>597.68333333333339</v>
      </c>
      <c r="I292" s="36">
        <v>602.61666666666656</v>
      </c>
      <c r="J292" s="36">
        <v>606.43333333333339</v>
      </c>
      <c r="K292" s="31">
        <v>598.79999999999995</v>
      </c>
      <c r="L292" s="31">
        <v>590.04999999999995</v>
      </c>
      <c r="M292" s="31">
        <v>22.479179999999999</v>
      </c>
      <c r="N292" s="1"/>
      <c r="O292" s="1"/>
    </row>
    <row r="293" spans="1:15" ht="12.75" customHeight="1">
      <c r="A293" s="33">
        <v>283</v>
      </c>
      <c r="B293" s="53" t="s">
        <v>168</v>
      </c>
      <c r="C293" s="31">
        <v>4975.2</v>
      </c>
      <c r="D293" s="36">
        <v>4994.8499999999995</v>
      </c>
      <c r="E293" s="36">
        <v>4944.3499999999985</v>
      </c>
      <c r="F293" s="36">
        <v>4913.4999999999991</v>
      </c>
      <c r="G293" s="36">
        <v>4862.9999999999982</v>
      </c>
      <c r="H293" s="36">
        <v>5025.6999999999989</v>
      </c>
      <c r="I293" s="36">
        <v>5076.2000000000007</v>
      </c>
      <c r="J293" s="36">
        <v>5107.0499999999993</v>
      </c>
      <c r="K293" s="31">
        <v>5045.3500000000004</v>
      </c>
      <c r="L293" s="31">
        <v>4964</v>
      </c>
      <c r="M293" s="31">
        <v>3.8811</v>
      </c>
      <c r="N293" s="1"/>
      <c r="O293" s="1"/>
    </row>
    <row r="294" spans="1:15" ht="12.75" customHeight="1">
      <c r="A294" s="33">
        <v>284</v>
      </c>
      <c r="B294" s="53" t="s">
        <v>439</v>
      </c>
      <c r="C294" s="31">
        <v>14443.2</v>
      </c>
      <c r="D294" s="36">
        <v>14482.733333333332</v>
      </c>
      <c r="E294" s="36">
        <v>14285.466666666664</v>
      </c>
      <c r="F294" s="36">
        <v>14127.733333333332</v>
      </c>
      <c r="G294" s="36">
        <v>13930.466666666664</v>
      </c>
      <c r="H294" s="36">
        <v>14640.466666666664</v>
      </c>
      <c r="I294" s="36">
        <v>14837.73333333333</v>
      </c>
      <c r="J294" s="36">
        <v>14995.466666666664</v>
      </c>
      <c r="K294" s="31">
        <v>14680</v>
      </c>
      <c r="L294" s="31">
        <v>14325</v>
      </c>
      <c r="M294" s="31">
        <v>2.6239999999999999E-2</v>
      </c>
      <c r="N294" s="1"/>
      <c r="O294" s="1"/>
    </row>
    <row r="295" spans="1:15" ht="12.75" customHeight="1">
      <c r="A295" s="33">
        <v>285</v>
      </c>
      <c r="B295" s="53" t="s">
        <v>167</v>
      </c>
      <c r="C295" s="31">
        <v>3670.1</v>
      </c>
      <c r="D295" s="36">
        <v>3649</v>
      </c>
      <c r="E295" s="36">
        <v>3621.1</v>
      </c>
      <c r="F295" s="36">
        <v>3572.1</v>
      </c>
      <c r="G295" s="36">
        <v>3544.2</v>
      </c>
      <c r="H295" s="36">
        <v>3698</v>
      </c>
      <c r="I295" s="36">
        <v>3725.8999999999996</v>
      </c>
      <c r="J295" s="36">
        <v>3774.9</v>
      </c>
      <c r="K295" s="31">
        <v>3676.9</v>
      </c>
      <c r="L295" s="31">
        <v>3600</v>
      </c>
      <c r="M295" s="31">
        <v>23.209630000000001</v>
      </c>
      <c r="N295" s="1"/>
      <c r="O295" s="1"/>
    </row>
    <row r="296" spans="1:15" ht="12.75" customHeight="1">
      <c r="A296" s="33">
        <v>286</v>
      </c>
      <c r="B296" s="53" t="s">
        <v>440</v>
      </c>
      <c r="C296" s="31">
        <v>454.4</v>
      </c>
      <c r="D296" s="36">
        <v>458.79999999999995</v>
      </c>
      <c r="E296" s="36">
        <v>447.89999999999992</v>
      </c>
      <c r="F296" s="36">
        <v>441.4</v>
      </c>
      <c r="G296" s="36">
        <v>430.49999999999994</v>
      </c>
      <c r="H296" s="36">
        <v>465.2999999999999</v>
      </c>
      <c r="I296" s="36">
        <v>476.2</v>
      </c>
      <c r="J296" s="36">
        <v>482.69999999999987</v>
      </c>
      <c r="K296" s="31">
        <v>469.7</v>
      </c>
      <c r="L296" s="31">
        <v>452.3</v>
      </c>
      <c r="M296" s="31">
        <v>6.6105900000000002</v>
      </c>
      <c r="N296" s="1"/>
      <c r="O296" s="1"/>
    </row>
    <row r="297" spans="1:15" ht="12.75" customHeight="1">
      <c r="A297" s="33">
        <v>287</v>
      </c>
      <c r="B297" s="53" t="s">
        <v>165</v>
      </c>
      <c r="C297" s="31">
        <v>397.65</v>
      </c>
      <c r="D297" s="36">
        <v>399.16666666666669</v>
      </c>
      <c r="E297" s="36">
        <v>393.43333333333339</v>
      </c>
      <c r="F297" s="36">
        <v>389.2166666666667</v>
      </c>
      <c r="G297" s="36">
        <v>383.48333333333341</v>
      </c>
      <c r="H297" s="36">
        <v>403.38333333333338</v>
      </c>
      <c r="I297" s="36">
        <v>409.11666666666662</v>
      </c>
      <c r="J297" s="36">
        <v>413.33333333333337</v>
      </c>
      <c r="K297" s="31">
        <v>404.9</v>
      </c>
      <c r="L297" s="31">
        <v>394.95</v>
      </c>
      <c r="M297" s="31">
        <v>28.616700000000002</v>
      </c>
      <c r="N297" s="1"/>
      <c r="O297" s="1"/>
    </row>
    <row r="298" spans="1:15" ht="12.75" customHeight="1">
      <c r="A298" s="33">
        <v>288</v>
      </c>
      <c r="B298" s="53" t="s">
        <v>441</v>
      </c>
      <c r="C298" s="31">
        <v>236.5</v>
      </c>
      <c r="D298" s="36">
        <v>239.96666666666667</v>
      </c>
      <c r="E298" s="36">
        <v>231.03333333333333</v>
      </c>
      <c r="F298" s="36">
        <v>225.56666666666666</v>
      </c>
      <c r="G298" s="36">
        <v>216.63333333333333</v>
      </c>
      <c r="H298" s="36">
        <v>245.43333333333334</v>
      </c>
      <c r="I298" s="36">
        <v>254.36666666666667</v>
      </c>
      <c r="J298" s="36">
        <v>259.83333333333337</v>
      </c>
      <c r="K298" s="31">
        <v>248.9</v>
      </c>
      <c r="L298" s="31">
        <v>234.5</v>
      </c>
      <c r="M298" s="31">
        <v>25.640820000000001</v>
      </c>
      <c r="N298" s="1"/>
      <c r="O298" s="1"/>
    </row>
    <row r="299" spans="1:15" ht="12.75" customHeight="1">
      <c r="A299" s="33">
        <v>289</v>
      </c>
      <c r="B299" s="53" t="s">
        <v>442</v>
      </c>
      <c r="C299" s="31">
        <v>132.4</v>
      </c>
      <c r="D299" s="36">
        <v>132.28333333333333</v>
      </c>
      <c r="E299" s="36">
        <v>130.46666666666667</v>
      </c>
      <c r="F299" s="36">
        <v>128.53333333333333</v>
      </c>
      <c r="G299" s="36">
        <v>126.71666666666667</v>
      </c>
      <c r="H299" s="36">
        <v>134.21666666666667</v>
      </c>
      <c r="I299" s="36">
        <v>136.03333333333333</v>
      </c>
      <c r="J299" s="36">
        <v>137.96666666666667</v>
      </c>
      <c r="K299" s="31">
        <v>134.1</v>
      </c>
      <c r="L299" s="31">
        <v>130.35</v>
      </c>
      <c r="M299" s="31">
        <v>27.33775</v>
      </c>
      <c r="N299" s="1"/>
      <c r="O299" s="1"/>
    </row>
    <row r="300" spans="1:15" ht="12.75" customHeight="1">
      <c r="A300" s="33">
        <v>290</v>
      </c>
      <c r="B300" s="53" t="s">
        <v>284</v>
      </c>
      <c r="C300" s="31">
        <v>897.45</v>
      </c>
      <c r="D300" s="36">
        <v>902.55000000000007</v>
      </c>
      <c r="E300" s="36">
        <v>887.10000000000014</v>
      </c>
      <c r="F300" s="36">
        <v>876.75000000000011</v>
      </c>
      <c r="G300" s="36">
        <v>861.30000000000018</v>
      </c>
      <c r="H300" s="36">
        <v>912.90000000000009</v>
      </c>
      <c r="I300" s="36">
        <v>928.35000000000014</v>
      </c>
      <c r="J300" s="36">
        <v>938.7</v>
      </c>
      <c r="K300" s="31">
        <v>918</v>
      </c>
      <c r="L300" s="31">
        <v>892.2</v>
      </c>
      <c r="M300" s="31">
        <v>38.834409999999998</v>
      </c>
      <c r="N300" s="1"/>
      <c r="O300" s="1"/>
    </row>
    <row r="301" spans="1:15" ht="12.75" customHeight="1">
      <c r="A301" s="33">
        <v>291</v>
      </c>
      <c r="B301" s="53" t="s">
        <v>285</v>
      </c>
      <c r="C301" s="31">
        <v>6390.7</v>
      </c>
      <c r="D301" s="36">
        <v>6453.5333333333328</v>
      </c>
      <c r="E301" s="36">
        <v>6307.1666666666661</v>
      </c>
      <c r="F301" s="36">
        <v>6223.6333333333332</v>
      </c>
      <c r="G301" s="36">
        <v>6077.2666666666664</v>
      </c>
      <c r="H301" s="36">
        <v>6537.0666666666657</v>
      </c>
      <c r="I301" s="36">
        <v>6683.4333333333325</v>
      </c>
      <c r="J301" s="36">
        <v>6766.9666666666653</v>
      </c>
      <c r="K301" s="31">
        <v>6599.9</v>
      </c>
      <c r="L301" s="31">
        <v>6370</v>
      </c>
      <c r="M301" s="31">
        <v>0.65105999999999997</v>
      </c>
      <c r="N301" s="1"/>
      <c r="O301" s="1"/>
    </row>
    <row r="302" spans="1:15" ht="12.75" customHeight="1">
      <c r="A302" s="33">
        <v>292</v>
      </c>
      <c r="B302" s="53" t="s">
        <v>170</v>
      </c>
      <c r="C302" s="31">
        <v>1614.9</v>
      </c>
      <c r="D302" s="36">
        <v>1612.2833333333335</v>
      </c>
      <c r="E302" s="36">
        <v>1594.616666666667</v>
      </c>
      <c r="F302" s="36">
        <v>1574.3333333333335</v>
      </c>
      <c r="G302" s="36">
        <v>1556.666666666667</v>
      </c>
      <c r="H302" s="36">
        <v>1632.5666666666671</v>
      </c>
      <c r="I302" s="36">
        <v>1650.2333333333336</v>
      </c>
      <c r="J302" s="36">
        <v>1670.5166666666671</v>
      </c>
      <c r="K302" s="31">
        <v>1629.95</v>
      </c>
      <c r="L302" s="31">
        <v>1592</v>
      </c>
      <c r="M302" s="31">
        <v>9.3925599999999996</v>
      </c>
      <c r="N302" s="1"/>
      <c r="O302" s="1"/>
    </row>
    <row r="303" spans="1:15" ht="12.75" customHeight="1">
      <c r="A303" s="33">
        <v>293</v>
      </c>
      <c r="B303" s="53" t="s">
        <v>443</v>
      </c>
      <c r="C303" s="31">
        <v>1100.95</v>
      </c>
      <c r="D303" s="36">
        <v>1108.6333333333334</v>
      </c>
      <c r="E303" s="36">
        <v>1092.3166666666668</v>
      </c>
      <c r="F303" s="36">
        <v>1083.6833333333334</v>
      </c>
      <c r="G303" s="36">
        <v>1067.3666666666668</v>
      </c>
      <c r="H303" s="36">
        <v>1117.2666666666669</v>
      </c>
      <c r="I303" s="36">
        <v>1133.5833333333335</v>
      </c>
      <c r="J303" s="36">
        <v>1142.2166666666669</v>
      </c>
      <c r="K303" s="31">
        <v>1124.95</v>
      </c>
      <c r="L303" s="31">
        <v>1100</v>
      </c>
      <c r="M303" s="31">
        <v>0.84214</v>
      </c>
      <c r="N303" s="1"/>
      <c r="O303" s="1"/>
    </row>
    <row r="304" spans="1:15" ht="12.75" customHeight="1">
      <c r="A304" s="33">
        <v>294</v>
      </c>
      <c r="B304" s="53" t="s">
        <v>444</v>
      </c>
      <c r="C304" s="31">
        <v>64.599999999999994</v>
      </c>
      <c r="D304" s="36">
        <v>65.36666666666666</v>
      </c>
      <c r="E304" s="36">
        <v>63.333333333333314</v>
      </c>
      <c r="F304" s="36">
        <v>62.066666666666649</v>
      </c>
      <c r="G304" s="36">
        <v>60.033333333333303</v>
      </c>
      <c r="H304" s="36">
        <v>66.633333333333326</v>
      </c>
      <c r="I304" s="36">
        <v>68.666666666666657</v>
      </c>
      <c r="J304" s="36">
        <v>69.933333333333337</v>
      </c>
      <c r="K304" s="31">
        <v>67.400000000000006</v>
      </c>
      <c r="L304" s="31">
        <v>64.099999999999994</v>
      </c>
      <c r="M304" s="31">
        <v>20.430140000000002</v>
      </c>
      <c r="N304" s="1"/>
      <c r="O304" s="1"/>
    </row>
    <row r="305" spans="1:15" ht="12.75" customHeight="1">
      <c r="A305" s="33">
        <v>295</v>
      </c>
      <c r="B305" s="53" t="s">
        <v>183</v>
      </c>
      <c r="C305" s="31">
        <v>131645.4</v>
      </c>
      <c r="D305" s="36">
        <v>131554.26666666666</v>
      </c>
      <c r="E305" s="36">
        <v>130791.18333333332</v>
      </c>
      <c r="F305" s="36">
        <v>129936.96666666666</v>
      </c>
      <c r="G305" s="36">
        <v>129173.88333333332</v>
      </c>
      <c r="H305" s="36">
        <v>132408.48333333334</v>
      </c>
      <c r="I305" s="36">
        <v>133171.56666666671</v>
      </c>
      <c r="J305" s="36">
        <v>134025.78333333333</v>
      </c>
      <c r="K305" s="31">
        <v>132317.35</v>
      </c>
      <c r="L305" s="31">
        <v>130700.05</v>
      </c>
      <c r="M305" s="31">
        <v>7.707E-2</v>
      </c>
      <c r="N305" s="1"/>
      <c r="O305" s="1"/>
    </row>
    <row r="306" spans="1:15" ht="12.75" customHeight="1">
      <c r="A306" s="33">
        <v>296</v>
      </c>
      <c r="B306" s="53" t="s">
        <v>445</v>
      </c>
      <c r="C306" s="31">
        <v>1681.6</v>
      </c>
      <c r="D306" s="36">
        <v>1692.3666666666668</v>
      </c>
      <c r="E306" s="36">
        <v>1667.7333333333336</v>
      </c>
      <c r="F306" s="36">
        <v>1653.8666666666668</v>
      </c>
      <c r="G306" s="36">
        <v>1629.2333333333336</v>
      </c>
      <c r="H306" s="36">
        <v>1706.2333333333336</v>
      </c>
      <c r="I306" s="36">
        <v>1730.8666666666668</v>
      </c>
      <c r="J306" s="36">
        <v>1744.7333333333336</v>
      </c>
      <c r="K306" s="31">
        <v>1717</v>
      </c>
      <c r="L306" s="31">
        <v>1678.5</v>
      </c>
      <c r="M306" s="31">
        <v>2.6277699999999999</v>
      </c>
      <c r="N306" s="1"/>
      <c r="O306" s="1"/>
    </row>
    <row r="307" spans="1:15" ht="12.75" customHeight="1">
      <c r="A307" s="33">
        <v>297</v>
      </c>
      <c r="B307" s="53" t="s">
        <v>446</v>
      </c>
      <c r="C307" s="31">
        <v>1158.5</v>
      </c>
      <c r="D307" s="36">
        <v>1144.8999999999999</v>
      </c>
      <c r="E307" s="36">
        <v>1121.7999999999997</v>
      </c>
      <c r="F307" s="36">
        <v>1085.0999999999999</v>
      </c>
      <c r="G307" s="36">
        <v>1061.9999999999998</v>
      </c>
      <c r="H307" s="36">
        <v>1181.5999999999997</v>
      </c>
      <c r="I307" s="36">
        <v>1204.6999999999996</v>
      </c>
      <c r="J307" s="36">
        <v>1241.3999999999996</v>
      </c>
      <c r="K307" s="31">
        <v>1168</v>
      </c>
      <c r="L307" s="31">
        <v>1108.2</v>
      </c>
      <c r="M307" s="31">
        <v>6.5991200000000001</v>
      </c>
      <c r="N307" s="1"/>
      <c r="O307" s="1"/>
    </row>
    <row r="308" spans="1:15" ht="12.75" customHeight="1">
      <c r="A308" s="33">
        <v>298</v>
      </c>
      <c r="B308" s="53" t="s">
        <v>180</v>
      </c>
      <c r="C308" s="31">
        <v>1356.9</v>
      </c>
      <c r="D308" s="36">
        <v>1345.4166666666667</v>
      </c>
      <c r="E308" s="36">
        <v>1327.9833333333336</v>
      </c>
      <c r="F308" s="36">
        <v>1299.0666666666668</v>
      </c>
      <c r="G308" s="36">
        <v>1281.6333333333337</v>
      </c>
      <c r="H308" s="36">
        <v>1374.3333333333335</v>
      </c>
      <c r="I308" s="36">
        <v>1391.7666666666664</v>
      </c>
      <c r="J308" s="36">
        <v>1420.6833333333334</v>
      </c>
      <c r="K308" s="31">
        <v>1362.85</v>
      </c>
      <c r="L308" s="31">
        <v>1316.5</v>
      </c>
      <c r="M308" s="31">
        <v>5.4982699999999998</v>
      </c>
      <c r="N308" s="1"/>
      <c r="O308" s="1"/>
    </row>
    <row r="309" spans="1:15" ht="12.75" customHeight="1">
      <c r="A309" s="33">
        <v>299</v>
      </c>
      <c r="B309" s="53" t="s">
        <v>172</v>
      </c>
      <c r="C309" s="31">
        <v>273.85000000000002</v>
      </c>
      <c r="D309" s="36">
        <v>274.59999999999997</v>
      </c>
      <c r="E309" s="36">
        <v>270.44999999999993</v>
      </c>
      <c r="F309" s="36">
        <v>267.04999999999995</v>
      </c>
      <c r="G309" s="36">
        <v>262.89999999999992</v>
      </c>
      <c r="H309" s="36">
        <v>277.99999999999994</v>
      </c>
      <c r="I309" s="36">
        <v>282.14999999999992</v>
      </c>
      <c r="J309" s="36">
        <v>285.54999999999995</v>
      </c>
      <c r="K309" s="31">
        <v>278.75</v>
      </c>
      <c r="L309" s="31">
        <v>271.2</v>
      </c>
      <c r="M309" s="31">
        <v>29.178529999999999</v>
      </c>
      <c r="N309" s="1"/>
      <c r="O309" s="1"/>
    </row>
    <row r="310" spans="1:15" ht="12.75" customHeight="1">
      <c r="A310" s="33">
        <v>300</v>
      </c>
      <c r="B310" s="53" t="s">
        <v>171</v>
      </c>
      <c r="C310" s="31">
        <v>1863.95</v>
      </c>
      <c r="D310" s="36">
        <v>1880.8499999999997</v>
      </c>
      <c r="E310" s="36">
        <v>1844.1999999999994</v>
      </c>
      <c r="F310" s="36">
        <v>1824.4499999999996</v>
      </c>
      <c r="G310" s="36">
        <v>1787.7999999999993</v>
      </c>
      <c r="H310" s="36">
        <v>1900.5999999999995</v>
      </c>
      <c r="I310" s="36">
        <v>1937.2499999999995</v>
      </c>
      <c r="J310" s="36">
        <v>1956.9999999999995</v>
      </c>
      <c r="K310" s="31">
        <v>1917.5</v>
      </c>
      <c r="L310" s="31">
        <v>1861.1</v>
      </c>
      <c r="M310" s="31">
        <v>40.927439999999997</v>
      </c>
      <c r="N310" s="1"/>
      <c r="O310" s="1"/>
    </row>
    <row r="311" spans="1:15" ht="12.75" customHeight="1">
      <c r="A311" s="33">
        <v>301</v>
      </c>
      <c r="B311" s="53" t="s">
        <v>447</v>
      </c>
      <c r="C311" s="31">
        <v>395.4</v>
      </c>
      <c r="D311" s="36">
        <v>396.11666666666662</v>
      </c>
      <c r="E311" s="36">
        <v>390.33333333333326</v>
      </c>
      <c r="F311" s="36">
        <v>385.26666666666665</v>
      </c>
      <c r="G311" s="36">
        <v>379.48333333333329</v>
      </c>
      <c r="H311" s="36">
        <v>401.18333333333322</v>
      </c>
      <c r="I311" s="36">
        <v>406.96666666666664</v>
      </c>
      <c r="J311" s="36">
        <v>412.03333333333319</v>
      </c>
      <c r="K311" s="31">
        <v>401.9</v>
      </c>
      <c r="L311" s="31">
        <v>391.05</v>
      </c>
      <c r="M311" s="31">
        <v>0.96282000000000001</v>
      </c>
      <c r="N311" s="1"/>
      <c r="O311" s="1"/>
    </row>
    <row r="312" spans="1:15" ht="12.75" customHeight="1">
      <c r="A312" s="33">
        <v>302</v>
      </c>
      <c r="B312" s="53" t="s">
        <v>448</v>
      </c>
      <c r="C312" s="31">
        <v>553.29999999999995</v>
      </c>
      <c r="D312" s="36">
        <v>550.44999999999993</v>
      </c>
      <c r="E312" s="36">
        <v>545.89999999999986</v>
      </c>
      <c r="F312" s="36">
        <v>538.49999999999989</v>
      </c>
      <c r="G312" s="36">
        <v>533.94999999999982</v>
      </c>
      <c r="H312" s="36">
        <v>557.84999999999991</v>
      </c>
      <c r="I312" s="36">
        <v>562.39999999999986</v>
      </c>
      <c r="J312" s="36">
        <v>569.79999999999995</v>
      </c>
      <c r="K312" s="31">
        <v>555</v>
      </c>
      <c r="L312" s="31">
        <v>543.04999999999995</v>
      </c>
      <c r="M312" s="31">
        <v>3.5197799999999999</v>
      </c>
      <c r="N312" s="1"/>
      <c r="O312" s="1"/>
    </row>
    <row r="313" spans="1:15" ht="12.75" customHeight="1">
      <c r="A313" s="33">
        <v>303</v>
      </c>
      <c r="B313" s="53" t="s">
        <v>173</v>
      </c>
      <c r="C313" s="31">
        <v>175.25</v>
      </c>
      <c r="D313" s="36">
        <v>174.9</v>
      </c>
      <c r="E313" s="36">
        <v>172.9</v>
      </c>
      <c r="F313" s="36">
        <v>170.55</v>
      </c>
      <c r="G313" s="36">
        <v>168.55</v>
      </c>
      <c r="H313" s="36">
        <v>177.25</v>
      </c>
      <c r="I313" s="36">
        <v>179.25</v>
      </c>
      <c r="J313" s="36">
        <v>181.6</v>
      </c>
      <c r="K313" s="31">
        <v>176.9</v>
      </c>
      <c r="L313" s="31">
        <v>172.55</v>
      </c>
      <c r="M313" s="31">
        <v>54.11168</v>
      </c>
      <c r="N313" s="1"/>
      <c r="O313" s="1"/>
    </row>
    <row r="314" spans="1:15" ht="12.75" customHeight="1">
      <c r="A314" s="33">
        <v>304</v>
      </c>
      <c r="B314" s="53" t="s">
        <v>449</v>
      </c>
      <c r="C314" s="31">
        <v>223.75</v>
      </c>
      <c r="D314" s="36">
        <v>223.98333333333335</v>
      </c>
      <c r="E314" s="36">
        <v>217.56666666666669</v>
      </c>
      <c r="F314" s="36">
        <v>211.38333333333335</v>
      </c>
      <c r="G314" s="36">
        <v>204.9666666666667</v>
      </c>
      <c r="H314" s="36">
        <v>230.16666666666669</v>
      </c>
      <c r="I314" s="36">
        <v>236.58333333333331</v>
      </c>
      <c r="J314" s="36">
        <v>242.76666666666668</v>
      </c>
      <c r="K314" s="31">
        <v>230.4</v>
      </c>
      <c r="L314" s="31">
        <v>217.8</v>
      </c>
      <c r="M314" s="31">
        <v>71.481800000000007</v>
      </c>
      <c r="N314" s="1"/>
      <c r="O314" s="1"/>
    </row>
    <row r="315" spans="1:15" ht="12.75" customHeight="1">
      <c r="A315" s="33">
        <v>305</v>
      </c>
      <c r="B315" s="53" t="s">
        <v>842</v>
      </c>
      <c r="C315" s="31">
        <v>2250.5</v>
      </c>
      <c r="D315" s="36">
        <v>2213.5</v>
      </c>
      <c r="E315" s="36">
        <v>2154</v>
      </c>
      <c r="F315" s="36">
        <v>2057.5</v>
      </c>
      <c r="G315" s="36">
        <v>1998</v>
      </c>
      <c r="H315" s="36">
        <v>2310</v>
      </c>
      <c r="I315" s="36">
        <v>2369.5</v>
      </c>
      <c r="J315" s="36">
        <v>2466</v>
      </c>
      <c r="K315" s="31">
        <v>2273</v>
      </c>
      <c r="L315" s="31">
        <v>2117</v>
      </c>
      <c r="M315" s="31">
        <v>157.13065</v>
      </c>
      <c r="N315" s="1"/>
      <c r="O315" s="1"/>
    </row>
    <row r="316" spans="1:15" ht="12.75" customHeight="1">
      <c r="A316" s="33">
        <v>306</v>
      </c>
      <c r="B316" s="53" t="s">
        <v>174</v>
      </c>
      <c r="C316" s="31">
        <v>496.55</v>
      </c>
      <c r="D316" s="36">
        <v>495.76666666666665</v>
      </c>
      <c r="E316" s="36">
        <v>491.83333333333331</v>
      </c>
      <c r="F316" s="36">
        <v>487.11666666666667</v>
      </c>
      <c r="G316" s="36">
        <v>483.18333333333334</v>
      </c>
      <c r="H316" s="36">
        <v>500.48333333333329</v>
      </c>
      <c r="I316" s="36">
        <v>504.41666666666669</v>
      </c>
      <c r="J316" s="36">
        <v>509.13333333333327</v>
      </c>
      <c r="K316" s="31">
        <v>499.7</v>
      </c>
      <c r="L316" s="31">
        <v>491.05</v>
      </c>
      <c r="M316" s="31">
        <v>16.415189999999999</v>
      </c>
      <c r="N316" s="1"/>
      <c r="O316" s="1"/>
    </row>
    <row r="317" spans="1:15" ht="12.75" customHeight="1">
      <c r="A317" s="33">
        <v>307</v>
      </c>
      <c r="B317" s="53" t="s">
        <v>175</v>
      </c>
      <c r="C317" s="31">
        <v>12250.55</v>
      </c>
      <c r="D317" s="36">
        <v>12237.883333333331</v>
      </c>
      <c r="E317" s="36">
        <v>12153.866666666663</v>
      </c>
      <c r="F317" s="36">
        <v>12057.183333333332</v>
      </c>
      <c r="G317" s="36">
        <v>11973.166666666664</v>
      </c>
      <c r="H317" s="36">
        <v>12334.566666666662</v>
      </c>
      <c r="I317" s="36">
        <v>12418.583333333332</v>
      </c>
      <c r="J317" s="36">
        <v>12515.266666666661</v>
      </c>
      <c r="K317" s="31">
        <v>12321.9</v>
      </c>
      <c r="L317" s="31">
        <v>12141.2</v>
      </c>
      <c r="M317" s="31">
        <v>5.0756800000000002</v>
      </c>
      <c r="N317" s="1"/>
      <c r="O317" s="1"/>
    </row>
    <row r="318" spans="1:15" ht="12.75" customHeight="1">
      <c r="A318" s="33">
        <v>308</v>
      </c>
      <c r="B318" s="53" t="s">
        <v>450</v>
      </c>
      <c r="C318" s="31">
        <v>2570.15</v>
      </c>
      <c r="D318" s="36">
        <v>2593.9500000000003</v>
      </c>
      <c r="E318" s="36">
        <v>2539.2000000000007</v>
      </c>
      <c r="F318" s="36">
        <v>2508.2500000000005</v>
      </c>
      <c r="G318" s="36">
        <v>2453.5000000000009</v>
      </c>
      <c r="H318" s="36">
        <v>2624.9000000000005</v>
      </c>
      <c r="I318" s="36">
        <v>2679.6499999999996</v>
      </c>
      <c r="J318" s="36">
        <v>2710.6000000000004</v>
      </c>
      <c r="K318" s="31">
        <v>2648.7</v>
      </c>
      <c r="L318" s="31">
        <v>2563</v>
      </c>
      <c r="M318" s="31">
        <v>0.41926999999999998</v>
      </c>
      <c r="N318" s="1"/>
      <c r="O318" s="1"/>
    </row>
    <row r="319" spans="1:15" ht="12.75" customHeight="1">
      <c r="A319" s="33">
        <v>309</v>
      </c>
      <c r="B319" s="53" t="s">
        <v>179</v>
      </c>
      <c r="C319" s="31">
        <v>987.75</v>
      </c>
      <c r="D319" s="36">
        <v>990.6</v>
      </c>
      <c r="E319" s="36">
        <v>971.2</v>
      </c>
      <c r="F319" s="36">
        <v>954.65</v>
      </c>
      <c r="G319" s="36">
        <v>935.25</v>
      </c>
      <c r="H319" s="36">
        <v>1007.1500000000001</v>
      </c>
      <c r="I319" s="36">
        <v>1026.55</v>
      </c>
      <c r="J319" s="36">
        <v>1043.1000000000001</v>
      </c>
      <c r="K319" s="31">
        <v>1010</v>
      </c>
      <c r="L319" s="31">
        <v>974.05</v>
      </c>
      <c r="M319" s="31">
        <v>48.859029999999997</v>
      </c>
      <c r="N319" s="1"/>
      <c r="O319" s="1"/>
    </row>
    <row r="320" spans="1:15" ht="12.75" customHeight="1">
      <c r="A320" s="33">
        <v>310</v>
      </c>
      <c r="B320" s="53" t="s">
        <v>286</v>
      </c>
      <c r="C320" s="31">
        <v>775.35</v>
      </c>
      <c r="D320" s="36">
        <v>765.2833333333333</v>
      </c>
      <c r="E320" s="36">
        <v>747.56666666666661</v>
      </c>
      <c r="F320" s="36">
        <v>719.7833333333333</v>
      </c>
      <c r="G320" s="36">
        <v>702.06666666666661</v>
      </c>
      <c r="H320" s="36">
        <v>793.06666666666661</v>
      </c>
      <c r="I320" s="36">
        <v>810.7833333333333</v>
      </c>
      <c r="J320" s="36">
        <v>838.56666666666661</v>
      </c>
      <c r="K320" s="31">
        <v>783</v>
      </c>
      <c r="L320" s="31">
        <v>737.5</v>
      </c>
      <c r="M320" s="31">
        <v>43.566670000000002</v>
      </c>
      <c r="N320" s="1"/>
      <c r="O320" s="1"/>
    </row>
    <row r="321" spans="1:15" ht="12.75" customHeight="1">
      <c r="A321" s="33">
        <v>311</v>
      </c>
      <c r="B321" s="53" t="s">
        <v>451</v>
      </c>
      <c r="C321" s="31">
        <v>1881.45</v>
      </c>
      <c r="D321" s="36">
        <v>1886.4833333333333</v>
      </c>
      <c r="E321" s="36">
        <v>1863.9666666666667</v>
      </c>
      <c r="F321" s="36">
        <v>1846.4833333333333</v>
      </c>
      <c r="G321" s="36">
        <v>1823.9666666666667</v>
      </c>
      <c r="H321" s="36">
        <v>1903.9666666666667</v>
      </c>
      <c r="I321" s="36">
        <v>1926.4833333333336</v>
      </c>
      <c r="J321" s="36">
        <v>1943.9666666666667</v>
      </c>
      <c r="K321" s="31">
        <v>1909</v>
      </c>
      <c r="L321" s="31">
        <v>1869</v>
      </c>
      <c r="M321" s="31">
        <v>5.3880600000000003</v>
      </c>
      <c r="N321" s="1"/>
      <c r="O321" s="1"/>
    </row>
    <row r="322" spans="1:15" ht="12.75" customHeight="1">
      <c r="A322" s="33">
        <v>312</v>
      </c>
      <c r="B322" s="53" t="s">
        <v>452</v>
      </c>
      <c r="C322" s="31">
        <v>685</v>
      </c>
      <c r="D322" s="36">
        <v>681.66666666666663</v>
      </c>
      <c r="E322" s="36">
        <v>664.33333333333326</v>
      </c>
      <c r="F322" s="36">
        <v>643.66666666666663</v>
      </c>
      <c r="G322" s="36">
        <v>626.33333333333326</v>
      </c>
      <c r="H322" s="36">
        <v>702.33333333333326</v>
      </c>
      <c r="I322" s="36">
        <v>719.66666666666652</v>
      </c>
      <c r="J322" s="36">
        <v>740.33333333333326</v>
      </c>
      <c r="K322" s="31">
        <v>699</v>
      </c>
      <c r="L322" s="31">
        <v>661</v>
      </c>
      <c r="M322" s="31">
        <v>0.78817999999999999</v>
      </c>
      <c r="N322" s="1"/>
      <c r="O322" s="1"/>
    </row>
    <row r="323" spans="1:15" ht="12.75" customHeight="1">
      <c r="A323" s="33">
        <v>313</v>
      </c>
      <c r="B323" s="53" t="s">
        <v>453</v>
      </c>
      <c r="C323" s="31">
        <v>1135.2</v>
      </c>
      <c r="D323" s="36">
        <v>1132.7666666666667</v>
      </c>
      <c r="E323" s="36">
        <v>1121.5333333333333</v>
      </c>
      <c r="F323" s="36">
        <v>1107.8666666666666</v>
      </c>
      <c r="G323" s="36">
        <v>1096.6333333333332</v>
      </c>
      <c r="H323" s="36">
        <v>1146.4333333333334</v>
      </c>
      <c r="I323" s="36">
        <v>1157.6666666666665</v>
      </c>
      <c r="J323" s="36">
        <v>1171.3333333333335</v>
      </c>
      <c r="K323" s="31">
        <v>1144</v>
      </c>
      <c r="L323" s="31">
        <v>1119.0999999999999</v>
      </c>
      <c r="M323" s="31">
        <v>1.4959499999999999</v>
      </c>
      <c r="N323" s="1"/>
      <c r="O323" s="1"/>
    </row>
    <row r="324" spans="1:15" ht="12.75" customHeight="1">
      <c r="A324" s="33">
        <v>314</v>
      </c>
      <c r="B324" s="53" t="s">
        <v>178</v>
      </c>
      <c r="C324" s="31">
        <v>1654.2</v>
      </c>
      <c r="D324" s="36">
        <v>1633.8</v>
      </c>
      <c r="E324" s="36">
        <v>1605.3999999999999</v>
      </c>
      <c r="F324" s="36">
        <v>1556.6</v>
      </c>
      <c r="G324" s="36">
        <v>1528.1999999999998</v>
      </c>
      <c r="H324" s="36">
        <v>1682.6</v>
      </c>
      <c r="I324" s="36">
        <v>1711</v>
      </c>
      <c r="J324" s="36">
        <v>1759.8</v>
      </c>
      <c r="K324" s="31">
        <v>1662.2</v>
      </c>
      <c r="L324" s="31">
        <v>1585</v>
      </c>
      <c r="M324" s="31">
        <v>4.5454100000000004</v>
      </c>
      <c r="N324" s="1"/>
      <c r="O324" s="1"/>
    </row>
    <row r="325" spans="1:15" ht="12.75" customHeight="1">
      <c r="A325" s="33">
        <v>315</v>
      </c>
      <c r="B325" s="53" t="s">
        <v>841</v>
      </c>
      <c r="C325" s="31">
        <v>404.85</v>
      </c>
      <c r="D325" s="36">
        <v>404.15000000000003</v>
      </c>
      <c r="E325" s="36">
        <v>401.30000000000007</v>
      </c>
      <c r="F325" s="36">
        <v>397.75000000000006</v>
      </c>
      <c r="G325" s="36">
        <v>394.90000000000009</v>
      </c>
      <c r="H325" s="36">
        <v>407.70000000000005</v>
      </c>
      <c r="I325" s="36">
        <v>410.55000000000007</v>
      </c>
      <c r="J325" s="36">
        <v>414.1</v>
      </c>
      <c r="K325" s="31">
        <v>407</v>
      </c>
      <c r="L325" s="31">
        <v>400.6</v>
      </c>
      <c r="M325" s="31">
        <v>2.7646799999999998</v>
      </c>
      <c r="N325" s="1"/>
      <c r="O325" s="1"/>
    </row>
    <row r="326" spans="1:15" ht="12.75" customHeight="1">
      <c r="A326" s="33">
        <v>316</v>
      </c>
      <c r="B326" s="53" t="s">
        <v>287</v>
      </c>
      <c r="C326" s="31">
        <v>64.8</v>
      </c>
      <c r="D326" s="36">
        <v>64.466666666666654</v>
      </c>
      <c r="E326" s="36">
        <v>63.783333333333303</v>
      </c>
      <c r="F326" s="36">
        <v>62.766666666666652</v>
      </c>
      <c r="G326" s="36">
        <v>62.0833333333333</v>
      </c>
      <c r="H326" s="36">
        <v>65.483333333333306</v>
      </c>
      <c r="I326" s="36">
        <v>66.166666666666671</v>
      </c>
      <c r="J326" s="36">
        <v>67.183333333333309</v>
      </c>
      <c r="K326" s="31">
        <v>65.150000000000006</v>
      </c>
      <c r="L326" s="31">
        <v>63.45</v>
      </c>
      <c r="M326" s="31">
        <v>75.139669999999995</v>
      </c>
      <c r="N326" s="1"/>
      <c r="O326" s="1"/>
    </row>
    <row r="327" spans="1:15" ht="12.75" customHeight="1">
      <c r="A327" s="33">
        <v>317</v>
      </c>
      <c r="B327" s="53" t="s">
        <v>454</v>
      </c>
      <c r="C327" s="31">
        <v>1666.75</v>
      </c>
      <c r="D327" s="36">
        <v>1672.3999999999999</v>
      </c>
      <c r="E327" s="36">
        <v>1650.3499999999997</v>
      </c>
      <c r="F327" s="36">
        <v>1633.9499999999998</v>
      </c>
      <c r="G327" s="36">
        <v>1611.8999999999996</v>
      </c>
      <c r="H327" s="36">
        <v>1688.7999999999997</v>
      </c>
      <c r="I327" s="36">
        <v>1710.85</v>
      </c>
      <c r="J327" s="36">
        <v>1727.2499999999998</v>
      </c>
      <c r="K327" s="31">
        <v>1694.45</v>
      </c>
      <c r="L327" s="31">
        <v>1656</v>
      </c>
      <c r="M327" s="31">
        <v>1.1048800000000001</v>
      </c>
      <c r="N327" s="1"/>
      <c r="O327" s="1"/>
    </row>
    <row r="328" spans="1:15" ht="12.75" customHeight="1">
      <c r="A328" s="33">
        <v>318</v>
      </c>
      <c r="B328" s="53" t="s">
        <v>182</v>
      </c>
      <c r="C328" s="31">
        <v>2377.4</v>
      </c>
      <c r="D328" s="36">
        <v>2382.3833333333332</v>
      </c>
      <c r="E328" s="36">
        <v>2359.0166666666664</v>
      </c>
      <c r="F328" s="36">
        <v>2340.6333333333332</v>
      </c>
      <c r="G328" s="36">
        <v>2317.2666666666664</v>
      </c>
      <c r="H328" s="36">
        <v>2400.7666666666664</v>
      </c>
      <c r="I328" s="36">
        <v>2424.1333333333332</v>
      </c>
      <c r="J328" s="36">
        <v>2442.5166666666664</v>
      </c>
      <c r="K328" s="31">
        <v>2405.75</v>
      </c>
      <c r="L328" s="31">
        <v>2364</v>
      </c>
      <c r="M328" s="31">
        <v>5.4870000000000001</v>
      </c>
      <c r="N328" s="1"/>
      <c r="O328" s="1"/>
    </row>
    <row r="329" spans="1:15" ht="12.75" customHeight="1">
      <c r="A329" s="33">
        <v>319</v>
      </c>
      <c r="B329" s="53" t="s">
        <v>177</v>
      </c>
      <c r="C329" s="31">
        <v>3361.9</v>
      </c>
      <c r="D329" s="36">
        <v>3350.9333333333329</v>
      </c>
      <c r="E329" s="36">
        <v>3319.8666666666659</v>
      </c>
      <c r="F329" s="36">
        <v>3277.833333333333</v>
      </c>
      <c r="G329" s="36">
        <v>3246.766666666666</v>
      </c>
      <c r="H329" s="36">
        <v>3392.9666666666658</v>
      </c>
      <c r="I329" s="36">
        <v>3424.0333333333324</v>
      </c>
      <c r="J329" s="36">
        <v>3466.0666666666657</v>
      </c>
      <c r="K329" s="31">
        <v>3382</v>
      </c>
      <c r="L329" s="31">
        <v>3308.9</v>
      </c>
      <c r="M329" s="31">
        <v>3.6719400000000002</v>
      </c>
      <c r="N329" s="1"/>
      <c r="O329" s="1"/>
    </row>
    <row r="330" spans="1:15" ht="12.75" customHeight="1">
      <c r="A330" s="33">
        <v>320</v>
      </c>
      <c r="B330" s="53" t="s">
        <v>184</v>
      </c>
      <c r="C330" s="31">
        <v>1483.15</v>
      </c>
      <c r="D330" s="36">
        <v>1463.3166666666666</v>
      </c>
      <c r="E330" s="36">
        <v>1430.7833333333333</v>
      </c>
      <c r="F330" s="36">
        <v>1378.4166666666667</v>
      </c>
      <c r="G330" s="36">
        <v>1345.8833333333334</v>
      </c>
      <c r="H330" s="36">
        <v>1515.6833333333332</v>
      </c>
      <c r="I330" s="36">
        <v>1548.2166666666665</v>
      </c>
      <c r="J330" s="36">
        <v>1600.583333333333</v>
      </c>
      <c r="K330" s="31">
        <v>1495.85</v>
      </c>
      <c r="L330" s="31">
        <v>1410.95</v>
      </c>
      <c r="M330" s="31">
        <v>15.60486</v>
      </c>
      <c r="N330" s="1"/>
      <c r="O330" s="1"/>
    </row>
    <row r="331" spans="1:15" ht="12.75" customHeight="1">
      <c r="A331" s="33">
        <v>321</v>
      </c>
      <c r="B331" s="53" t="s">
        <v>455</v>
      </c>
      <c r="C331" s="31">
        <v>958.5</v>
      </c>
      <c r="D331" s="36">
        <v>961.23333333333323</v>
      </c>
      <c r="E331" s="36">
        <v>949.46666666666647</v>
      </c>
      <c r="F331" s="36">
        <v>940.43333333333328</v>
      </c>
      <c r="G331" s="36">
        <v>928.66666666666652</v>
      </c>
      <c r="H331" s="36">
        <v>970.26666666666642</v>
      </c>
      <c r="I331" s="36">
        <v>982.03333333333308</v>
      </c>
      <c r="J331" s="36">
        <v>991.06666666666638</v>
      </c>
      <c r="K331" s="31">
        <v>973</v>
      </c>
      <c r="L331" s="31">
        <v>952.2</v>
      </c>
      <c r="M331" s="31">
        <v>5.4229000000000003</v>
      </c>
      <c r="N331" s="1"/>
      <c r="O331" s="1"/>
    </row>
    <row r="332" spans="1:15" ht="12.75" customHeight="1">
      <c r="A332" s="33">
        <v>322</v>
      </c>
      <c r="B332" s="53" t="s">
        <v>456</v>
      </c>
      <c r="C332" s="31">
        <v>114.8</v>
      </c>
      <c r="D332" s="36">
        <v>115.46666666666665</v>
      </c>
      <c r="E332" s="36">
        <v>113.18333333333331</v>
      </c>
      <c r="F332" s="36">
        <v>111.56666666666665</v>
      </c>
      <c r="G332" s="36">
        <v>109.2833333333333</v>
      </c>
      <c r="H332" s="36">
        <v>117.08333333333331</v>
      </c>
      <c r="I332" s="36">
        <v>119.36666666666665</v>
      </c>
      <c r="J332" s="36">
        <v>120.98333333333332</v>
      </c>
      <c r="K332" s="31">
        <v>117.75</v>
      </c>
      <c r="L332" s="31">
        <v>113.85</v>
      </c>
      <c r="M332" s="31">
        <v>89.466269999999994</v>
      </c>
      <c r="N332" s="1"/>
      <c r="O332" s="1"/>
    </row>
    <row r="333" spans="1:15" ht="12.75" customHeight="1">
      <c r="A333" s="33">
        <v>323</v>
      </c>
      <c r="B333" s="53" t="s">
        <v>457</v>
      </c>
      <c r="C333" s="31">
        <v>243.8</v>
      </c>
      <c r="D333" s="36">
        <v>240.18333333333337</v>
      </c>
      <c r="E333" s="36">
        <v>234.71666666666673</v>
      </c>
      <c r="F333" s="36">
        <v>225.63333333333335</v>
      </c>
      <c r="G333" s="36">
        <v>220.16666666666671</v>
      </c>
      <c r="H333" s="36">
        <v>249.26666666666674</v>
      </c>
      <c r="I333" s="36">
        <v>254.73333333333338</v>
      </c>
      <c r="J333" s="36">
        <v>263.81666666666672</v>
      </c>
      <c r="K333" s="31">
        <v>245.65</v>
      </c>
      <c r="L333" s="31">
        <v>231.1</v>
      </c>
      <c r="M333" s="31">
        <v>81.689149999999998</v>
      </c>
      <c r="N333" s="1"/>
      <c r="O333" s="1"/>
    </row>
    <row r="334" spans="1:15" ht="12.75" customHeight="1">
      <c r="A334" s="33">
        <v>324</v>
      </c>
      <c r="B334" s="53" t="s">
        <v>458</v>
      </c>
      <c r="C334" s="31">
        <v>85.7</v>
      </c>
      <c r="D334" s="36">
        <v>85.600000000000009</v>
      </c>
      <c r="E334" s="36">
        <v>84.750000000000014</v>
      </c>
      <c r="F334" s="36">
        <v>83.800000000000011</v>
      </c>
      <c r="G334" s="36">
        <v>82.950000000000017</v>
      </c>
      <c r="H334" s="36">
        <v>86.550000000000011</v>
      </c>
      <c r="I334" s="36">
        <v>87.4</v>
      </c>
      <c r="J334" s="36">
        <v>88.350000000000009</v>
      </c>
      <c r="K334" s="31">
        <v>86.45</v>
      </c>
      <c r="L334" s="31">
        <v>84.65</v>
      </c>
      <c r="M334" s="31">
        <v>509.35014999999999</v>
      </c>
      <c r="N334" s="1"/>
      <c r="O334" s="1"/>
    </row>
    <row r="335" spans="1:15" ht="12.75" customHeight="1">
      <c r="A335" s="33">
        <v>325</v>
      </c>
      <c r="B335" s="53" t="s">
        <v>459</v>
      </c>
      <c r="C335" s="31">
        <v>215</v>
      </c>
      <c r="D335" s="36">
        <v>214.98333333333335</v>
      </c>
      <c r="E335" s="36">
        <v>210.8666666666667</v>
      </c>
      <c r="F335" s="36">
        <v>206.73333333333335</v>
      </c>
      <c r="G335" s="36">
        <v>202.6166666666667</v>
      </c>
      <c r="H335" s="36">
        <v>219.1166666666667</v>
      </c>
      <c r="I335" s="36">
        <v>223.23333333333338</v>
      </c>
      <c r="J335" s="36">
        <v>227.3666666666667</v>
      </c>
      <c r="K335" s="31">
        <v>219.1</v>
      </c>
      <c r="L335" s="31">
        <v>210.85</v>
      </c>
      <c r="M335" s="31">
        <v>46.262639999999998</v>
      </c>
      <c r="N335" s="1"/>
      <c r="O335" s="1"/>
    </row>
    <row r="336" spans="1:15" ht="12.75" customHeight="1">
      <c r="A336" s="33">
        <v>326</v>
      </c>
      <c r="B336" s="53" t="s">
        <v>189</v>
      </c>
      <c r="C336" s="31">
        <v>203.45</v>
      </c>
      <c r="D336" s="36">
        <v>203.86666666666665</v>
      </c>
      <c r="E336" s="36">
        <v>201.5333333333333</v>
      </c>
      <c r="F336" s="36">
        <v>199.61666666666665</v>
      </c>
      <c r="G336" s="36">
        <v>197.2833333333333</v>
      </c>
      <c r="H336" s="36">
        <v>205.7833333333333</v>
      </c>
      <c r="I336" s="36">
        <v>208.11666666666662</v>
      </c>
      <c r="J336" s="36">
        <v>210.0333333333333</v>
      </c>
      <c r="K336" s="31">
        <v>206.2</v>
      </c>
      <c r="L336" s="31">
        <v>201.95</v>
      </c>
      <c r="M336" s="31">
        <v>122.49411000000001</v>
      </c>
      <c r="N336" s="1"/>
      <c r="O336" s="1"/>
    </row>
    <row r="337" spans="1:15" ht="12.75" customHeight="1">
      <c r="A337" s="33">
        <v>327</v>
      </c>
      <c r="B337" s="53" t="s">
        <v>839</v>
      </c>
      <c r="C337" s="31">
        <v>56.4</v>
      </c>
      <c r="D337" s="36">
        <v>56.316666666666663</v>
      </c>
      <c r="E337" s="36">
        <v>55.483333333333327</v>
      </c>
      <c r="F337" s="36">
        <v>54.566666666666663</v>
      </c>
      <c r="G337" s="36">
        <v>53.733333333333327</v>
      </c>
      <c r="H337" s="36">
        <v>57.233333333333327</v>
      </c>
      <c r="I337" s="36">
        <v>58.06666666666667</v>
      </c>
      <c r="J337" s="36">
        <v>58.983333333333327</v>
      </c>
      <c r="K337" s="31">
        <v>57.15</v>
      </c>
      <c r="L337" s="31">
        <v>55.4</v>
      </c>
      <c r="M337" s="31">
        <v>89.846400000000003</v>
      </c>
      <c r="N337" s="1"/>
      <c r="O337" s="1"/>
    </row>
    <row r="338" spans="1:15" ht="12.75" customHeight="1">
      <c r="A338" s="33">
        <v>328</v>
      </c>
      <c r="B338" s="53" t="s">
        <v>191</v>
      </c>
      <c r="C338" s="31">
        <v>329.1</v>
      </c>
      <c r="D338" s="36">
        <v>326.50000000000006</v>
      </c>
      <c r="E338" s="36">
        <v>322.7000000000001</v>
      </c>
      <c r="F338" s="36">
        <v>316.30000000000007</v>
      </c>
      <c r="G338" s="36">
        <v>312.50000000000011</v>
      </c>
      <c r="H338" s="36">
        <v>332.90000000000009</v>
      </c>
      <c r="I338" s="36">
        <v>336.70000000000005</v>
      </c>
      <c r="J338" s="36">
        <v>343.10000000000008</v>
      </c>
      <c r="K338" s="31">
        <v>330.3</v>
      </c>
      <c r="L338" s="31">
        <v>320.10000000000002</v>
      </c>
      <c r="M338" s="31">
        <v>112.08959</v>
      </c>
      <c r="N338" s="1"/>
      <c r="O338" s="1"/>
    </row>
    <row r="339" spans="1:15" ht="12.75" customHeight="1">
      <c r="A339" s="33">
        <v>329</v>
      </c>
      <c r="B339" s="53" t="s">
        <v>461</v>
      </c>
      <c r="C339" s="31">
        <v>1251.6500000000001</v>
      </c>
      <c r="D339" s="36">
        <v>1245.4833333333333</v>
      </c>
      <c r="E339" s="36">
        <v>1222.9666666666667</v>
      </c>
      <c r="F339" s="36">
        <v>1194.2833333333333</v>
      </c>
      <c r="G339" s="36">
        <v>1171.7666666666667</v>
      </c>
      <c r="H339" s="36">
        <v>1274.1666666666667</v>
      </c>
      <c r="I339" s="36">
        <v>1296.6833333333336</v>
      </c>
      <c r="J339" s="36">
        <v>1325.3666666666668</v>
      </c>
      <c r="K339" s="31">
        <v>1268</v>
      </c>
      <c r="L339" s="31">
        <v>1216.8</v>
      </c>
      <c r="M339" s="31">
        <v>2.0591400000000002</v>
      </c>
      <c r="N339" s="1"/>
      <c r="O339" s="1"/>
    </row>
    <row r="340" spans="1:15" ht="12.75" customHeight="1">
      <c r="A340" s="33">
        <v>330</v>
      </c>
      <c r="B340" s="53" t="s">
        <v>185</v>
      </c>
      <c r="C340" s="31">
        <v>151.9</v>
      </c>
      <c r="D340" s="36">
        <v>150.91666666666666</v>
      </c>
      <c r="E340" s="36">
        <v>149.23333333333332</v>
      </c>
      <c r="F340" s="36">
        <v>146.56666666666666</v>
      </c>
      <c r="G340" s="36">
        <v>144.88333333333333</v>
      </c>
      <c r="H340" s="36">
        <v>153.58333333333331</v>
      </c>
      <c r="I340" s="36">
        <v>155.26666666666665</v>
      </c>
      <c r="J340" s="36">
        <v>157.93333333333331</v>
      </c>
      <c r="K340" s="31">
        <v>152.6</v>
      </c>
      <c r="L340" s="31">
        <v>148.25</v>
      </c>
      <c r="M340" s="31">
        <v>128.62977000000001</v>
      </c>
      <c r="N340" s="1"/>
      <c r="O340" s="1"/>
    </row>
    <row r="341" spans="1:15" ht="12.75" customHeight="1">
      <c r="A341" s="33">
        <v>331</v>
      </c>
      <c r="B341" s="53" t="s">
        <v>187</v>
      </c>
      <c r="C341" s="31">
        <v>3127.95</v>
      </c>
      <c r="D341" s="36">
        <v>3099.65</v>
      </c>
      <c r="E341" s="36">
        <v>3050.3</v>
      </c>
      <c r="F341" s="36">
        <v>2972.65</v>
      </c>
      <c r="G341" s="36">
        <v>2923.3</v>
      </c>
      <c r="H341" s="36">
        <v>3177.3</v>
      </c>
      <c r="I341" s="36">
        <v>3226.6499999999996</v>
      </c>
      <c r="J341" s="36">
        <v>3304.3</v>
      </c>
      <c r="K341" s="31">
        <v>3149</v>
      </c>
      <c r="L341" s="31">
        <v>3022</v>
      </c>
      <c r="M341" s="31">
        <v>2.63767</v>
      </c>
      <c r="N341" s="1"/>
      <c r="O341" s="1"/>
    </row>
    <row r="342" spans="1:15" ht="12.75" customHeight="1">
      <c r="A342" s="33">
        <v>332</v>
      </c>
      <c r="B342" s="53" t="s">
        <v>462</v>
      </c>
      <c r="C342" s="31">
        <v>673.7</v>
      </c>
      <c r="D342" s="36">
        <v>683.51666666666677</v>
      </c>
      <c r="E342" s="36">
        <v>660.18333333333351</v>
      </c>
      <c r="F342" s="36">
        <v>646.66666666666674</v>
      </c>
      <c r="G342" s="36">
        <v>623.33333333333348</v>
      </c>
      <c r="H342" s="36">
        <v>697.03333333333353</v>
      </c>
      <c r="I342" s="36">
        <v>720.36666666666679</v>
      </c>
      <c r="J342" s="36">
        <v>733.88333333333355</v>
      </c>
      <c r="K342" s="31">
        <v>706.85</v>
      </c>
      <c r="L342" s="31">
        <v>670</v>
      </c>
      <c r="M342" s="31">
        <v>2.60562</v>
      </c>
      <c r="N342" s="1"/>
      <c r="O342" s="1"/>
    </row>
    <row r="343" spans="1:15" ht="12.75" customHeight="1">
      <c r="A343" s="33">
        <v>333</v>
      </c>
      <c r="B343" s="53" t="s">
        <v>188</v>
      </c>
      <c r="C343" s="31">
        <v>2586.1</v>
      </c>
      <c r="D343" s="36">
        <v>2571.5833333333335</v>
      </c>
      <c r="E343" s="36">
        <v>2546.666666666667</v>
      </c>
      <c r="F343" s="36">
        <v>2507.2333333333336</v>
      </c>
      <c r="G343" s="36">
        <v>2482.3166666666671</v>
      </c>
      <c r="H343" s="36">
        <v>2611.0166666666669</v>
      </c>
      <c r="I343" s="36">
        <v>2635.9333333333338</v>
      </c>
      <c r="J343" s="36">
        <v>2675.3666666666668</v>
      </c>
      <c r="K343" s="31">
        <v>2596.5</v>
      </c>
      <c r="L343" s="31">
        <v>2532.15</v>
      </c>
      <c r="M343" s="31">
        <v>9.70852</v>
      </c>
      <c r="N343" s="1"/>
      <c r="O343" s="1"/>
    </row>
    <row r="344" spans="1:15" ht="12.75" customHeight="1">
      <c r="A344" s="33">
        <v>334</v>
      </c>
      <c r="B344" s="53" t="s">
        <v>463</v>
      </c>
      <c r="C344" s="31">
        <v>90.95</v>
      </c>
      <c r="D344" s="36">
        <v>92.016666666666652</v>
      </c>
      <c r="E344" s="36">
        <v>89.033333333333303</v>
      </c>
      <c r="F344" s="36">
        <v>87.116666666666646</v>
      </c>
      <c r="G344" s="36">
        <v>84.133333333333297</v>
      </c>
      <c r="H344" s="36">
        <v>93.933333333333309</v>
      </c>
      <c r="I344" s="36">
        <v>96.916666666666657</v>
      </c>
      <c r="J344" s="36">
        <v>98.833333333333314</v>
      </c>
      <c r="K344" s="31">
        <v>95</v>
      </c>
      <c r="L344" s="31">
        <v>90.1</v>
      </c>
      <c r="M344" s="31">
        <v>9.6509999999999998</v>
      </c>
      <c r="N344" s="1"/>
      <c r="O344" s="1"/>
    </row>
    <row r="345" spans="1:15" ht="12.75" customHeight="1">
      <c r="A345" s="33">
        <v>335</v>
      </c>
      <c r="B345" s="53" t="s">
        <v>288</v>
      </c>
      <c r="C345" s="31">
        <v>455</v>
      </c>
      <c r="D345" s="36">
        <v>454.55</v>
      </c>
      <c r="E345" s="36">
        <v>445.75</v>
      </c>
      <c r="F345" s="36">
        <v>436.5</v>
      </c>
      <c r="G345" s="36">
        <v>427.7</v>
      </c>
      <c r="H345" s="36">
        <v>463.8</v>
      </c>
      <c r="I345" s="36">
        <v>472.60000000000008</v>
      </c>
      <c r="J345" s="36">
        <v>481.85</v>
      </c>
      <c r="K345" s="31">
        <v>463.35</v>
      </c>
      <c r="L345" s="31">
        <v>445.3</v>
      </c>
      <c r="M345" s="31">
        <v>8.3027499999999996</v>
      </c>
      <c r="N345" s="1"/>
      <c r="O345" s="1"/>
    </row>
    <row r="346" spans="1:15" ht="12.75" customHeight="1">
      <c r="A346" s="33">
        <v>336</v>
      </c>
      <c r="B346" s="53" t="s">
        <v>464</v>
      </c>
      <c r="C346" s="31">
        <v>307.55</v>
      </c>
      <c r="D346" s="36">
        <v>307.83333333333331</v>
      </c>
      <c r="E346" s="36">
        <v>304.66666666666663</v>
      </c>
      <c r="F346" s="36">
        <v>301.7833333333333</v>
      </c>
      <c r="G346" s="36">
        <v>298.61666666666662</v>
      </c>
      <c r="H346" s="36">
        <v>310.71666666666664</v>
      </c>
      <c r="I346" s="36">
        <v>313.88333333333327</v>
      </c>
      <c r="J346" s="36">
        <v>316.76666666666665</v>
      </c>
      <c r="K346" s="31">
        <v>311</v>
      </c>
      <c r="L346" s="31">
        <v>304.95</v>
      </c>
      <c r="M346" s="31">
        <v>3.7602000000000002</v>
      </c>
      <c r="N346" s="1"/>
      <c r="O346" s="1"/>
    </row>
    <row r="347" spans="1:15" ht="12.75" customHeight="1">
      <c r="A347" s="33">
        <v>337</v>
      </c>
      <c r="B347" s="53" t="s">
        <v>192</v>
      </c>
      <c r="C347" s="31">
        <v>1495.05</v>
      </c>
      <c r="D347" s="36">
        <v>1479.3666666666666</v>
      </c>
      <c r="E347" s="36">
        <v>1459.1333333333332</v>
      </c>
      <c r="F347" s="36">
        <v>1423.2166666666667</v>
      </c>
      <c r="G347" s="36">
        <v>1402.9833333333333</v>
      </c>
      <c r="H347" s="36">
        <v>1515.2833333333331</v>
      </c>
      <c r="I347" s="36">
        <v>1535.5166666666662</v>
      </c>
      <c r="J347" s="36">
        <v>1571.4333333333329</v>
      </c>
      <c r="K347" s="31">
        <v>1499.6</v>
      </c>
      <c r="L347" s="31">
        <v>1443.45</v>
      </c>
      <c r="M347" s="31">
        <v>15.28134</v>
      </c>
      <c r="N347" s="1"/>
      <c r="O347" s="1"/>
    </row>
    <row r="348" spans="1:15" ht="12.75" customHeight="1">
      <c r="A348" s="33">
        <v>338</v>
      </c>
      <c r="B348" s="53" t="s">
        <v>194</v>
      </c>
      <c r="C348" s="31">
        <v>265.5</v>
      </c>
      <c r="D348" s="36">
        <v>264.23333333333335</v>
      </c>
      <c r="E348" s="36">
        <v>260.56666666666672</v>
      </c>
      <c r="F348" s="36">
        <v>255.63333333333338</v>
      </c>
      <c r="G348" s="36">
        <v>251.96666666666675</v>
      </c>
      <c r="H348" s="36">
        <v>269.16666666666669</v>
      </c>
      <c r="I348" s="36">
        <v>272.83333333333331</v>
      </c>
      <c r="J348" s="36">
        <v>277.76666666666665</v>
      </c>
      <c r="K348" s="31">
        <v>267.89999999999998</v>
      </c>
      <c r="L348" s="31">
        <v>259.3</v>
      </c>
      <c r="M348" s="31">
        <v>108.30925999999999</v>
      </c>
      <c r="N348" s="1"/>
      <c r="O348" s="1"/>
    </row>
    <row r="349" spans="1:15" ht="12.75" customHeight="1">
      <c r="A349" s="33">
        <v>339</v>
      </c>
      <c r="B349" s="53" t="s">
        <v>289</v>
      </c>
      <c r="C349" s="31">
        <v>611.45000000000005</v>
      </c>
      <c r="D349" s="36">
        <v>601.9666666666667</v>
      </c>
      <c r="E349" s="36">
        <v>588.23333333333335</v>
      </c>
      <c r="F349" s="36">
        <v>565.01666666666665</v>
      </c>
      <c r="G349" s="36">
        <v>551.2833333333333</v>
      </c>
      <c r="H349" s="36">
        <v>625.18333333333339</v>
      </c>
      <c r="I349" s="36">
        <v>638.91666666666674</v>
      </c>
      <c r="J349" s="36">
        <v>662.13333333333344</v>
      </c>
      <c r="K349" s="31">
        <v>615.70000000000005</v>
      </c>
      <c r="L349" s="31">
        <v>578.75</v>
      </c>
      <c r="M349" s="31">
        <v>55.458930000000002</v>
      </c>
      <c r="N349" s="1"/>
      <c r="O349" s="1"/>
    </row>
    <row r="350" spans="1:15" ht="12.75" customHeight="1">
      <c r="A350" s="33">
        <v>340</v>
      </c>
      <c r="B350" s="53" t="s">
        <v>465</v>
      </c>
      <c r="C350" s="31">
        <v>1764.05</v>
      </c>
      <c r="D350" s="36">
        <v>1776.7333333333336</v>
      </c>
      <c r="E350" s="36">
        <v>1745.4666666666672</v>
      </c>
      <c r="F350" s="36">
        <v>1726.8833333333337</v>
      </c>
      <c r="G350" s="36">
        <v>1695.6166666666672</v>
      </c>
      <c r="H350" s="36">
        <v>1795.3166666666671</v>
      </c>
      <c r="I350" s="36">
        <v>1826.5833333333335</v>
      </c>
      <c r="J350" s="36">
        <v>1845.166666666667</v>
      </c>
      <c r="K350" s="31">
        <v>1808</v>
      </c>
      <c r="L350" s="31">
        <v>1758.15</v>
      </c>
      <c r="M350" s="31">
        <v>6.6267899999999997</v>
      </c>
      <c r="N350" s="1"/>
      <c r="O350" s="1"/>
    </row>
    <row r="351" spans="1:15" ht="12.75" customHeight="1">
      <c r="A351" s="33">
        <v>341</v>
      </c>
      <c r="B351" s="53" t="s">
        <v>290</v>
      </c>
      <c r="C351" s="31">
        <v>398.45</v>
      </c>
      <c r="D351" s="36">
        <v>399</v>
      </c>
      <c r="E351" s="36">
        <v>393.5</v>
      </c>
      <c r="F351" s="36">
        <v>388.55</v>
      </c>
      <c r="G351" s="36">
        <v>383.05</v>
      </c>
      <c r="H351" s="36">
        <v>403.95</v>
      </c>
      <c r="I351" s="36">
        <v>409.45</v>
      </c>
      <c r="J351" s="36">
        <v>414.4</v>
      </c>
      <c r="K351" s="31">
        <v>404.5</v>
      </c>
      <c r="L351" s="31">
        <v>394.05</v>
      </c>
      <c r="M351" s="31">
        <v>23.636579999999999</v>
      </c>
      <c r="N351" s="1"/>
      <c r="O351" s="1"/>
    </row>
    <row r="352" spans="1:15" ht="12.75" customHeight="1">
      <c r="A352" s="33">
        <v>342</v>
      </c>
      <c r="B352" s="53" t="s">
        <v>193</v>
      </c>
      <c r="C352" s="31">
        <v>8764.2999999999993</v>
      </c>
      <c r="D352" s="36">
        <v>8624.7666666666664</v>
      </c>
      <c r="E352" s="36">
        <v>8439.5333333333328</v>
      </c>
      <c r="F352" s="36">
        <v>8114.7666666666664</v>
      </c>
      <c r="G352" s="36">
        <v>7929.5333333333328</v>
      </c>
      <c r="H352" s="36">
        <v>8949.5333333333328</v>
      </c>
      <c r="I352" s="36">
        <v>9134.7666666666664</v>
      </c>
      <c r="J352" s="36">
        <v>9459.5333333333328</v>
      </c>
      <c r="K352" s="31">
        <v>8810</v>
      </c>
      <c r="L352" s="31">
        <v>8300</v>
      </c>
      <c r="M352" s="31">
        <v>5.0530200000000001</v>
      </c>
      <c r="N352" s="1"/>
      <c r="O352" s="1"/>
    </row>
    <row r="353" spans="1:15" ht="12.75" customHeight="1">
      <c r="A353" s="33">
        <v>343</v>
      </c>
      <c r="B353" s="53" t="s">
        <v>466</v>
      </c>
      <c r="C353" s="31">
        <v>194.75</v>
      </c>
      <c r="D353" s="36">
        <v>195.23333333333335</v>
      </c>
      <c r="E353" s="36">
        <v>193.51666666666671</v>
      </c>
      <c r="F353" s="36">
        <v>192.28333333333336</v>
      </c>
      <c r="G353" s="36">
        <v>190.56666666666672</v>
      </c>
      <c r="H353" s="36">
        <v>196.4666666666667</v>
      </c>
      <c r="I353" s="36">
        <v>198.18333333333334</v>
      </c>
      <c r="J353" s="36">
        <v>199.41666666666669</v>
      </c>
      <c r="K353" s="31">
        <v>196.95</v>
      </c>
      <c r="L353" s="31">
        <v>194</v>
      </c>
      <c r="M353" s="31">
        <v>2.77563</v>
      </c>
      <c r="N353" s="1"/>
      <c r="O353" s="1"/>
    </row>
    <row r="354" spans="1:15" ht="12.75" customHeight="1">
      <c r="A354" s="33">
        <v>344</v>
      </c>
      <c r="B354" s="53" t="s">
        <v>291</v>
      </c>
      <c r="C354" s="31">
        <v>1143.5</v>
      </c>
      <c r="D354" s="36">
        <v>1159.4833333333333</v>
      </c>
      <c r="E354" s="36">
        <v>1108.0166666666667</v>
      </c>
      <c r="F354" s="36">
        <v>1072.5333333333333</v>
      </c>
      <c r="G354" s="36">
        <v>1021.0666666666666</v>
      </c>
      <c r="H354" s="36">
        <v>1194.9666666666667</v>
      </c>
      <c r="I354" s="36">
        <v>1246.4333333333334</v>
      </c>
      <c r="J354" s="36">
        <v>1281.9166666666667</v>
      </c>
      <c r="K354" s="31">
        <v>1210.95</v>
      </c>
      <c r="L354" s="31">
        <v>1124</v>
      </c>
      <c r="M354" s="31">
        <v>20.918109999999999</v>
      </c>
      <c r="N354" s="1"/>
      <c r="O354" s="1"/>
    </row>
    <row r="355" spans="1:15" ht="12.75" customHeight="1">
      <c r="A355" s="33">
        <v>345</v>
      </c>
      <c r="B355" s="53" t="s">
        <v>467</v>
      </c>
      <c r="C355" s="31">
        <v>261.60000000000002</v>
      </c>
      <c r="D355" s="36">
        <v>261.26666666666665</v>
      </c>
      <c r="E355" s="36">
        <v>256.88333333333333</v>
      </c>
      <c r="F355" s="36">
        <v>252.16666666666669</v>
      </c>
      <c r="G355" s="36">
        <v>247.78333333333336</v>
      </c>
      <c r="H355" s="36">
        <v>265.98333333333329</v>
      </c>
      <c r="I355" s="36">
        <v>270.36666666666662</v>
      </c>
      <c r="J355" s="36">
        <v>275.08333333333326</v>
      </c>
      <c r="K355" s="31">
        <v>265.64999999999998</v>
      </c>
      <c r="L355" s="31">
        <v>256.55</v>
      </c>
      <c r="M355" s="31">
        <v>23.159780000000001</v>
      </c>
      <c r="N355" s="1"/>
      <c r="O355" s="1"/>
    </row>
    <row r="356" spans="1:15" ht="12.75" customHeight="1">
      <c r="A356" s="33">
        <v>346</v>
      </c>
      <c r="B356" s="53" t="s">
        <v>201</v>
      </c>
      <c r="C356" s="31">
        <v>3795.7</v>
      </c>
      <c r="D356" s="36">
        <v>3796.8833333333332</v>
      </c>
      <c r="E356" s="36">
        <v>3748.7666666666664</v>
      </c>
      <c r="F356" s="36">
        <v>3701.833333333333</v>
      </c>
      <c r="G356" s="36">
        <v>3653.7166666666662</v>
      </c>
      <c r="H356" s="36">
        <v>3843.8166666666666</v>
      </c>
      <c r="I356" s="36">
        <v>3891.9333333333334</v>
      </c>
      <c r="J356" s="36">
        <v>3938.8666666666668</v>
      </c>
      <c r="K356" s="31">
        <v>3845</v>
      </c>
      <c r="L356" s="31">
        <v>3749.95</v>
      </c>
      <c r="M356" s="31">
        <v>3.57673</v>
      </c>
      <c r="N356" s="1"/>
      <c r="O356" s="1"/>
    </row>
    <row r="357" spans="1:15" ht="12.75" customHeight="1">
      <c r="A357" s="33">
        <v>347</v>
      </c>
      <c r="B357" s="53" t="s">
        <v>468</v>
      </c>
      <c r="C357" s="31">
        <v>628.6</v>
      </c>
      <c r="D357" s="36">
        <v>633.76666666666677</v>
      </c>
      <c r="E357" s="36">
        <v>619.83333333333348</v>
      </c>
      <c r="F357" s="36">
        <v>611.06666666666672</v>
      </c>
      <c r="G357" s="36">
        <v>597.13333333333344</v>
      </c>
      <c r="H357" s="36">
        <v>642.53333333333353</v>
      </c>
      <c r="I357" s="36">
        <v>656.4666666666667</v>
      </c>
      <c r="J357" s="36">
        <v>665.23333333333358</v>
      </c>
      <c r="K357" s="31">
        <v>647.70000000000005</v>
      </c>
      <c r="L357" s="31">
        <v>625</v>
      </c>
      <c r="M357" s="31">
        <v>3.2205699999999999</v>
      </c>
      <c r="N357" s="1"/>
      <c r="O357" s="1"/>
    </row>
    <row r="358" spans="1:15" ht="12.75" customHeight="1">
      <c r="A358" s="33">
        <v>348</v>
      </c>
      <c r="B358" s="53" t="s">
        <v>469</v>
      </c>
      <c r="C358" s="31">
        <v>439.8</v>
      </c>
      <c r="D358" s="36">
        <v>442.93333333333334</v>
      </c>
      <c r="E358" s="36">
        <v>432.86666666666667</v>
      </c>
      <c r="F358" s="36">
        <v>425.93333333333334</v>
      </c>
      <c r="G358" s="36">
        <v>415.86666666666667</v>
      </c>
      <c r="H358" s="36">
        <v>449.86666666666667</v>
      </c>
      <c r="I358" s="36">
        <v>459.93333333333339</v>
      </c>
      <c r="J358" s="36">
        <v>466.86666666666667</v>
      </c>
      <c r="K358" s="31">
        <v>453</v>
      </c>
      <c r="L358" s="31">
        <v>436</v>
      </c>
      <c r="M358" s="31">
        <v>10.91794</v>
      </c>
      <c r="N358" s="1"/>
      <c r="O358" s="1"/>
    </row>
    <row r="359" spans="1:15" ht="12.75" customHeight="1">
      <c r="A359" s="33">
        <v>349</v>
      </c>
      <c r="B359" s="53" t="s">
        <v>206</v>
      </c>
      <c r="C359" s="31">
        <v>1322.9</v>
      </c>
      <c r="D359" s="36">
        <v>1321.3</v>
      </c>
      <c r="E359" s="36">
        <v>1309.5999999999999</v>
      </c>
      <c r="F359" s="36">
        <v>1296.3</v>
      </c>
      <c r="G359" s="36">
        <v>1284.5999999999999</v>
      </c>
      <c r="H359" s="36">
        <v>1334.6</v>
      </c>
      <c r="I359" s="36">
        <v>1346.3000000000002</v>
      </c>
      <c r="J359" s="36">
        <v>1359.6</v>
      </c>
      <c r="K359" s="31">
        <v>1333</v>
      </c>
      <c r="L359" s="31">
        <v>1308</v>
      </c>
      <c r="M359" s="31">
        <v>4.9847700000000001</v>
      </c>
      <c r="N359" s="1"/>
      <c r="O359" s="1"/>
    </row>
    <row r="360" spans="1:15" ht="12.75" customHeight="1">
      <c r="A360" s="33">
        <v>350</v>
      </c>
      <c r="B360" s="53" t="s">
        <v>195</v>
      </c>
      <c r="C360" s="31">
        <v>34609.5</v>
      </c>
      <c r="D360" s="36">
        <v>34524.216666666667</v>
      </c>
      <c r="E360" s="36">
        <v>34286.383333333331</v>
      </c>
      <c r="F360" s="36">
        <v>33963.266666666663</v>
      </c>
      <c r="G360" s="36">
        <v>33725.433333333327</v>
      </c>
      <c r="H360" s="36">
        <v>34847.333333333336</v>
      </c>
      <c r="I360" s="36">
        <v>35085.166666666664</v>
      </c>
      <c r="J360" s="36">
        <v>35408.28333333334</v>
      </c>
      <c r="K360" s="31">
        <v>34762.050000000003</v>
      </c>
      <c r="L360" s="31">
        <v>34201.1</v>
      </c>
      <c r="M360" s="31">
        <v>0.27021000000000001</v>
      </c>
      <c r="N360" s="1"/>
      <c r="O360" s="1"/>
    </row>
    <row r="361" spans="1:15" ht="12.75" customHeight="1">
      <c r="A361" s="33">
        <v>351</v>
      </c>
      <c r="B361" s="53" t="s">
        <v>292</v>
      </c>
      <c r="C361" s="31">
        <v>1348.3</v>
      </c>
      <c r="D361" s="36">
        <v>1359.45</v>
      </c>
      <c r="E361" s="36">
        <v>1328.95</v>
      </c>
      <c r="F361" s="36">
        <v>1309.5999999999999</v>
      </c>
      <c r="G361" s="36">
        <v>1279.0999999999999</v>
      </c>
      <c r="H361" s="36">
        <v>1378.8000000000002</v>
      </c>
      <c r="I361" s="36">
        <v>1409.3000000000002</v>
      </c>
      <c r="J361" s="36">
        <v>1428.6500000000003</v>
      </c>
      <c r="K361" s="31">
        <v>1389.95</v>
      </c>
      <c r="L361" s="31">
        <v>1340.1</v>
      </c>
      <c r="M361" s="31">
        <v>3.3387799999999999</v>
      </c>
      <c r="N361" s="1"/>
      <c r="O361" s="1"/>
    </row>
    <row r="362" spans="1:15" ht="12.75" customHeight="1">
      <c r="A362" s="33">
        <v>352</v>
      </c>
      <c r="B362" s="53" t="s">
        <v>197</v>
      </c>
      <c r="C362" s="31">
        <v>8074.8</v>
      </c>
      <c r="D362" s="36">
        <v>8052.9833333333336</v>
      </c>
      <c r="E362" s="36">
        <v>7977.1166666666668</v>
      </c>
      <c r="F362" s="36">
        <v>7879.4333333333334</v>
      </c>
      <c r="G362" s="36">
        <v>7803.5666666666666</v>
      </c>
      <c r="H362" s="36">
        <v>8150.666666666667</v>
      </c>
      <c r="I362" s="36">
        <v>8226.5333333333328</v>
      </c>
      <c r="J362" s="36">
        <v>8324.2166666666672</v>
      </c>
      <c r="K362" s="31">
        <v>8128.85</v>
      </c>
      <c r="L362" s="31">
        <v>7955.3</v>
      </c>
      <c r="M362" s="31">
        <v>3.00936</v>
      </c>
      <c r="N362" s="1"/>
      <c r="O362" s="1"/>
    </row>
    <row r="363" spans="1:15" ht="12.75" customHeight="1">
      <c r="A363" s="33">
        <v>353</v>
      </c>
      <c r="B363" s="53" t="s">
        <v>198</v>
      </c>
      <c r="C363" s="31">
        <v>265.55</v>
      </c>
      <c r="D363" s="36">
        <v>264.03333333333336</v>
      </c>
      <c r="E363" s="36">
        <v>259.26666666666671</v>
      </c>
      <c r="F363" s="36">
        <v>252.98333333333335</v>
      </c>
      <c r="G363" s="36">
        <v>248.2166666666667</v>
      </c>
      <c r="H363" s="36">
        <v>270.31666666666672</v>
      </c>
      <c r="I363" s="36">
        <v>275.08333333333337</v>
      </c>
      <c r="J363" s="36">
        <v>281.36666666666673</v>
      </c>
      <c r="K363" s="31">
        <v>268.8</v>
      </c>
      <c r="L363" s="31">
        <v>257.75</v>
      </c>
      <c r="M363" s="31">
        <v>87.719430000000003</v>
      </c>
      <c r="N363" s="1"/>
      <c r="O363" s="1"/>
    </row>
    <row r="364" spans="1:15" ht="12.75" customHeight="1">
      <c r="A364" s="33">
        <v>354</v>
      </c>
      <c r="B364" s="53" t="s">
        <v>470</v>
      </c>
      <c r="C364" s="31">
        <v>4272.1499999999996</v>
      </c>
      <c r="D364" s="36">
        <v>4189.8499999999995</v>
      </c>
      <c r="E364" s="36">
        <v>4032.2999999999993</v>
      </c>
      <c r="F364" s="36">
        <v>3792.45</v>
      </c>
      <c r="G364" s="36">
        <v>3634.8999999999996</v>
      </c>
      <c r="H364" s="36">
        <v>4429.6999999999989</v>
      </c>
      <c r="I364" s="36">
        <v>4587.25</v>
      </c>
      <c r="J364" s="36">
        <v>4827.0999999999985</v>
      </c>
      <c r="K364" s="31">
        <v>4347.3999999999996</v>
      </c>
      <c r="L364" s="31">
        <v>3950</v>
      </c>
      <c r="M364" s="31">
        <v>0.27759</v>
      </c>
      <c r="N364" s="1"/>
      <c r="O364" s="1"/>
    </row>
    <row r="365" spans="1:15" ht="12.75" customHeight="1">
      <c r="A365" s="33">
        <v>355</v>
      </c>
      <c r="B365" s="53" t="s">
        <v>471</v>
      </c>
      <c r="C365" s="31">
        <v>2702.6</v>
      </c>
      <c r="D365" s="36">
        <v>2665.5333333333333</v>
      </c>
      <c r="E365" s="36">
        <v>2586.7666666666664</v>
      </c>
      <c r="F365" s="36">
        <v>2470.9333333333329</v>
      </c>
      <c r="G365" s="36">
        <v>2392.1666666666661</v>
      </c>
      <c r="H365" s="36">
        <v>2781.3666666666668</v>
      </c>
      <c r="I365" s="36">
        <v>2860.1333333333341</v>
      </c>
      <c r="J365" s="36">
        <v>2975.9666666666672</v>
      </c>
      <c r="K365" s="31">
        <v>2744.3</v>
      </c>
      <c r="L365" s="31">
        <v>2549.6999999999998</v>
      </c>
      <c r="M365" s="31">
        <v>5.1102600000000002</v>
      </c>
      <c r="N365" s="1"/>
      <c r="O365" s="1"/>
    </row>
    <row r="366" spans="1:15" ht="12.75" customHeight="1">
      <c r="A366" s="33">
        <v>356</v>
      </c>
      <c r="B366" s="53" t="s">
        <v>200</v>
      </c>
      <c r="C366" s="31">
        <v>3001.6</v>
      </c>
      <c r="D366" s="36">
        <v>2990.4666666666667</v>
      </c>
      <c r="E366" s="36">
        <v>2970.9833333333336</v>
      </c>
      <c r="F366" s="36">
        <v>2940.3666666666668</v>
      </c>
      <c r="G366" s="36">
        <v>2920.8833333333337</v>
      </c>
      <c r="H366" s="36">
        <v>3021.0833333333335</v>
      </c>
      <c r="I366" s="36">
        <v>3040.5666666666662</v>
      </c>
      <c r="J366" s="36">
        <v>3071.1833333333334</v>
      </c>
      <c r="K366" s="31">
        <v>3009.95</v>
      </c>
      <c r="L366" s="31">
        <v>2959.85</v>
      </c>
      <c r="M366" s="31">
        <v>10.35426</v>
      </c>
      <c r="N366" s="1"/>
      <c r="O366" s="1"/>
    </row>
    <row r="367" spans="1:15" ht="12.75" customHeight="1">
      <c r="A367" s="33">
        <v>357</v>
      </c>
      <c r="B367" s="53" t="s">
        <v>196</v>
      </c>
      <c r="C367" s="31">
        <v>858.25</v>
      </c>
      <c r="D367" s="36">
        <v>859.36666666666667</v>
      </c>
      <c r="E367" s="36">
        <v>850.88333333333333</v>
      </c>
      <c r="F367" s="36">
        <v>843.51666666666665</v>
      </c>
      <c r="G367" s="36">
        <v>835.0333333333333</v>
      </c>
      <c r="H367" s="36">
        <v>866.73333333333335</v>
      </c>
      <c r="I367" s="36">
        <v>875.2166666666667</v>
      </c>
      <c r="J367" s="36">
        <v>882.58333333333337</v>
      </c>
      <c r="K367" s="31">
        <v>867.85</v>
      </c>
      <c r="L367" s="31">
        <v>852</v>
      </c>
      <c r="M367" s="31">
        <v>13.91794</v>
      </c>
      <c r="N367" s="1"/>
      <c r="O367" s="1"/>
    </row>
    <row r="368" spans="1:15" ht="12.75" customHeight="1">
      <c r="A368" s="33">
        <v>358</v>
      </c>
      <c r="B368" s="53" t="s">
        <v>472</v>
      </c>
      <c r="C368" s="31">
        <v>118.7</v>
      </c>
      <c r="D368" s="36">
        <v>119.63333333333333</v>
      </c>
      <c r="E368" s="36">
        <v>117.31666666666665</v>
      </c>
      <c r="F368" s="36">
        <v>115.93333333333332</v>
      </c>
      <c r="G368" s="36">
        <v>113.61666666666665</v>
      </c>
      <c r="H368" s="36">
        <v>121.01666666666665</v>
      </c>
      <c r="I368" s="36">
        <v>123.33333333333331</v>
      </c>
      <c r="J368" s="36">
        <v>124.71666666666665</v>
      </c>
      <c r="K368" s="31">
        <v>121.95</v>
      </c>
      <c r="L368" s="31">
        <v>118.25</v>
      </c>
      <c r="M368" s="31">
        <v>36.200429999999997</v>
      </c>
      <c r="N368" s="1"/>
      <c r="O368" s="1"/>
    </row>
    <row r="369" spans="1:15" ht="12.75" customHeight="1">
      <c r="A369" s="33">
        <v>359</v>
      </c>
      <c r="B369" s="53" t="s">
        <v>473</v>
      </c>
      <c r="C369" s="31">
        <v>1557.2</v>
      </c>
      <c r="D369" s="36">
        <v>1554.0166666666664</v>
      </c>
      <c r="E369" s="36">
        <v>1541.2833333333328</v>
      </c>
      <c r="F369" s="36">
        <v>1525.3666666666663</v>
      </c>
      <c r="G369" s="36">
        <v>1512.6333333333328</v>
      </c>
      <c r="H369" s="36">
        <v>1569.9333333333329</v>
      </c>
      <c r="I369" s="36">
        <v>1582.6666666666665</v>
      </c>
      <c r="J369" s="36">
        <v>1598.583333333333</v>
      </c>
      <c r="K369" s="31">
        <v>1566.75</v>
      </c>
      <c r="L369" s="31">
        <v>1538.1</v>
      </c>
      <c r="M369" s="31">
        <v>0.27417000000000002</v>
      </c>
      <c r="N369" s="1"/>
      <c r="O369" s="1"/>
    </row>
    <row r="370" spans="1:15" ht="12.75" customHeight="1">
      <c r="A370" s="33">
        <v>360</v>
      </c>
      <c r="B370" s="53" t="s">
        <v>203</v>
      </c>
      <c r="C370" s="31">
        <v>5018.1499999999996</v>
      </c>
      <c r="D370" s="36">
        <v>4999.55</v>
      </c>
      <c r="E370" s="36">
        <v>4905.1000000000004</v>
      </c>
      <c r="F370" s="36">
        <v>4792.05</v>
      </c>
      <c r="G370" s="36">
        <v>4697.6000000000004</v>
      </c>
      <c r="H370" s="36">
        <v>5112.6000000000004</v>
      </c>
      <c r="I370" s="36">
        <v>5207.0499999999993</v>
      </c>
      <c r="J370" s="36">
        <v>5320.1</v>
      </c>
      <c r="K370" s="31">
        <v>5094</v>
      </c>
      <c r="L370" s="31">
        <v>4886.5</v>
      </c>
      <c r="M370" s="31">
        <v>4.9721799999999998</v>
      </c>
      <c r="N370" s="1"/>
      <c r="O370" s="1"/>
    </row>
    <row r="371" spans="1:15" ht="12.75" customHeight="1">
      <c r="A371" s="33">
        <v>361</v>
      </c>
      <c r="B371" s="53" t="s">
        <v>474</v>
      </c>
      <c r="C371" s="31">
        <v>799.1</v>
      </c>
      <c r="D371" s="36">
        <v>801.78333333333342</v>
      </c>
      <c r="E371" s="36">
        <v>790.36666666666679</v>
      </c>
      <c r="F371" s="36">
        <v>781.63333333333333</v>
      </c>
      <c r="G371" s="36">
        <v>770.2166666666667</v>
      </c>
      <c r="H371" s="36">
        <v>810.51666666666688</v>
      </c>
      <c r="I371" s="36">
        <v>821.93333333333362</v>
      </c>
      <c r="J371" s="36">
        <v>830.66666666666697</v>
      </c>
      <c r="K371" s="31">
        <v>813.2</v>
      </c>
      <c r="L371" s="31">
        <v>793.05</v>
      </c>
      <c r="M371" s="31">
        <v>3.4122499999999998</v>
      </c>
      <c r="N371" s="1"/>
      <c r="O371" s="1"/>
    </row>
    <row r="372" spans="1:15" ht="12.75" customHeight="1">
      <c r="A372" s="33">
        <v>362</v>
      </c>
      <c r="B372" s="53" t="s">
        <v>293</v>
      </c>
      <c r="C372" s="31">
        <v>478.3</v>
      </c>
      <c r="D372" s="36">
        <v>475.59999999999997</v>
      </c>
      <c r="E372" s="36">
        <v>466.69999999999993</v>
      </c>
      <c r="F372" s="36">
        <v>455.09999999999997</v>
      </c>
      <c r="G372" s="36">
        <v>446.19999999999993</v>
      </c>
      <c r="H372" s="36">
        <v>487.19999999999993</v>
      </c>
      <c r="I372" s="36">
        <v>496.09999999999991</v>
      </c>
      <c r="J372" s="36">
        <v>507.69999999999993</v>
      </c>
      <c r="K372" s="31">
        <v>484.5</v>
      </c>
      <c r="L372" s="31">
        <v>464</v>
      </c>
      <c r="M372" s="31">
        <v>23.94858</v>
      </c>
      <c r="N372" s="1"/>
      <c r="O372" s="1"/>
    </row>
    <row r="373" spans="1:15" ht="12.75" customHeight="1">
      <c r="A373" s="33">
        <v>363</v>
      </c>
      <c r="B373" s="53" t="s">
        <v>199</v>
      </c>
      <c r="C373" s="31">
        <v>394.95</v>
      </c>
      <c r="D373" s="36">
        <v>392.16666666666669</v>
      </c>
      <c r="E373" s="36">
        <v>388.33333333333337</v>
      </c>
      <c r="F373" s="36">
        <v>381.7166666666667</v>
      </c>
      <c r="G373" s="36">
        <v>377.88333333333338</v>
      </c>
      <c r="H373" s="36">
        <v>398.78333333333336</v>
      </c>
      <c r="I373" s="36">
        <v>402.61666666666673</v>
      </c>
      <c r="J373" s="36">
        <v>409.23333333333335</v>
      </c>
      <c r="K373" s="31">
        <v>396</v>
      </c>
      <c r="L373" s="31">
        <v>385.55</v>
      </c>
      <c r="M373" s="31">
        <v>109.30109</v>
      </c>
      <c r="N373" s="1"/>
      <c r="O373" s="1"/>
    </row>
    <row r="374" spans="1:15" ht="12.75" customHeight="1">
      <c r="A374" s="33">
        <v>364</v>
      </c>
      <c r="B374" s="53" t="s">
        <v>204</v>
      </c>
      <c r="C374" s="31">
        <v>270.05</v>
      </c>
      <c r="D374" s="36">
        <v>270.08333333333337</v>
      </c>
      <c r="E374" s="36">
        <v>266.06666666666672</v>
      </c>
      <c r="F374" s="36">
        <v>262.08333333333337</v>
      </c>
      <c r="G374" s="36">
        <v>258.06666666666672</v>
      </c>
      <c r="H374" s="36">
        <v>274.06666666666672</v>
      </c>
      <c r="I374" s="36">
        <v>278.08333333333337</v>
      </c>
      <c r="J374" s="36">
        <v>282.06666666666672</v>
      </c>
      <c r="K374" s="31">
        <v>274.10000000000002</v>
      </c>
      <c r="L374" s="31">
        <v>266.10000000000002</v>
      </c>
      <c r="M374" s="31">
        <v>284.77120000000002</v>
      </c>
      <c r="N374" s="1"/>
      <c r="O374" s="1"/>
    </row>
    <row r="375" spans="1:15" ht="12.75" customHeight="1">
      <c r="A375" s="33">
        <v>365</v>
      </c>
      <c r="B375" s="53" t="s">
        <v>475</v>
      </c>
      <c r="C375" s="31">
        <v>531.15</v>
      </c>
      <c r="D375" s="36">
        <v>531.73333333333335</v>
      </c>
      <c r="E375" s="36">
        <v>519.4666666666667</v>
      </c>
      <c r="F375" s="36">
        <v>507.7833333333333</v>
      </c>
      <c r="G375" s="36">
        <v>495.51666666666665</v>
      </c>
      <c r="H375" s="36">
        <v>543.41666666666674</v>
      </c>
      <c r="I375" s="36">
        <v>555.68333333333339</v>
      </c>
      <c r="J375" s="36">
        <v>567.36666666666679</v>
      </c>
      <c r="K375" s="31">
        <v>544</v>
      </c>
      <c r="L375" s="31">
        <v>520.04999999999995</v>
      </c>
      <c r="M375" s="31">
        <v>15.97207</v>
      </c>
      <c r="N375" s="1"/>
      <c r="O375" s="1"/>
    </row>
    <row r="376" spans="1:15" ht="12.75" customHeight="1">
      <c r="A376" s="33">
        <v>366</v>
      </c>
      <c r="B376" s="53" t="s">
        <v>294</v>
      </c>
      <c r="C376" s="31">
        <v>1150.2</v>
      </c>
      <c r="D376" s="36">
        <v>1139.8166666666666</v>
      </c>
      <c r="E376" s="36">
        <v>1122.4333333333332</v>
      </c>
      <c r="F376" s="36">
        <v>1094.6666666666665</v>
      </c>
      <c r="G376" s="36">
        <v>1077.2833333333331</v>
      </c>
      <c r="H376" s="36">
        <v>1167.5833333333333</v>
      </c>
      <c r="I376" s="36">
        <v>1184.9666666666665</v>
      </c>
      <c r="J376" s="36">
        <v>1212.7333333333333</v>
      </c>
      <c r="K376" s="31">
        <v>1157.2</v>
      </c>
      <c r="L376" s="31">
        <v>1112.05</v>
      </c>
      <c r="M376" s="31">
        <v>10.69965</v>
      </c>
      <c r="N376" s="1"/>
      <c r="O376" s="1"/>
    </row>
    <row r="377" spans="1:15" ht="12.75" customHeight="1">
      <c r="A377" s="33">
        <v>367</v>
      </c>
      <c r="B377" s="53" t="s">
        <v>476</v>
      </c>
      <c r="C377" s="31">
        <v>565.85</v>
      </c>
      <c r="D377" s="36">
        <v>565.88333333333333</v>
      </c>
      <c r="E377" s="36">
        <v>559.01666666666665</v>
      </c>
      <c r="F377" s="36">
        <v>552.18333333333328</v>
      </c>
      <c r="G377" s="36">
        <v>545.31666666666661</v>
      </c>
      <c r="H377" s="36">
        <v>572.7166666666667</v>
      </c>
      <c r="I377" s="36">
        <v>579.58333333333326</v>
      </c>
      <c r="J377" s="36">
        <v>586.41666666666674</v>
      </c>
      <c r="K377" s="31">
        <v>572.75</v>
      </c>
      <c r="L377" s="31">
        <v>559.04999999999995</v>
      </c>
      <c r="M377" s="31">
        <v>3.1871800000000001</v>
      </c>
      <c r="N377" s="1"/>
      <c r="O377" s="1"/>
    </row>
    <row r="378" spans="1:15" ht="12.75" customHeight="1">
      <c r="A378" s="33">
        <v>368</v>
      </c>
      <c r="B378" s="53" t="s">
        <v>477</v>
      </c>
      <c r="C378" s="31">
        <v>170.6</v>
      </c>
      <c r="D378" s="36">
        <v>171.11666666666667</v>
      </c>
      <c r="E378" s="36">
        <v>169.73333333333335</v>
      </c>
      <c r="F378" s="36">
        <v>168.86666666666667</v>
      </c>
      <c r="G378" s="36">
        <v>167.48333333333335</v>
      </c>
      <c r="H378" s="36">
        <v>171.98333333333335</v>
      </c>
      <c r="I378" s="36">
        <v>173.36666666666667</v>
      </c>
      <c r="J378" s="36">
        <v>174.23333333333335</v>
      </c>
      <c r="K378" s="31">
        <v>172.5</v>
      </c>
      <c r="L378" s="31">
        <v>170.25</v>
      </c>
      <c r="M378" s="31">
        <v>1.1916100000000001</v>
      </c>
      <c r="N378" s="1"/>
      <c r="O378" s="1"/>
    </row>
    <row r="379" spans="1:15" ht="12.75" customHeight="1">
      <c r="A379" s="33">
        <v>369</v>
      </c>
      <c r="B379" s="53" t="s">
        <v>889</v>
      </c>
      <c r="C379" s="31">
        <v>4781.45</v>
      </c>
      <c r="D379" s="36">
        <v>4793.8166666666666</v>
      </c>
      <c r="E379" s="36">
        <v>4737.6333333333332</v>
      </c>
      <c r="F379" s="36">
        <v>4693.8166666666666</v>
      </c>
      <c r="G379" s="36">
        <v>4637.6333333333332</v>
      </c>
      <c r="H379" s="36">
        <v>4837.6333333333332</v>
      </c>
      <c r="I379" s="36">
        <v>4893.8166666666657</v>
      </c>
      <c r="J379" s="36">
        <v>4937.6333333333332</v>
      </c>
      <c r="K379" s="31">
        <v>4850</v>
      </c>
      <c r="L379" s="31">
        <v>4750</v>
      </c>
      <c r="M379" s="31">
        <v>0.76968999999999999</v>
      </c>
      <c r="N379" s="1"/>
      <c r="O379" s="1"/>
    </row>
    <row r="380" spans="1:15" ht="12.75" customHeight="1">
      <c r="A380" s="33">
        <v>370</v>
      </c>
      <c r="B380" s="53" t="s">
        <v>295</v>
      </c>
      <c r="C380" s="31">
        <v>16513.599999999999</v>
      </c>
      <c r="D380" s="36">
        <v>16540.983333333334</v>
      </c>
      <c r="E380" s="36">
        <v>16447.616666666669</v>
      </c>
      <c r="F380" s="36">
        <v>16381.633333333335</v>
      </c>
      <c r="G380" s="36">
        <v>16288.26666666667</v>
      </c>
      <c r="H380" s="36">
        <v>16606.966666666667</v>
      </c>
      <c r="I380" s="36">
        <v>16700.333333333328</v>
      </c>
      <c r="J380" s="36">
        <v>16766.316666666666</v>
      </c>
      <c r="K380" s="31">
        <v>16634.349999999999</v>
      </c>
      <c r="L380" s="31">
        <v>16475</v>
      </c>
      <c r="M380" s="31">
        <v>2.5409999999999999E-2</v>
      </c>
      <c r="N380" s="1"/>
      <c r="O380" s="1"/>
    </row>
    <row r="381" spans="1:15" ht="12.75" customHeight="1">
      <c r="A381" s="33">
        <v>371</v>
      </c>
      <c r="B381" s="53" t="s">
        <v>202</v>
      </c>
      <c r="C381" s="31">
        <v>123.95</v>
      </c>
      <c r="D381" s="36">
        <v>123.56666666666668</v>
      </c>
      <c r="E381" s="36">
        <v>122.53333333333336</v>
      </c>
      <c r="F381" s="36">
        <v>121.11666666666669</v>
      </c>
      <c r="G381" s="36">
        <v>120.08333333333337</v>
      </c>
      <c r="H381" s="36">
        <v>124.98333333333335</v>
      </c>
      <c r="I381" s="36">
        <v>126.01666666666668</v>
      </c>
      <c r="J381" s="36">
        <v>127.43333333333334</v>
      </c>
      <c r="K381" s="31">
        <v>124.6</v>
      </c>
      <c r="L381" s="31">
        <v>122.15</v>
      </c>
      <c r="M381" s="31">
        <v>308.60595999999998</v>
      </c>
      <c r="N381" s="1"/>
      <c r="O381" s="1"/>
    </row>
    <row r="382" spans="1:15" ht="12.75" customHeight="1">
      <c r="A382" s="33">
        <v>372</v>
      </c>
      <c r="B382" s="53" t="s">
        <v>478</v>
      </c>
      <c r="C382" s="31">
        <v>500.55</v>
      </c>
      <c r="D382" s="36">
        <v>503.5333333333333</v>
      </c>
      <c r="E382" s="36">
        <v>497.26666666666659</v>
      </c>
      <c r="F382" s="36">
        <v>493.98333333333329</v>
      </c>
      <c r="G382" s="36">
        <v>487.71666666666658</v>
      </c>
      <c r="H382" s="36">
        <v>506.81666666666661</v>
      </c>
      <c r="I382" s="36">
        <v>513.08333333333326</v>
      </c>
      <c r="J382" s="36">
        <v>516.36666666666656</v>
      </c>
      <c r="K382" s="31">
        <v>509.8</v>
      </c>
      <c r="L382" s="31">
        <v>500.25</v>
      </c>
      <c r="M382" s="31">
        <v>2.8404799999999999</v>
      </c>
      <c r="N382" s="1"/>
      <c r="O382" s="1"/>
    </row>
    <row r="383" spans="1:15" ht="12.75" customHeight="1">
      <c r="A383" s="33">
        <v>373</v>
      </c>
      <c r="B383" s="53" t="s">
        <v>209</v>
      </c>
      <c r="C383" s="31">
        <v>240.1</v>
      </c>
      <c r="D383" s="36">
        <v>241.41666666666666</v>
      </c>
      <c r="E383" s="36">
        <v>238.33333333333331</v>
      </c>
      <c r="F383" s="36">
        <v>236.56666666666666</v>
      </c>
      <c r="G383" s="36">
        <v>233.48333333333332</v>
      </c>
      <c r="H383" s="36">
        <v>243.18333333333331</v>
      </c>
      <c r="I383" s="36">
        <v>246.26666666666662</v>
      </c>
      <c r="J383" s="36">
        <v>248.0333333333333</v>
      </c>
      <c r="K383" s="31">
        <v>244.5</v>
      </c>
      <c r="L383" s="31">
        <v>239.65</v>
      </c>
      <c r="M383" s="31">
        <v>48.581180000000003</v>
      </c>
      <c r="N383" s="1"/>
      <c r="O383" s="1"/>
    </row>
    <row r="384" spans="1:15" ht="12.75" customHeight="1">
      <c r="A384" s="33">
        <v>374</v>
      </c>
      <c r="B384" s="53" t="s">
        <v>210</v>
      </c>
      <c r="C384" s="31">
        <v>461.4</v>
      </c>
      <c r="D384" s="36">
        <v>459.2833333333333</v>
      </c>
      <c r="E384" s="36">
        <v>455.61666666666662</v>
      </c>
      <c r="F384" s="36">
        <v>449.83333333333331</v>
      </c>
      <c r="G384" s="36">
        <v>446.16666666666663</v>
      </c>
      <c r="H384" s="36">
        <v>465.06666666666661</v>
      </c>
      <c r="I384" s="36">
        <v>468.73333333333335</v>
      </c>
      <c r="J384" s="36">
        <v>474.51666666666659</v>
      </c>
      <c r="K384" s="31">
        <v>462.95</v>
      </c>
      <c r="L384" s="31">
        <v>453.5</v>
      </c>
      <c r="M384" s="31">
        <v>104.75524</v>
      </c>
      <c r="N384" s="1"/>
      <c r="O384" s="1"/>
    </row>
    <row r="385" spans="1:15" ht="12.75" customHeight="1">
      <c r="A385" s="33">
        <v>375</v>
      </c>
      <c r="B385" s="53" t="s">
        <v>479</v>
      </c>
      <c r="C385" s="31">
        <v>558.9</v>
      </c>
      <c r="D385" s="36">
        <v>560.2833333333333</v>
      </c>
      <c r="E385" s="36">
        <v>551.86666666666656</v>
      </c>
      <c r="F385" s="36">
        <v>544.83333333333326</v>
      </c>
      <c r="G385" s="36">
        <v>536.41666666666652</v>
      </c>
      <c r="H385" s="36">
        <v>567.31666666666661</v>
      </c>
      <c r="I385" s="36">
        <v>575.73333333333335</v>
      </c>
      <c r="J385" s="36">
        <v>582.76666666666665</v>
      </c>
      <c r="K385" s="31">
        <v>568.70000000000005</v>
      </c>
      <c r="L385" s="31">
        <v>553.25</v>
      </c>
      <c r="M385" s="31">
        <v>3.02685</v>
      </c>
      <c r="N385" s="1"/>
      <c r="O385" s="1"/>
    </row>
    <row r="386" spans="1:15" ht="12.75" customHeight="1">
      <c r="A386" s="33">
        <v>376</v>
      </c>
      <c r="B386" s="53" t="s">
        <v>480</v>
      </c>
      <c r="C386" s="31">
        <v>656.9</v>
      </c>
      <c r="D386" s="36">
        <v>656.9666666666667</v>
      </c>
      <c r="E386" s="36">
        <v>643.93333333333339</v>
      </c>
      <c r="F386" s="36">
        <v>630.9666666666667</v>
      </c>
      <c r="G386" s="36">
        <v>617.93333333333339</v>
      </c>
      <c r="H386" s="36">
        <v>669.93333333333339</v>
      </c>
      <c r="I386" s="36">
        <v>682.9666666666667</v>
      </c>
      <c r="J386" s="36">
        <v>695.93333333333339</v>
      </c>
      <c r="K386" s="31">
        <v>670</v>
      </c>
      <c r="L386" s="31">
        <v>644</v>
      </c>
      <c r="M386" s="31">
        <v>23.89725</v>
      </c>
      <c r="N386" s="1"/>
      <c r="O386" s="1"/>
    </row>
    <row r="387" spans="1:15" ht="12.75" customHeight="1">
      <c r="A387" s="33">
        <v>377</v>
      </c>
      <c r="B387" s="53" t="s">
        <v>481</v>
      </c>
      <c r="C387" s="31">
        <v>1674</v>
      </c>
      <c r="D387" s="36">
        <v>1667.6499999999999</v>
      </c>
      <c r="E387" s="36">
        <v>1630.2999999999997</v>
      </c>
      <c r="F387" s="36">
        <v>1586.6</v>
      </c>
      <c r="G387" s="36">
        <v>1549.2499999999998</v>
      </c>
      <c r="H387" s="36">
        <v>1711.3499999999997</v>
      </c>
      <c r="I387" s="36">
        <v>1748.6999999999996</v>
      </c>
      <c r="J387" s="36">
        <v>1792.3999999999996</v>
      </c>
      <c r="K387" s="31">
        <v>1705</v>
      </c>
      <c r="L387" s="31">
        <v>1623.95</v>
      </c>
      <c r="M387" s="31">
        <v>1.972</v>
      </c>
      <c r="N387" s="1"/>
      <c r="O387" s="1"/>
    </row>
    <row r="388" spans="1:15" ht="12.75" customHeight="1">
      <c r="A388" s="33">
        <v>378</v>
      </c>
      <c r="B388" s="53" t="s">
        <v>482</v>
      </c>
      <c r="C388" s="31">
        <v>260.45</v>
      </c>
      <c r="D388" s="36">
        <v>260.2833333333333</v>
      </c>
      <c r="E388" s="36">
        <v>252.71666666666658</v>
      </c>
      <c r="F388" s="36">
        <v>244.98333333333329</v>
      </c>
      <c r="G388" s="36">
        <v>237.41666666666657</v>
      </c>
      <c r="H388" s="36">
        <v>268.01666666666659</v>
      </c>
      <c r="I388" s="36">
        <v>275.58333333333331</v>
      </c>
      <c r="J388" s="36">
        <v>283.31666666666661</v>
      </c>
      <c r="K388" s="31">
        <v>267.85000000000002</v>
      </c>
      <c r="L388" s="31">
        <v>252.55</v>
      </c>
      <c r="M388" s="31">
        <v>433.45233999999999</v>
      </c>
      <c r="N388" s="1"/>
      <c r="O388" s="1"/>
    </row>
    <row r="389" spans="1:15" ht="12.75" customHeight="1">
      <c r="A389" s="33">
        <v>379</v>
      </c>
      <c r="B389" s="53" t="s">
        <v>207</v>
      </c>
      <c r="C389" s="31">
        <v>156.15</v>
      </c>
      <c r="D389" s="36">
        <v>157.36666666666667</v>
      </c>
      <c r="E389" s="36">
        <v>153.78333333333336</v>
      </c>
      <c r="F389" s="36">
        <v>151.41666666666669</v>
      </c>
      <c r="G389" s="36">
        <v>147.83333333333337</v>
      </c>
      <c r="H389" s="36">
        <v>159.73333333333335</v>
      </c>
      <c r="I389" s="36">
        <v>163.31666666666666</v>
      </c>
      <c r="J389" s="36">
        <v>165.68333333333334</v>
      </c>
      <c r="K389" s="31">
        <v>160.94999999999999</v>
      </c>
      <c r="L389" s="31">
        <v>155</v>
      </c>
      <c r="M389" s="31">
        <v>30.330760000000001</v>
      </c>
      <c r="N389" s="1"/>
      <c r="O389" s="1"/>
    </row>
    <row r="390" spans="1:15" ht="12.75" customHeight="1">
      <c r="A390" s="33">
        <v>380</v>
      </c>
      <c r="B390" s="53" t="s">
        <v>483</v>
      </c>
      <c r="C390" s="31">
        <v>1258.75</v>
      </c>
      <c r="D390" s="36">
        <v>1251.0333333333335</v>
      </c>
      <c r="E390" s="36">
        <v>1215.7666666666671</v>
      </c>
      <c r="F390" s="36">
        <v>1172.7833333333335</v>
      </c>
      <c r="G390" s="36">
        <v>1137.5166666666671</v>
      </c>
      <c r="H390" s="36">
        <v>1294.0166666666671</v>
      </c>
      <c r="I390" s="36">
        <v>1329.2833333333335</v>
      </c>
      <c r="J390" s="36">
        <v>1372.2666666666671</v>
      </c>
      <c r="K390" s="31">
        <v>1286.3</v>
      </c>
      <c r="L390" s="31">
        <v>1208.05</v>
      </c>
      <c r="M390" s="31">
        <v>1.4138599999999999</v>
      </c>
      <c r="N390" s="1"/>
      <c r="O390" s="1"/>
    </row>
    <row r="391" spans="1:15" ht="12.75" customHeight="1">
      <c r="A391" s="33">
        <v>381</v>
      </c>
      <c r="B391" s="53" t="s">
        <v>484</v>
      </c>
      <c r="C391" s="31">
        <v>279.45</v>
      </c>
      <c r="D391" s="36">
        <v>281.21666666666664</v>
      </c>
      <c r="E391" s="36">
        <v>276.23333333333329</v>
      </c>
      <c r="F391" s="36">
        <v>273.01666666666665</v>
      </c>
      <c r="G391" s="36">
        <v>268.0333333333333</v>
      </c>
      <c r="H391" s="36">
        <v>284.43333333333328</v>
      </c>
      <c r="I391" s="36">
        <v>289.41666666666663</v>
      </c>
      <c r="J391" s="36">
        <v>292.63333333333327</v>
      </c>
      <c r="K391" s="31">
        <v>286.2</v>
      </c>
      <c r="L391" s="31">
        <v>278</v>
      </c>
      <c r="M391" s="31">
        <v>9.2285900000000005</v>
      </c>
      <c r="N391" s="1"/>
      <c r="O391" s="1"/>
    </row>
    <row r="392" spans="1:15" ht="12.75" customHeight="1">
      <c r="A392" s="33">
        <v>382</v>
      </c>
      <c r="B392" s="53" t="s">
        <v>485</v>
      </c>
      <c r="C392" s="31">
        <v>256.05</v>
      </c>
      <c r="D392" s="36">
        <v>257.21666666666664</v>
      </c>
      <c r="E392" s="36">
        <v>252.98333333333329</v>
      </c>
      <c r="F392" s="36">
        <v>249.91666666666666</v>
      </c>
      <c r="G392" s="36">
        <v>245.68333333333331</v>
      </c>
      <c r="H392" s="36">
        <v>260.2833333333333</v>
      </c>
      <c r="I392" s="36">
        <v>264.51666666666665</v>
      </c>
      <c r="J392" s="36">
        <v>267.58333333333326</v>
      </c>
      <c r="K392" s="31">
        <v>261.45</v>
      </c>
      <c r="L392" s="31">
        <v>254.15</v>
      </c>
      <c r="M392" s="31">
        <v>4.2356600000000002</v>
      </c>
      <c r="N392" s="1"/>
      <c r="O392" s="1"/>
    </row>
    <row r="393" spans="1:15" ht="12.75" customHeight="1">
      <c r="A393" s="33">
        <v>383</v>
      </c>
      <c r="B393" s="53" t="s">
        <v>486</v>
      </c>
      <c r="C393" s="31">
        <v>127.65</v>
      </c>
      <c r="D393" s="36">
        <v>128.76666666666668</v>
      </c>
      <c r="E393" s="36">
        <v>125.93333333333337</v>
      </c>
      <c r="F393" s="36">
        <v>124.21666666666668</v>
      </c>
      <c r="G393" s="36">
        <v>121.38333333333337</v>
      </c>
      <c r="H393" s="36">
        <v>130.48333333333335</v>
      </c>
      <c r="I393" s="36">
        <v>133.31666666666666</v>
      </c>
      <c r="J393" s="36">
        <v>135.03333333333336</v>
      </c>
      <c r="K393" s="31">
        <v>131.6</v>
      </c>
      <c r="L393" s="31">
        <v>127.05</v>
      </c>
      <c r="M393" s="31">
        <v>18.328119999999998</v>
      </c>
      <c r="N393" s="1"/>
      <c r="O393" s="1"/>
    </row>
    <row r="394" spans="1:15" ht="12.75" customHeight="1">
      <c r="A394" s="33">
        <v>384</v>
      </c>
      <c r="B394" s="53" t="s">
        <v>487</v>
      </c>
      <c r="C394" s="31">
        <v>2801.8</v>
      </c>
      <c r="D394" s="36">
        <v>2821.6166666666668</v>
      </c>
      <c r="E394" s="36">
        <v>2750.1833333333334</v>
      </c>
      <c r="F394" s="36">
        <v>2698.5666666666666</v>
      </c>
      <c r="G394" s="36">
        <v>2627.1333333333332</v>
      </c>
      <c r="H394" s="36">
        <v>2873.2333333333336</v>
      </c>
      <c r="I394" s="36">
        <v>2944.666666666667</v>
      </c>
      <c r="J394" s="36">
        <v>2996.2833333333338</v>
      </c>
      <c r="K394" s="31">
        <v>2893.05</v>
      </c>
      <c r="L394" s="31">
        <v>2770</v>
      </c>
      <c r="M394" s="31">
        <v>0.46044000000000002</v>
      </c>
      <c r="N394" s="1"/>
      <c r="O394" s="1"/>
    </row>
    <row r="395" spans="1:15" ht="12.75" customHeight="1">
      <c r="A395" s="33">
        <v>385</v>
      </c>
      <c r="B395" s="53" t="s">
        <v>488</v>
      </c>
      <c r="C395" s="31">
        <v>68.5</v>
      </c>
      <c r="D395" s="36">
        <v>69.516666666666666</v>
      </c>
      <c r="E395" s="36">
        <v>67.083333333333329</v>
      </c>
      <c r="F395" s="36">
        <v>65.666666666666657</v>
      </c>
      <c r="G395" s="36">
        <v>63.23333333333332</v>
      </c>
      <c r="H395" s="36">
        <v>70.933333333333337</v>
      </c>
      <c r="I395" s="36">
        <v>73.366666666666674</v>
      </c>
      <c r="J395" s="36">
        <v>74.783333333333346</v>
      </c>
      <c r="K395" s="31">
        <v>71.95</v>
      </c>
      <c r="L395" s="31">
        <v>68.099999999999994</v>
      </c>
      <c r="M395" s="31">
        <v>39.626829999999998</v>
      </c>
      <c r="N395" s="1"/>
      <c r="O395" s="1"/>
    </row>
    <row r="396" spans="1:15" ht="12.75" customHeight="1">
      <c r="A396" s="33">
        <v>386</v>
      </c>
      <c r="B396" s="53" t="s">
        <v>489</v>
      </c>
      <c r="C396" s="31">
        <v>1759.5</v>
      </c>
      <c r="D396" s="36">
        <v>1763.1666666666667</v>
      </c>
      <c r="E396" s="36">
        <v>1741.3333333333335</v>
      </c>
      <c r="F396" s="36">
        <v>1723.1666666666667</v>
      </c>
      <c r="G396" s="36">
        <v>1701.3333333333335</v>
      </c>
      <c r="H396" s="36">
        <v>1781.3333333333335</v>
      </c>
      <c r="I396" s="36">
        <v>1803.166666666667</v>
      </c>
      <c r="J396" s="36">
        <v>1821.3333333333335</v>
      </c>
      <c r="K396" s="31">
        <v>1785</v>
      </c>
      <c r="L396" s="31">
        <v>1745</v>
      </c>
      <c r="M396" s="31">
        <v>1.3693200000000001</v>
      </c>
      <c r="N396" s="1"/>
      <c r="O396" s="1"/>
    </row>
    <row r="397" spans="1:15" ht="12.75" customHeight="1">
      <c r="A397" s="33">
        <v>387</v>
      </c>
      <c r="B397" s="53" t="s">
        <v>490</v>
      </c>
      <c r="C397" s="31">
        <v>207.4</v>
      </c>
      <c r="D397" s="36">
        <v>210.33333333333334</v>
      </c>
      <c r="E397" s="36">
        <v>202.16666666666669</v>
      </c>
      <c r="F397" s="36">
        <v>196.93333333333334</v>
      </c>
      <c r="G397" s="36">
        <v>188.76666666666668</v>
      </c>
      <c r="H397" s="36">
        <v>215.56666666666669</v>
      </c>
      <c r="I397" s="36">
        <v>223.73333333333338</v>
      </c>
      <c r="J397" s="36">
        <v>228.9666666666667</v>
      </c>
      <c r="K397" s="31">
        <v>218.5</v>
      </c>
      <c r="L397" s="31">
        <v>205.1</v>
      </c>
      <c r="M397" s="31">
        <v>55.79289</v>
      </c>
      <c r="N397" s="1"/>
      <c r="O397" s="1"/>
    </row>
    <row r="398" spans="1:15" ht="12.75" customHeight="1">
      <c r="A398" s="33">
        <v>388</v>
      </c>
      <c r="B398" s="53" t="s">
        <v>491</v>
      </c>
      <c r="C398" s="31">
        <v>815.55</v>
      </c>
      <c r="D398" s="36">
        <v>821.06666666666661</v>
      </c>
      <c r="E398" s="36">
        <v>808.73333333333323</v>
      </c>
      <c r="F398" s="36">
        <v>801.91666666666663</v>
      </c>
      <c r="G398" s="36">
        <v>789.58333333333326</v>
      </c>
      <c r="H398" s="36">
        <v>827.88333333333321</v>
      </c>
      <c r="I398" s="36">
        <v>840.2166666666667</v>
      </c>
      <c r="J398" s="36">
        <v>847.03333333333319</v>
      </c>
      <c r="K398" s="31">
        <v>833.4</v>
      </c>
      <c r="L398" s="31">
        <v>814.25</v>
      </c>
      <c r="M398" s="31">
        <v>1.2696000000000001</v>
      </c>
      <c r="N398" s="1"/>
      <c r="O398" s="1"/>
    </row>
    <row r="399" spans="1:15" ht="12.75" customHeight="1">
      <c r="A399" s="33">
        <v>389</v>
      </c>
      <c r="B399" s="53" t="s">
        <v>211</v>
      </c>
      <c r="C399" s="31">
        <v>2883.15</v>
      </c>
      <c r="D399" s="36">
        <v>2888.65</v>
      </c>
      <c r="E399" s="36">
        <v>2872.5</v>
      </c>
      <c r="F399" s="36">
        <v>2861.85</v>
      </c>
      <c r="G399" s="36">
        <v>2845.7</v>
      </c>
      <c r="H399" s="36">
        <v>2899.3</v>
      </c>
      <c r="I399" s="36">
        <v>2915.4500000000007</v>
      </c>
      <c r="J399" s="36">
        <v>2926.1000000000004</v>
      </c>
      <c r="K399" s="31">
        <v>2904.8</v>
      </c>
      <c r="L399" s="31">
        <v>2878</v>
      </c>
      <c r="M399" s="31">
        <v>57.079529999999998</v>
      </c>
      <c r="N399" s="1"/>
      <c r="O399" s="1"/>
    </row>
    <row r="400" spans="1:15" ht="12.75" customHeight="1">
      <c r="A400" s="33">
        <v>390</v>
      </c>
      <c r="B400" s="53" t="s">
        <v>492</v>
      </c>
      <c r="C400" s="31">
        <v>102.05</v>
      </c>
      <c r="D400" s="36">
        <v>103.13333333333333</v>
      </c>
      <c r="E400" s="36">
        <v>100.26666666666665</v>
      </c>
      <c r="F400" s="36">
        <v>98.48333333333332</v>
      </c>
      <c r="G400" s="36">
        <v>95.616666666666646</v>
      </c>
      <c r="H400" s="36">
        <v>104.91666666666666</v>
      </c>
      <c r="I400" s="36">
        <v>107.78333333333333</v>
      </c>
      <c r="J400" s="36">
        <v>109.56666666666666</v>
      </c>
      <c r="K400" s="31">
        <v>106</v>
      </c>
      <c r="L400" s="31">
        <v>101.35</v>
      </c>
      <c r="M400" s="31">
        <v>34.407820000000001</v>
      </c>
      <c r="N400" s="1"/>
      <c r="O400" s="1"/>
    </row>
    <row r="401" spans="1:15" ht="12.75" customHeight="1">
      <c r="A401" s="33">
        <v>391</v>
      </c>
      <c r="B401" s="53" t="s">
        <v>493</v>
      </c>
      <c r="C401" s="31">
        <v>676.6</v>
      </c>
      <c r="D401" s="36">
        <v>675.08333333333337</v>
      </c>
      <c r="E401" s="36">
        <v>658.4666666666667</v>
      </c>
      <c r="F401" s="36">
        <v>640.33333333333337</v>
      </c>
      <c r="G401" s="36">
        <v>623.7166666666667</v>
      </c>
      <c r="H401" s="36">
        <v>693.2166666666667</v>
      </c>
      <c r="I401" s="36">
        <v>709.83333333333326</v>
      </c>
      <c r="J401" s="36">
        <v>727.9666666666667</v>
      </c>
      <c r="K401" s="31">
        <v>691.7</v>
      </c>
      <c r="L401" s="31">
        <v>656.95</v>
      </c>
      <c r="M401" s="31">
        <v>1.18388</v>
      </c>
      <c r="N401" s="1"/>
      <c r="O401" s="1"/>
    </row>
    <row r="402" spans="1:15" ht="12.75" customHeight="1">
      <c r="A402" s="33">
        <v>392</v>
      </c>
      <c r="B402" s="53" t="s">
        <v>494</v>
      </c>
      <c r="C402" s="31">
        <v>1600.5</v>
      </c>
      <c r="D402" s="36">
        <v>1603.8</v>
      </c>
      <c r="E402" s="36">
        <v>1595.8</v>
      </c>
      <c r="F402" s="36">
        <v>1591.1</v>
      </c>
      <c r="G402" s="36">
        <v>1583.1</v>
      </c>
      <c r="H402" s="36">
        <v>1608.5</v>
      </c>
      <c r="I402" s="36">
        <v>1616.5</v>
      </c>
      <c r="J402" s="36">
        <v>1621.2</v>
      </c>
      <c r="K402" s="31">
        <v>1611.8</v>
      </c>
      <c r="L402" s="31">
        <v>1599.1</v>
      </c>
      <c r="M402" s="31">
        <v>1.83443</v>
      </c>
      <c r="N402" s="1"/>
      <c r="O402" s="1"/>
    </row>
    <row r="403" spans="1:15" ht="12.75" customHeight="1">
      <c r="A403" s="33">
        <v>393</v>
      </c>
      <c r="B403" s="53" t="s">
        <v>213</v>
      </c>
      <c r="C403" s="31">
        <v>696.85</v>
      </c>
      <c r="D403" s="36">
        <v>700.2833333333333</v>
      </c>
      <c r="E403" s="36">
        <v>691.56666666666661</v>
      </c>
      <c r="F403" s="36">
        <v>686.2833333333333</v>
      </c>
      <c r="G403" s="36">
        <v>677.56666666666661</v>
      </c>
      <c r="H403" s="36">
        <v>705.56666666666661</v>
      </c>
      <c r="I403" s="36">
        <v>714.2833333333333</v>
      </c>
      <c r="J403" s="36">
        <v>719.56666666666661</v>
      </c>
      <c r="K403" s="31">
        <v>709</v>
      </c>
      <c r="L403" s="31">
        <v>695</v>
      </c>
      <c r="M403" s="31">
        <v>37.568579999999997</v>
      </c>
      <c r="N403" s="1"/>
      <c r="O403" s="1"/>
    </row>
    <row r="404" spans="1:15" ht="12.75" customHeight="1">
      <c r="A404" s="33">
        <v>394</v>
      </c>
      <c r="B404" s="53" t="s">
        <v>214</v>
      </c>
      <c r="C404" s="31">
        <v>1486.4</v>
      </c>
      <c r="D404" s="36">
        <v>1484.5500000000002</v>
      </c>
      <c r="E404" s="36">
        <v>1459.6500000000003</v>
      </c>
      <c r="F404" s="36">
        <v>1432.9</v>
      </c>
      <c r="G404" s="36">
        <v>1408.0000000000002</v>
      </c>
      <c r="H404" s="36">
        <v>1511.3000000000004</v>
      </c>
      <c r="I404" s="36">
        <v>1536.2</v>
      </c>
      <c r="J404" s="36">
        <v>1562.9500000000005</v>
      </c>
      <c r="K404" s="31">
        <v>1509.45</v>
      </c>
      <c r="L404" s="31">
        <v>1457.8</v>
      </c>
      <c r="M404" s="31">
        <v>13.498810000000001</v>
      </c>
      <c r="N404" s="1"/>
      <c r="O404" s="1"/>
    </row>
    <row r="405" spans="1:15" ht="12.75" customHeight="1">
      <c r="A405" s="33">
        <v>395</v>
      </c>
      <c r="B405" s="53" t="s">
        <v>495</v>
      </c>
      <c r="C405" s="31">
        <v>121.4</v>
      </c>
      <c r="D405" s="36">
        <v>121.85000000000001</v>
      </c>
      <c r="E405" s="36">
        <v>119.95000000000002</v>
      </c>
      <c r="F405" s="36">
        <v>118.50000000000001</v>
      </c>
      <c r="G405" s="36">
        <v>116.60000000000002</v>
      </c>
      <c r="H405" s="36">
        <v>123.30000000000001</v>
      </c>
      <c r="I405" s="36">
        <v>125.20000000000002</v>
      </c>
      <c r="J405" s="36">
        <v>126.65</v>
      </c>
      <c r="K405" s="31">
        <v>123.75</v>
      </c>
      <c r="L405" s="31">
        <v>120.4</v>
      </c>
      <c r="M405" s="31">
        <v>191.25648000000001</v>
      </c>
      <c r="N405" s="1"/>
      <c r="O405" s="1"/>
    </row>
    <row r="406" spans="1:15" ht="12.75" customHeight="1">
      <c r="A406" s="33">
        <v>396</v>
      </c>
      <c r="B406" s="53" t="s">
        <v>496</v>
      </c>
      <c r="C406" s="31">
        <v>4167.2</v>
      </c>
      <c r="D406" s="36">
        <v>4192.4000000000005</v>
      </c>
      <c r="E406" s="36">
        <v>4104.8000000000011</v>
      </c>
      <c r="F406" s="36">
        <v>4042.4000000000005</v>
      </c>
      <c r="G406" s="36">
        <v>3954.8000000000011</v>
      </c>
      <c r="H406" s="36">
        <v>4254.8000000000011</v>
      </c>
      <c r="I406" s="36">
        <v>4342.4000000000015</v>
      </c>
      <c r="J406" s="36">
        <v>4404.8000000000011</v>
      </c>
      <c r="K406" s="31">
        <v>4280</v>
      </c>
      <c r="L406" s="31">
        <v>4130</v>
      </c>
      <c r="M406" s="31">
        <v>0.80979999999999996</v>
      </c>
      <c r="N406" s="1"/>
      <c r="O406" s="1"/>
    </row>
    <row r="407" spans="1:15" ht="12.75" customHeight="1">
      <c r="A407" s="33">
        <v>397</v>
      </c>
      <c r="B407" s="53" t="s">
        <v>218</v>
      </c>
      <c r="C407" s="31">
        <v>2580</v>
      </c>
      <c r="D407" s="36">
        <v>2574.6666666666665</v>
      </c>
      <c r="E407" s="36">
        <v>2551.333333333333</v>
      </c>
      <c r="F407" s="36">
        <v>2522.6666666666665</v>
      </c>
      <c r="G407" s="36">
        <v>2499.333333333333</v>
      </c>
      <c r="H407" s="36">
        <v>2603.333333333333</v>
      </c>
      <c r="I407" s="36">
        <v>2626.6666666666661</v>
      </c>
      <c r="J407" s="36">
        <v>2655.333333333333</v>
      </c>
      <c r="K407" s="31">
        <v>2598</v>
      </c>
      <c r="L407" s="31">
        <v>2546</v>
      </c>
      <c r="M407" s="31">
        <v>6.8725100000000001</v>
      </c>
      <c r="N407" s="1"/>
      <c r="O407" s="1"/>
    </row>
    <row r="408" spans="1:15" ht="12.75" customHeight="1">
      <c r="A408" s="33">
        <v>398</v>
      </c>
      <c r="B408" s="53" t="s">
        <v>890</v>
      </c>
      <c r="C408" s="31">
        <v>1809.7</v>
      </c>
      <c r="D408" s="36">
        <v>1799.1833333333334</v>
      </c>
      <c r="E408" s="36">
        <v>1774.7666666666669</v>
      </c>
      <c r="F408" s="36">
        <v>1739.8333333333335</v>
      </c>
      <c r="G408" s="36">
        <v>1715.416666666667</v>
      </c>
      <c r="H408" s="36">
        <v>1834.1166666666668</v>
      </c>
      <c r="I408" s="36">
        <v>1858.5333333333333</v>
      </c>
      <c r="J408" s="36">
        <v>1893.4666666666667</v>
      </c>
      <c r="K408" s="31">
        <v>1823.6</v>
      </c>
      <c r="L408" s="31">
        <v>1764.25</v>
      </c>
      <c r="M408" s="31">
        <v>0.31401000000000001</v>
      </c>
      <c r="N408" s="1"/>
      <c r="O408" s="1"/>
    </row>
    <row r="409" spans="1:15" ht="12.75" customHeight="1">
      <c r="A409" s="33">
        <v>399</v>
      </c>
      <c r="B409" s="53" t="s">
        <v>181</v>
      </c>
      <c r="C409" s="31">
        <v>117.25</v>
      </c>
      <c r="D409" s="36">
        <v>116.45</v>
      </c>
      <c r="E409" s="36">
        <v>115.10000000000001</v>
      </c>
      <c r="F409" s="36">
        <v>112.95</v>
      </c>
      <c r="G409" s="36">
        <v>111.60000000000001</v>
      </c>
      <c r="H409" s="36">
        <v>118.60000000000001</v>
      </c>
      <c r="I409" s="36">
        <v>119.95</v>
      </c>
      <c r="J409" s="36">
        <v>122.10000000000001</v>
      </c>
      <c r="K409" s="31">
        <v>117.8</v>
      </c>
      <c r="L409" s="31">
        <v>114.3</v>
      </c>
      <c r="M409" s="31">
        <v>100.57156000000001</v>
      </c>
      <c r="N409" s="1"/>
      <c r="O409" s="1"/>
    </row>
    <row r="410" spans="1:15" ht="12.75" customHeight="1">
      <c r="A410" s="33">
        <v>400</v>
      </c>
      <c r="B410" s="53" t="s">
        <v>497</v>
      </c>
      <c r="C410" s="31">
        <v>7708.3</v>
      </c>
      <c r="D410" s="36">
        <v>7663.0999999999995</v>
      </c>
      <c r="E410" s="36">
        <v>7606.2499999999991</v>
      </c>
      <c r="F410" s="36">
        <v>7504.2</v>
      </c>
      <c r="G410" s="36">
        <v>7447.3499999999995</v>
      </c>
      <c r="H410" s="36">
        <v>7765.1499999999987</v>
      </c>
      <c r="I410" s="36">
        <v>7821.9999999999991</v>
      </c>
      <c r="J410" s="36">
        <v>7924.0499999999984</v>
      </c>
      <c r="K410" s="31">
        <v>7719.95</v>
      </c>
      <c r="L410" s="31">
        <v>7561.05</v>
      </c>
      <c r="M410" s="31">
        <v>0.20372000000000001</v>
      </c>
      <c r="N410" s="1"/>
      <c r="O410" s="1"/>
    </row>
    <row r="411" spans="1:15" ht="12.75" customHeight="1">
      <c r="A411" s="33">
        <v>401</v>
      </c>
      <c r="B411" s="53" t="s">
        <v>498</v>
      </c>
      <c r="C411" s="31">
        <v>1587.75</v>
      </c>
      <c r="D411" s="36">
        <v>1602.1666666666667</v>
      </c>
      <c r="E411" s="36">
        <v>1564.6833333333334</v>
      </c>
      <c r="F411" s="36">
        <v>1541.6166666666666</v>
      </c>
      <c r="G411" s="36">
        <v>1504.1333333333332</v>
      </c>
      <c r="H411" s="36">
        <v>1625.2333333333336</v>
      </c>
      <c r="I411" s="36">
        <v>1662.7166666666667</v>
      </c>
      <c r="J411" s="36">
        <v>1685.7833333333338</v>
      </c>
      <c r="K411" s="31">
        <v>1639.65</v>
      </c>
      <c r="L411" s="31">
        <v>1579.1</v>
      </c>
      <c r="M411" s="31">
        <v>2.7413400000000001</v>
      </c>
      <c r="N411" s="1"/>
      <c r="O411" s="1"/>
    </row>
    <row r="412" spans="1:15" ht="12.75" customHeight="1">
      <c r="A412" s="33">
        <v>402</v>
      </c>
      <c r="B412" t="s">
        <v>891</v>
      </c>
      <c r="C412" s="31">
        <v>359.3</v>
      </c>
      <c r="D412" s="36">
        <v>359.61666666666662</v>
      </c>
      <c r="E412" s="36">
        <v>354.68333333333322</v>
      </c>
      <c r="F412" s="36">
        <v>350.06666666666661</v>
      </c>
      <c r="G412" s="36">
        <v>345.13333333333321</v>
      </c>
      <c r="H412" s="36">
        <v>364.23333333333323</v>
      </c>
      <c r="I412" s="36">
        <v>369.16666666666663</v>
      </c>
      <c r="J412" s="36">
        <v>373.78333333333325</v>
      </c>
      <c r="K412" s="31">
        <v>364.55</v>
      </c>
      <c r="L412" s="31">
        <v>355</v>
      </c>
      <c r="M412" s="31">
        <v>3.3679100000000002</v>
      </c>
      <c r="N412" s="1"/>
      <c r="O412" s="1"/>
    </row>
    <row r="413" spans="1:15" ht="12.75" customHeight="1">
      <c r="A413" s="33">
        <v>403</v>
      </c>
      <c r="B413" s="53" t="s">
        <v>499</v>
      </c>
      <c r="C413" s="31">
        <v>2886.45</v>
      </c>
      <c r="D413" s="36">
        <v>2865.5666666666671</v>
      </c>
      <c r="E413" s="36">
        <v>2771.8833333333341</v>
      </c>
      <c r="F413" s="36">
        <v>2657.3166666666671</v>
      </c>
      <c r="G413" s="36">
        <v>2563.6333333333341</v>
      </c>
      <c r="H413" s="36">
        <v>2980.1333333333341</v>
      </c>
      <c r="I413" s="36">
        <v>3073.8166666666675</v>
      </c>
      <c r="J413" s="36">
        <v>3188.3833333333341</v>
      </c>
      <c r="K413" s="31">
        <v>2959.25</v>
      </c>
      <c r="L413" s="31">
        <v>2751</v>
      </c>
      <c r="M413" s="31">
        <v>0.93450999999999995</v>
      </c>
      <c r="N413" s="1"/>
      <c r="O413" s="1"/>
    </row>
    <row r="414" spans="1:15" ht="12.75" customHeight="1">
      <c r="A414" s="33">
        <v>404</v>
      </c>
      <c r="B414" s="53" t="s">
        <v>500</v>
      </c>
      <c r="C414" s="31">
        <v>330.65</v>
      </c>
      <c r="D414" s="36">
        <v>330.83333333333331</v>
      </c>
      <c r="E414" s="36">
        <v>328.66666666666663</v>
      </c>
      <c r="F414" s="36">
        <v>326.68333333333334</v>
      </c>
      <c r="G414" s="36">
        <v>324.51666666666665</v>
      </c>
      <c r="H414" s="36">
        <v>332.81666666666661</v>
      </c>
      <c r="I414" s="36">
        <v>334.98333333333323</v>
      </c>
      <c r="J414" s="36">
        <v>336.96666666666658</v>
      </c>
      <c r="K414" s="31">
        <v>333</v>
      </c>
      <c r="L414" s="31">
        <v>328.85</v>
      </c>
      <c r="M414" s="31">
        <v>1.6899299999999999</v>
      </c>
      <c r="N414" s="1"/>
      <c r="O414" s="1"/>
    </row>
    <row r="415" spans="1:15" ht="12.75" customHeight="1">
      <c r="A415" s="33">
        <v>405</v>
      </c>
      <c r="B415" s="53" t="s">
        <v>892</v>
      </c>
      <c r="C415" s="31">
        <v>935.8</v>
      </c>
      <c r="D415" s="36">
        <v>936</v>
      </c>
      <c r="E415" s="36">
        <v>924.8</v>
      </c>
      <c r="F415" s="36">
        <v>913.8</v>
      </c>
      <c r="G415" s="36">
        <v>902.59999999999991</v>
      </c>
      <c r="H415" s="36">
        <v>947</v>
      </c>
      <c r="I415" s="36">
        <v>958.2</v>
      </c>
      <c r="J415" s="36">
        <v>969.2</v>
      </c>
      <c r="K415" s="31">
        <v>947.2</v>
      </c>
      <c r="L415" s="31">
        <v>925</v>
      </c>
      <c r="M415" s="31">
        <v>1.0267299999999999</v>
      </c>
      <c r="N415" s="1"/>
      <c r="O415" s="1"/>
    </row>
    <row r="416" spans="1:15" ht="12.75" customHeight="1">
      <c r="A416" s="33">
        <v>406</v>
      </c>
      <c r="B416" s="53" t="s">
        <v>501</v>
      </c>
      <c r="C416" s="31">
        <v>767.75</v>
      </c>
      <c r="D416" s="36">
        <v>762.25</v>
      </c>
      <c r="E416" s="36">
        <v>748.5</v>
      </c>
      <c r="F416" s="36">
        <v>729.25</v>
      </c>
      <c r="G416" s="36">
        <v>715.5</v>
      </c>
      <c r="H416" s="36">
        <v>781.5</v>
      </c>
      <c r="I416" s="36">
        <v>795.25</v>
      </c>
      <c r="J416" s="36">
        <v>814.5</v>
      </c>
      <c r="K416" s="31">
        <v>776</v>
      </c>
      <c r="L416" s="31">
        <v>743</v>
      </c>
      <c r="M416" s="31">
        <v>0.45427000000000001</v>
      </c>
      <c r="N416" s="1"/>
      <c r="O416" s="1"/>
    </row>
    <row r="417" spans="1:15" ht="12.75" customHeight="1">
      <c r="A417" s="33">
        <v>407</v>
      </c>
      <c r="B417" s="53" t="s">
        <v>216</v>
      </c>
      <c r="C417" s="31">
        <v>25684.15</v>
      </c>
      <c r="D417" s="36">
        <v>25510.166666666668</v>
      </c>
      <c r="E417" s="36">
        <v>25232.333333333336</v>
      </c>
      <c r="F417" s="36">
        <v>24780.516666666666</v>
      </c>
      <c r="G417" s="36">
        <v>24502.683333333334</v>
      </c>
      <c r="H417" s="36">
        <v>25961.983333333337</v>
      </c>
      <c r="I417" s="36">
        <v>26239.816666666673</v>
      </c>
      <c r="J417" s="36">
        <v>26691.633333333339</v>
      </c>
      <c r="K417" s="31">
        <v>25788</v>
      </c>
      <c r="L417" s="31">
        <v>25058.35</v>
      </c>
      <c r="M417" s="31">
        <v>0.38595000000000002</v>
      </c>
      <c r="N417" s="1"/>
      <c r="O417" s="1"/>
    </row>
    <row r="418" spans="1:15" ht="12.75" customHeight="1">
      <c r="A418" s="33">
        <v>408</v>
      </c>
      <c r="B418" s="53" t="s">
        <v>502</v>
      </c>
      <c r="C418" s="31">
        <v>40.700000000000003</v>
      </c>
      <c r="D418" s="36">
        <v>41</v>
      </c>
      <c r="E418" s="36">
        <v>40.25</v>
      </c>
      <c r="F418" s="36">
        <v>39.799999999999997</v>
      </c>
      <c r="G418" s="36">
        <v>39.049999999999997</v>
      </c>
      <c r="H418" s="36">
        <v>41.45</v>
      </c>
      <c r="I418" s="36">
        <v>42.2</v>
      </c>
      <c r="J418" s="36">
        <v>42.650000000000006</v>
      </c>
      <c r="K418" s="31">
        <v>41.75</v>
      </c>
      <c r="L418" s="31">
        <v>40.549999999999997</v>
      </c>
      <c r="M418" s="31">
        <v>102.25778</v>
      </c>
      <c r="N418" s="1"/>
      <c r="O418" s="1"/>
    </row>
    <row r="419" spans="1:15" ht="12.75" customHeight="1">
      <c r="A419" s="33">
        <v>409</v>
      </c>
      <c r="B419" s="53" t="s">
        <v>219</v>
      </c>
      <c r="C419" s="31">
        <v>2372.5500000000002</v>
      </c>
      <c r="D419" s="36">
        <v>2347.3000000000002</v>
      </c>
      <c r="E419" s="36">
        <v>2305.2000000000003</v>
      </c>
      <c r="F419" s="36">
        <v>2237.85</v>
      </c>
      <c r="G419" s="36">
        <v>2195.75</v>
      </c>
      <c r="H419" s="36">
        <v>2414.6500000000005</v>
      </c>
      <c r="I419" s="36">
        <v>2456.7500000000009</v>
      </c>
      <c r="J419" s="36">
        <v>2524.1000000000008</v>
      </c>
      <c r="K419" s="31">
        <v>2389.4</v>
      </c>
      <c r="L419" s="31">
        <v>2279.9499999999998</v>
      </c>
      <c r="M419" s="31">
        <v>21.387170000000001</v>
      </c>
      <c r="N419" s="1"/>
      <c r="O419" s="1"/>
    </row>
    <row r="420" spans="1:15" ht="12.75" customHeight="1">
      <c r="A420" s="33">
        <v>410</v>
      </c>
      <c r="B420" s="53" t="s">
        <v>503</v>
      </c>
      <c r="C420" s="31">
        <v>599.85</v>
      </c>
      <c r="D420" s="36">
        <v>601.5333333333333</v>
      </c>
      <c r="E420" s="36">
        <v>596.06666666666661</v>
      </c>
      <c r="F420" s="36">
        <v>592.2833333333333</v>
      </c>
      <c r="G420" s="36">
        <v>586.81666666666661</v>
      </c>
      <c r="H420" s="36">
        <v>605.31666666666661</v>
      </c>
      <c r="I420" s="36">
        <v>610.7833333333333</v>
      </c>
      <c r="J420" s="36">
        <v>614.56666666666661</v>
      </c>
      <c r="K420" s="31">
        <v>607</v>
      </c>
      <c r="L420" s="31">
        <v>597.75</v>
      </c>
      <c r="M420" s="31">
        <v>4.8129400000000002</v>
      </c>
      <c r="N420" s="1"/>
      <c r="O420" s="1"/>
    </row>
    <row r="421" spans="1:15" ht="12.75" customHeight="1">
      <c r="A421" s="33">
        <v>411</v>
      </c>
      <c r="B421" s="53" t="s">
        <v>217</v>
      </c>
      <c r="C421" s="31">
        <v>5098.6499999999996</v>
      </c>
      <c r="D421" s="36">
        <v>5059.95</v>
      </c>
      <c r="E421" s="36">
        <v>5008.7</v>
      </c>
      <c r="F421" s="36">
        <v>4918.75</v>
      </c>
      <c r="G421" s="36">
        <v>4867.5</v>
      </c>
      <c r="H421" s="36">
        <v>5149.8999999999996</v>
      </c>
      <c r="I421" s="36">
        <v>5201.1499999999996</v>
      </c>
      <c r="J421" s="36">
        <v>5291.0999999999995</v>
      </c>
      <c r="K421" s="31">
        <v>5111.2</v>
      </c>
      <c r="L421" s="31">
        <v>4970</v>
      </c>
      <c r="M421" s="31">
        <v>4.2734300000000003</v>
      </c>
      <c r="N421" s="1"/>
      <c r="O421" s="1"/>
    </row>
    <row r="422" spans="1:15" ht="12.75" customHeight="1">
      <c r="A422" s="33">
        <v>412</v>
      </c>
      <c r="B422" s="53" t="s">
        <v>504</v>
      </c>
      <c r="C422" s="31">
        <v>1431.2</v>
      </c>
      <c r="D422" s="36">
        <v>1446.7833333333335</v>
      </c>
      <c r="E422" s="36">
        <v>1402.416666666667</v>
      </c>
      <c r="F422" s="36">
        <v>1373.6333333333334</v>
      </c>
      <c r="G422" s="36">
        <v>1329.2666666666669</v>
      </c>
      <c r="H422" s="36">
        <v>1475.5666666666671</v>
      </c>
      <c r="I422" s="36">
        <v>1519.9333333333334</v>
      </c>
      <c r="J422" s="36">
        <v>1548.7166666666672</v>
      </c>
      <c r="K422" s="31">
        <v>1491.15</v>
      </c>
      <c r="L422" s="31">
        <v>1418</v>
      </c>
      <c r="M422" s="31">
        <v>4.0475199999999996</v>
      </c>
      <c r="N422" s="1"/>
      <c r="O422" s="1"/>
    </row>
    <row r="423" spans="1:15" ht="12.75" customHeight="1">
      <c r="A423" s="33">
        <v>413</v>
      </c>
      <c r="B423" s="53" t="s">
        <v>505</v>
      </c>
      <c r="C423" s="31">
        <v>9300.9500000000007</v>
      </c>
      <c r="D423" s="36">
        <v>9316.65</v>
      </c>
      <c r="E423" s="36">
        <v>9184.2999999999993</v>
      </c>
      <c r="F423" s="36">
        <v>9067.65</v>
      </c>
      <c r="G423" s="36">
        <v>8935.2999999999993</v>
      </c>
      <c r="H423" s="36">
        <v>9433.2999999999993</v>
      </c>
      <c r="I423" s="36">
        <v>9565.6500000000015</v>
      </c>
      <c r="J423" s="36">
        <v>9682.2999999999993</v>
      </c>
      <c r="K423" s="31">
        <v>9449</v>
      </c>
      <c r="L423" s="31">
        <v>9200</v>
      </c>
      <c r="M423" s="31">
        <v>3.1670199999999999</v>
      </c>
      <c r="N423" s="1"/>
      <c r="O423" s="1"/>
    </row>
    <row r="424" spans="1:15" ht="12.75" customHeight="1">
      <c r="A424" s="33">
        <v>414</v>
      </c>
      <c r="B424" s="53" t="s">
        <v>296</v>
      </c>
      <c r="C424" s="31">
        <v>699.6</v>
      </c>
      <c r="D424" s="36">
        <v>696.4666666666667</v>
      </c>
      <c r="E424" s="36">
        <v>688.23333333333335</v>
      </c>
      <c r="F424" s="36">
        <v>676.86666666666667</v>
      </c>
      <c r="G424" s="36">
        <v>668.63333333333333</v>
      </c>
      <c r="H424" s="36">
        <v>707.83333333333337</v>
      </c>
      <c r="I424" s="36">
        <v>716.06666666666672</v>
      </c>
      <c r="J424" s="36">
        <v>727.43333333333339</v>
      </c>
      <c r="K424" s="31">
        <v>704.7</v>
      </c>
      <c r="L424" s="31">
        <v>685.1</v>
      </c>
      <c r="M424" s="31">
        <v>26.0152</v>
      </c>
      <c r="N424" s="1"/>
      <c r="O424" s="1"/>
    </row>
    <row r="425" spans="1:15" ht="12.75" customHeight="1">
      <c r="A425" s="33">
        <v>415</v>
      </c>
      <c r="B425" s="53" t="s">
        <v>506</v>
      </c>
      <c r="C425" s="31">
        <v>747.6</v>
      </c>
      <c r="D425" s="36">
        <v>742.36666666666667</v>
      </c>
      <c r="E425" s="36">
        <v>734.33333333333337</v>
      </c>
      <c r="F425" s="36">
        <v>721.06666666666672</v>
      </c>
      <c r="G425" s="36">
        <v>713.03333333333342</v>
      </c>
      <c r="H425" s="36">
        <v>755.63333333333333</v>
      </c>
      <c r="I425" s="36">
        <v>763.66666666666663</v>
      </c>
      <c r="J425" s="36">
        <v>776.93333333333328</v>
      </c>
      <c r="K425" s="31">
        <v>750.4</v>
      </c>
      <c r="L425" s="31">
        <v>729.1</v>
      </c>
      <c r="M425" s="31">
        <v>3.3533599999999999</v>
      </c>
      <c r="N425" s="1"/>
      <c r="O425" s="1"/>
    </row>
    <row r="426" spans="1:15" ht="12.75" customHeight="1">
      <c r="A426" s="33">
        <v>416</v>
      </c>
      <c r="B426" s="53" t="s">
        <v>507</v>
      </c>
      <c r="C426" s="31">
        <v>539.1</v>
      </c>
      <c r="D426" s="36">
        <v>540.75</v>
      </c>
      <c r="E426" s="36">
        <v>533.85</v>
      </c>
      <c r="F426" s="36">
        <v>528.6</v>
      </c>
      <c r="G426" s="36">
        <v>521.70000000000005</v>
      </c>
      <c r="H426" s="36">
        <v>546</v>
      </c>
      <c r="I426" s="36">
        <v>552.90000000000009</v>
      </c>
      <c r="J426" s="36">
        <v>558.15</v>
      </c>
      <c r="K426" s="31">
        <v>547.65</v>
      </c>
      <c r="L426" s="31">
        <v>535.5</v>
      </c>
      <c r="M426" s="31">
        <v>2.6151599999999999</v>
      </c>
      <c r="N426" s="1"/>
      <c r="O426" s="1"/>
    </row>
    <row r="427" spans="1:15" ht="12.75" customHeight="1">
      <c r="A427" s="33">
        <v>417</v>
      </c>
      <c r="B427" s="53" t="s">
        <v>215</v>
      </c>
      <c r="C427" s="31">
        <v>740.05</v>
      </c>
      <c r="D427" s="36">
        <v>742.13333333333333</v>
      </c>
      <c r="E427" s="36">
        <v>736.41666666666663</v>
      </c>
      <c r="F427" s="36">
        <v>732.7833333333333</v>
      </c>
      <c r="G427" s="36">
        <v>727.06666666666661</v>
      </c>
      <c r="H427" s="36">
        <v>745.76666666666665</v>
      </c>
      <c r="I427" s="36">
        <v>751.48333333333335</v>
      </c>
      <c r="J427" s="36">
        <v>755.11666666666667</v>
      </c>
      <c r="K427" s="31">
        <v>747.85</v>
      </c>
      <c r="L427" s="31">
        <v>738.5</v>
      </c>
      <c r="M427" s="31">
        <v>146.78342000000001</v>
      </c>
      <c r="N427" s="1"/>
      <c r="O427" s="1"/>
    </row>
    <row r="428" spans="1:15" ht="12.75" customHeight="1">
      <c r="A428" s="33">
        <v>418</v>
      </c>
      <c r="B428" s="53" t="s">
        <v>212</v>
      </c>
      <c r="C428" s="31">
        <v>130.6</v>
      </c>
      <c r="D428" s="36">
        <v>130.48333333333335</v>
      </c>
      <c r="E428" s="36">
        <v>128.4666666666667</v>
      </c>
      <c r="F428" s="36">
        <v>126.33333333333334</v>
      </c>
      <c r="G428" s="36">
        <v>124.31666666666669</v>
      </c>
      <c r="H428" s="36">
        <v>132.6166666666667</v>
      </c>
      <c r="I428" s="36">
        <v>134.63333333333335</v>
      </c>
      <c r="J428" s="36">
        <v>136.76666666666671</v>
      </c>
      <c r="K428" s="31">
        <v>132.5</v>
      </c>
      <c r="L428" s="31">
        <v>128.35</v>
      </c>
      <c r="M428" s="31">
        <v>275.47559999999999</v>
      </c>
      <c r="N428" s="1"/>
      <c r="O428" s="1"/>
    </row>
    <row r="429" spans="1:15" ht="12.75" customHeight="1">
      <c r="A429" s="33">
        <v>419</v>
      </c>
      <c r="B429" s="53" t="s">
        <v>508</v>
      </c>
      <c r="C429" s="31">
        <v>521.6</v>
      </c>
      <c r="D429" s="36">
        <v>527.23333333333346</v>
      </c>
      <c r="E429" s="36">
        <v>512.26666666666688</v>
      </c>
      <c r="F429" s="36">
        <v>502.93333333333339</v>
      </c>
      <c r="G429" s="36">
        <v>487.96666666666681</v>
      </c>
      <c r="H429" s="36">
        <v>536.56666666666695</v>
      </c>
      <c r="I429" s="36">
        <v>551.53333333333342</v>
      </c>
      <c r="J429" s="36">
        <v>560.86666666666702</v>
      </c>
      <c r="K429" s="31">
        <v>542.20000000000005</v>
      </c>
      <c r="L429" s="31">
        <v>517.9</v>
      </c>
      <c r="M429" s="31">
        <v>20.280249999999999</v>
      </c>
      <c r="N429" s="1"/>
      <c r="O429" s="1"/>
    </row>
    <row r="430" spans="1:15" ht="12.75" customHeight="1">
      <c r="A430" s="33">
        <v>420</v>
      </c>
      <c r="B430" s="53" t="s">
        <v>509</v>
      </c>
      <c r="C430" s="31">
        <v>113.05</v>
      </c>
      <c r="D430" s="36">
        <v>114.60000000000001</v>
      </c>
      <c r="E430" s="36">
        <v>110.75000000000001</v>
      </c>
      <c r="F430" s="36">
        <v>108.45</v>
      </c>
      <c r="G430" s="36">
        <v>104.60000000000001</v>
      </c>
      <c r="H430" s="36">
        <v>116.90000000000002</v>
      </c>
      <c r="I430" s="36">
        <v>120.75000000000001</v>
      </c>
      <c r="J430" s="36">
        <v>123.05000000000003</v>
      </c>
      <c r="K430" s="31">
        <v>118.45</v>
      </c>
      <c r="L430" s="31">
        <v>112.3</v>
      </c>
      <c r="M430" s="31">
        <v>41.8797</v>
      </c>
      <c r="N430" s="1"/>
      <c r="O430" s="1"/>
    </row>
    <row r="431" spans="1:15" ht="12.75" customHeight="1">
      <c r="A431" s="33">
        <v>421</v>
      </c>
      <c r="B431" s="53" t="s">
        <v>510</v>
      </c>
      <c r="C431" s="31">
        <v>349.2</v>
      </c>
      <c r="D431" s="36">
        <v>353.51666666666665</v>
      </c>
      <c r="E431" s="36">
        <v>342.68333333333328</v>
      </c>
      <c r="F431" s="36">
        <v>336.16666666666663</v>
      </c>
      <c r="G431" s="36">
        <v>325.33333333333326</v>
      </c>
      <c r="H431" s="36">
        <v>360.0333333333333</v>
      </c>
      <c r="I431" s="36">
        <v>370.86666666666667</v>
      </c>
      <c r="J431" s="36">
        <v>377.38333333333333</v>
      </c>
      <c r="K431" s="31">
        <v>364.35</v>
      </c>
      <c r="L431" s="31">
        <v>347</v>
      </c>
      <c r="M431" s="31">
        <v>8.0949100000000005</v>
      </c>
      <c r="N431" s="1"/>
      <c r="O431" s="1"/>
    </row>
    <row r="432" spans="1:15" ht="12.75" customHeight="1">
      <c r="A432" s="33">
        <v>422</v>
      </c>
      <c r="B432" s="53" t="s">
        <v>511</v>
      </c>
      <c r="C432" s="31">
        <v>366.95</v>
      </c>
      <c r="D432" s="36">
        <v>371.31666666666666</v>
      </c>
      <c r="E432" s="36">
        <v>358.63333333333333</v>
      </c>
      <c r="F432" s="36">
        <v>350.31666666666666</v>
      </c>
      <c r="G432" s="36">
        <v>337.63333333333333</v>
      </c>
      <c r="H432" s="36">
        <v>379.63333333333333</v>
      </c>
      <c r="I432" s="36">
        <v>392.31666666666661</v>
      </c>
      <c r="J432" s="36">
        <v>400.63333333333333</v>
      </c>
      <c r="K432" s="31">
        <v>384</v>
      </c>
      <c r="L432" s="31">
        <v>363</v>
      </c>
      <c r="M432" s="31">
        <v>2.13192</v>
      </c>
      <c r="N432" s="1"/>
      <c r="O432" s="1"/>
    </row>
    <row r="433" spans="1:15" ht="12.75" customHeight="1">
      <c r="A433" s="33">
        <v>423</v>
      </c>
      <c r="B433" s="53" t="s">
        <v>220</v>
      </c>
      <c r="C433" s="31">
        <v>1598.1</v>
      </c>
      <c r="D433" s="36">
        <v>1601.9666666666665</v>
      </c>
      <c r="E433" s="36">
        <v>1589.2333333333329</v>
      </c>
      <c r="F433" s="36">
        <v>1580.3666666666663</v>
      </c>
      <c r="G433" s="36">
        <v>1567.6333333333328</v>
      </c>
      <c r="H433" s="36">
        <v>1610.833333333333</v>
      </c>
      <c r="I433" s="36">
        <v>1623.5666666666666</v>
      </c>
      <c r="J433" s="36">
        <v>1632.4333333333332</v>
      </c>
      <c r="K433" s="31">
        <v>1614.7</v>
      </c>
      <c r="L433" s="31">
        <v>1593.1</v>
      </c>
      <c r="M433" s="31">
        <v>36.490490000000001</v>
      </c>
      <c r="N433" s="1"/>
      <c r="O433" s="1"/>
    </row>
    <row r="434" spans="1:15" ht="12.75" customHeight="1">
      <c r="A434" s="33">
        <v>424</v>
      </c>
      <c r="B434" s="53" t="s">
        <v>221</v>
      </c>
      <c r="C434" s="31">
        <v>585.4</v>
      </c>
      <c r="D434" s="36">
        <v>587.9666666666667</v>
      </c>
      <c r="E434" s="36">
        <v>580.83333333333337</v>
      </c>
      <c r="F434" s="36">
        <v>576.26666666666665</v>
      </c>
      <c r="G434" s="36">
        <v>569.13333333333333</v>
      </c>
      <c r="H434" s="36">
        <v>592.53333333333342</v>
      </c>
      <c r="I434" s="36">
        <v>599.66666666666663</v>
      </c>
      <c r="J434" s="36">
        <v>604.23333333333346</v>
      </c>
      <c r="K434" s="31">
        <v>595.1</v>
      </c>
      <c r="L434" s="31">
        <v>583.4</v>
      </c>
      <c r="M434" s="31">
        <v>5.5934999999999997</v>
      </c>
      <c r="N434" s="1"/>
      <c r="O434" s="1"/>
    </row>
    <row r="435" spans="1:15" ht="12.75" customHeight="1">
      <c r="A435" s="33">
        <v>425</v>
      </c>
      <c r="B435" s="53" t="s">
        <v>512</v>
      </c>
      <c r="C435" s="31">
        <v>4144.8</v>
      </c>
      <c r="D435" s="36">
        <v>4098.6333333333332</v>
      </c>
      <c r="E435" s="36">
        <v>4047.2666666666664</v>
      </c>
      <c r="F435" s="36">
        <v>3949.7333333333331</v>
      </c>
      <c r="G435" s="36">
        <v>3898.3666666666663</v>
      </c>
      <c r="H435" s="36">
        <v>4196.1666666666661</v>
      </c>
      <c r="I435" s="36">
        <v>4247.5333333333328</v>
      </c>
      <c r="J435" s="36">
        <v>4345.0666666666666</v>
      </c>
      <c r="K435" s="31">
        <v>4150</v>
      </c>
      <c r="L435" s="31">
        <v>4001.1</v>
      </c>
      <c r="M435" s="31">
        <v>2.0362499999999999</v>
      </c>
      <c r="N435" s="1"/>
      <c r="O435" s="1"/>
    </row>
    <row r="436" spans="1:15" ht="12.75" customHeight="1">
      <c r="A436" s="33">
        <v>426</v>
      </c>
      <c r="B436" s="53" t="s">
        <v>513</v>
      </c>
      <c r="C436" s="31">
        <v>1040.0999999999999</v>
      </c>
      <c r="D436" s="36">
        <v>1039.5166666666667</v>
      </c>
      <c r="E436" s="36">
        <v>1032.6333333333332</v>
      </c>
      <c r="F436" s="36">
        <v>1025.1666666666665</v>
      </c>
      <c r="G436" s="36">
        <v>1018.2833333333331</v>
      </c>
      <c r="H436" s="36">
        <v>1046.9833333333333</v>
      </c>
      <c r="I436" s="36">
        <v>1053.866666666667</v>
      </c>
      <c r="J436" s="36">
        <v>1061.3333333333335</v>
      </c>
      <c r="K436" s="31">
        <v>1046.4000000000001</v>
      </c>
      <c r="L436" s="31">
        <v>1032.05</v>
      </c>
      <c r="M436" s="31">
        <v>0.56116999999999995</v>
      </c>
      <c r="N436" s="1"/>
      <c r="O436" s="1"/>
    </row>
    <row r="437" spans="1:15" ht="12.75" customHeight="1">
      <c r="A437" s="33">
        <v>427</v>
      </c>
      <c r="B437" s="53" t="s">
        <v>514</v>
      </c>
      <c r="C437" s="31">
        <v>399.05</v>
      </c>
      <c r="D437" s="36">
        <v>401.23333333333335</v>
      </c>
      <c r="E437" s="36">
        <v>392.81666666666672</v>
      </c>
      <c r="F437" s="36">
        <v>386.58333333333337</v>
      </c>
      <c r="G437" s="36">
        <v>378.16666666666674</v>
      </c>
      <c r="H437" s="36">
        <v>407.4666666666667</v>
      </c>
      <c r="I437" s="36">
        <v>415.88333333333333</v>
      </c>
      <c r="J437" s="36">
        <v>422.11666666666667</v>
      </c>
      <c r="K437" s="31">
        <v>409.65</v>
      </c>
      <c r="L437" s="31">
        <v>395</v>
      </c>
      <c r="M437" s="31">
        <v>2.4936099999999999</v>
      </c>
      <c r="N437" s="1"/>
      <c r="O437" s="1"/>
    </row>
    <row r="438" spans="1:15" ht="12.75" customHeight="1">
      <c r="A438" s="33">
        <v>428</v>
      </c>
      <c r="B438" s="53" t="s">
        <v>515</v>
      </c>
      <c r="C438" s="31">
        <v>406</v>
      </c>
      <c r="D438" s="36">
        <v>407.40000000000003</v>
      </c>
      <c r="E438" s="36">
        <v>400.80000000000007</v>
      </c>
      <c r="F438" s="36">
        <v>395.6</v>
      </c>
      <c r="G438" s="36">
        <v>389.00000000000006</v>
      </c>
      <c r="H438" s="36">
        <v>412.60000000000008</v>
      </c>
      <c r="I438" s="36">
        <v>419.2000000000001</v>
      </c>
      <c r="J438" s="36">
        <v>424.40000000000009</v>
      </c>
      <c r="K438" s="31">
        <v>414</v>
      </c>
      <c r="L438" s="31">
        <v>402.2</v>
      </c>
      <c r="M438" s="31">
        <v>1.7916000000000001</v>
      </c>
      <c r="N438" s="1"/>
      <c r="O438" s="1"/>
    </row>
    <row r="439" spans="1:15" ht="12.75" customHeight="1">
      <c r="A439" s="33">
        <v>429</v>
      </c>
      <c r="B439" s="53" t="s">
        <v>516</v>
      </c>
      <c r="C439" s="31">
        <v>3950.1</v>
      </c>
      <c r="D439" s="36">
        <v>3917.7000000000003</v>
      </c>
      <c r="E439" s="36">
        <v>3867.4000000000005</v>
      </c>
      <c r="F439" s="36">
        <v>3784.7000000000003</v>
      </c>
      <c r="G439" s="36">
        <v>3734.4000000000005</v>
      </c>
      <c r="H439" s="36">
        <v>4000.4000000000005</v>
      </c>
      <c r="I439" s="36">
        <v>4050.7000000000007</v>
      </c>
      <c r="J439" s="36">
        <v>4133.4000000000005</v>
      </c>
      <c r="K439" s="31">
        <v>3968</v>
      </c>
      <c r="L439" s="31">
        <v>3835</v>
      </c>
      <c r="M439" s="31">
        <v>1.25739</v>
      </c>
      <c r="N439" s="1"/>
      <c r="O439" s="1"/>
    </row>
    <row r="440" spans="1:15" ht="12.75" customHeight="1">
      <c r="A440" s="33">
        <v>430</v>
      </c>
      <c r="B440" s="53" t="s">
        <v>517</v>
      </c>
      <c r="C440" s="31">
        <v>642.35</v>
      </c>
      <c r="D440" s="36">
        <v>643.06666666666661</v>
      </c>
      <c r="E440" s="36">
        <v>633.13333333333321</v>
      </c>
      <c r="F440" s="36">
        <v>623.91666666666663</v>
      </c>
      <c r="G440" s="36">
        <v>613.98333333333323</v>
      </c>
      <c r="H440" s="36">
        <v>652.28333333333319</v>
      </c>
      <c r="I440" s="36">
        <v>662.21666666666658</v>
      </c>
      <c r="J440" s="36">
        <v>671.43333333333317</v>
      </c>
      <c r="K440" s="31">
        <v>653</v>
      </c>
      <c r="L440" s="31">
        <v>633.85</v>
      </c>
      <c r="M440" s="31">
        <v>2.0030800000000002</v>
      </c>
      <c r="N440" s="1"/>
      <c r="O440" s="1"/>
    </row>
    <row r="441" spans="1:15" ht="12.75" customHeight="1">
      <c r="A441" s="33">
        <v>431</v>
      </c>
      <c r="B441" s="53" t="s">
        <v>518</v>
      </c>
      <c r="C441" s="31">
        <v>37.1</v>
      </c>
      <c r="D441" s="36">
        <v>37.18333333333333</v>
      </c>
      <c r="E441" s="36">
        <v>36.716666666666661</v>
      </c>
      <c r="F441" s="36">
        <v>36.333333333333329</v>
      </c>
      <c r="G441" s="36">
        <v>35.86666666666666</v>
      </c>
      <c r="H441" s="36">
        <v>37.566666666666663</v>
      </c>
      <c r="I441" s="36">
        <v>38.033333333333331</v>
      </c>
      <c r="J441" s="36">
        <v>38.416666666666664</v>
      </c>
      <c r="K441" s="31">
        <v>37.65</v>
      </c>
      <c r="L441" s="31">
        <v>36.799999999999997</v>
      </c>
      <c r="M441" s="31">
        <v>250.64699999999999</v>
      </c>
      <c r="N441" s="1"/>
      <c r="O441" s="1"/>
    </row>
    <row r="442" spans="1:15" ht="12.75" customHeight="1">
      <c r="A442" s="33">
        <v>432</v>
      </c>
      <c r="B442" s="53" t="s">
        <v>519</v>
      </c>
      <c r="C442" s="31">
        <v>650.9</v>
      </c>
      <c r="D442" s="36">
        <v>657.63333333333333</v>
      </c>
      <c r="E442" s="36">
        <v>637.36666666666667</v>
      </c>
      <c r="F442" s="36">
        <v>623.83333333333337</v>
      </c>
      <c r="G442" s="36">
        <v>603.56666666666672</v>
      </c>
      <c r="H442" s="36">
        <v>671.16666666666663</v>
      </c>
      <c r="I442" s="36">
        <v>691.43333333333328</v>
      </c>
      <c r="J442" s="36">
        <v>704.96666666666658</v>
      </c>
      <c r="K442" s="31">
        <v>677.9</v>
      </c>
      <c r="L442" s="31">
        <v>644.1</v>
      </c>
      <c r="M442" s="31">
        <v>23.155919999999998</v>
      </c>
      <c r="N442" s="1"/>
      <c r="O442" s="1"/>
    </row>
    <row r="443" spans="1:15" ht="12.75" customHeight="1">
      <c r="A443" s="33">
        <v>433</v>
      </c>
      <c r="B443" s="53" t="s">
        <v>893</v>
      </c>
      <c r="C443" s="31">
        <v>853.05</v>
      </c>
      <c r="D443" s="36">
        <v>863.08333333333337</v>
      </c>
      <c r="E443" s="36">
        <v>839.9666666666667</v>
      </c>
      <c r="F443" s="36">
        <v>826.88333333333333</v>
      </c>
      <c r="G443" s="36">
        <v>803.76666666666665</v>
      </c>
      <c r="H443" s="36">
        <v>876.16666666666674</v>
      </c>
      <c r="I443" s="36">
        <v>899.2833333333333</v>
      </c>
      <c r="J443" s="36">
        <v>912.36666666666679</v>
      </c>
      <c r="K443" s="31">
        <v>886.2</v>
      </c>
      <c r="L443" s="31">
        <v>850</v>
      </c>
      <c r="M443" s="31">
        <v>1.2904</v>
      </c>
      <c r="N443" s="1"/>
      <c r="O443" s="1"/>
    </row>
    <row r="444" spans="1:15" ht="12.75" customHeight="1">
      <c r="A444" s="33">
        <v>434</v>
      </c>
      <c r="B444" s="53" t="s">
        <v>222</v>
      </c>
      <c r="C444" s="31">
        <v>705.15</v>
      </c>
      <c r="D444" s="36">
        <v>702.9</v>
      </c>
      <c r="E444" s="36">
        <v>694.44999999999993</v>
      </c>
      <c r="F444" s="36">
        <v>683.75</v>
      </c>
      <c r="G444" s="36">
        <v>675.3</v>
      </c>
      <c r="H444" s="36">
        <v>713.59999999999991</v>
      </c>
      <c r="I444" s="36">
        <v>722.05</v>
      </c>
      <c r="J444" s="36">
        <v>732.74999999999989</v>
      </c>
      <c r="K444" s="31">
        <v>711.35</v>
      </c>
      <c r="L444" s="31">
        <v>692.2</v>
      </c>
      <c r="M444" s="31">
        <v>7.1172399999999998</v>
      </c>
      <c r="N444" s="1"/>
      <c r="O444" s="1"/>
    </row>
    <row r="445" spans="1:15" ht="12.75" customHeight="1">
      <c r="A445" s="33">
        <v>435</v>
      </c>
      <c r="B445" s="53" t="s">
        <v>894</v>
      </c>
      <c r="C445" s="31">
        <v>473.15</v>
      </c>
      <c r="D445" s="36">
        <v>475.16666666666669</v>
      </c>
      <c r="E445" s="36">
        <v>466.33333333333337</v>
      </c>
      <c r="F445" s="36">
        <v>459.51666666666671</v>
      </c>
      <c r="G445" s="36">
        <v>450.68333333333339</v>
      </c>
      <c r="H445" s="36">
        <v>481.98333333333335</v>
      </c>
      <c r="I445" s="36">
        <v>490.81666666666672</v>
      </c>
      <c r="J445" s="36">
        <v>497.63333333333333</v>
      </c>
      <c r="K445" s="31">
        <v>484</v>
      </c>
      <c r="L445" s="31">
        <v>468.35</v>
      </c>
      <c r="M445" s="31">
        <v>4.4314099999999996</v>
      </c>
      <c r="N445" s="1"/>
      <c r="O445" s="1"/>
    </row>
    <row r="446" spans="1:15" ht="12.75" customHeight="1">
      <c r="A446" s="33">
        <v>436</v>
      </c>
      <c r="B446" s="53" t="s">
        <v>520</v>
      </c>
      <c r="C446" s="31">
        <v>683.1</v>
      </c>
      <c r="D446" s="36">
        <v>688.41666666666663</v>
      </c>
      <c r="E446" s="36">
        <v>677.0333333333333</v>
      </c>
      <c r="F446" s="36">
        <v>670.9666666666667</v>
      </c>
      <c r="G446" s="36">
        <v>659.58333333333337</v>
      </c>
      <c r="H446" s="36">
        <v>694.48333333333323</v>
      </c>
      <c r="I446" s="36">
        <v>705.86666666666667</v>
      </c>
      <c r="J446" s="36">
        <v>711.93333333333317</v>
      </c>
      <c r="K446" s="31">
        <v>699.8</v>
      </c>
      <c r="L446" s="31">
        <v>682.35</v>
      </c>
      <c r="M446" s="31">
        <v>0.75436999999999999</v>
      </c>
      <c r="N446" s="1"/>
      <c r="O446" s="1"/>
    </row>
    <row r="447" spans="1:15" ht="12.75" customHeight="1">
      <c r="A447" s="33">
        <v>437</v>
      </c>
      <c r="B447" s="53" t="s">
        <v>521</v>
      </c>
      <c r="C447" s="31">
        <v>48.45</v>
      </c>
      <c r="D447" s="36">
        <v>48.933333333333337</v>
      </c>
      <c r="E447" s="36">
        <v>47.466666666666676</v>
      </c>
      <c r="F447" s="36">
        <v>46.483333333333341</v>
      </c>
      <c r="G447" s="36">
        <v>45.01666666666668</v>
      </c>
      <c r="H447" s="36">
        <v>49.916666666666671</v>
      </c>
      <c r="I447" s="36">
        <v>51.38333333333334</v>
      </c>
      <c r="J447" s="36">
        <v>52.366666666666667</v>
      </c>
      <c r="K447" s="31">
        <v>50.4</v>
      </c>
      <c r="L447" s="31">
        <v>47.95</v>
      </c>
      <c r="M447" s="31">
        <v>49.376800000000003</v>
      </c>
      <c r="N447" s="1"/>
      <c r="O447" s="1"/>
    </row>
    <row r="448" spans="1:15" ht="12.75" customHeight="1">
      <c r="A448" s="33">
        <v>438</v>
      </c>
      <c r="B448" s="53" t="s">
        <v>234</v>
      </c>
      <c r="C448" s="31">
        <v>2082.9499999999998</v>
      </c>
      <c r="D448" s="36">
        <v>2066.4333333333329</v>
      </c>
      <c r="E448" s="36">
        <v>2044.8666666666659</v>
      </c>
      <c r="F448" s="36">
        <v>2006.7833333333328</v>
      </c>
      <c r="G448" s="36">
        <v>1985.2166666666658</v>
      </c>
      <c r="H448" s="36">
        <v>2104.516666666666</v>
      </c>
      <c r="I448" s="36">
        <v>2126.0833333333326</v>
      </c>
      <c r="J448" s="36">
        <v>2164.1666666666661</v>
      </c>
      <c r="K448" s="31">
        <v>2088</v>
      </c>
      <c r="L448" s="31">
        <v>2028.35</v>
      </c>
      <c r="M448" s="31">
        <v>10.660970000000001</v>
      </c>
      <c r="N448" s="1"/>
      <c r="O448" s="1"/>
    </row>
    <row r="449" spans="1:15" ht="12.75" customHeight="1">
      <c r="A449" s="33">
        <v>439</v>
      </c>
      <c r="B449" s="53" t="s">
        <v>522</v>
      </c>
      <c r="C449" s="31">
        <v>825.2</v>
      </c>
      <c r="D449" s="36">
        <v>836.76666666666677</v>
      </c>
      <c r="E449" s="36">
        <v>808.53333333333353</v>
      </c>
      <c r="F449" s="36">
        <v>791.86666666666679</v>
      </c>
      <c r="G449" s="36">
        <v>763.63333333333355</v>
      </c>
      <c r="H449" s="36">
        <v>853.43333333333351</v>
      </c>
      <c r="I449" s="36">
        <v>881.66666666666686</v>
      </c>
      <c r="J449" s="36">
        <v>898.33333333333348</v>
      </c>
      <c r="K449" s="31">
        <v>865</v>
      </c>
      <c r="L449" s="31">
        <v>820.1</v>
      </c>
      <c r="M449" s="31">
        <v>4.6995800000000001</v>
      </c>
      <c r="N449" s="1"/>
      <c r="O449" s="1"/>
    </row>
    <row r="450" spans="1:15" ht="12.75" customHeight="1">
      <c r="A450" s="33">
        <v>440</v>
      </c>
      <c r="B450" s="53" t="s">
        <v>223</v>
      </c>
      <c r="C450" s="31">
        <v>1087.05</v>
      </c>
      <c r="D450" s="36">
        <v>1076.3833333333334</v>
      </c>
      <c r="E450" s="36">
        <v>1056.7666666666669</v>
      </c>
      <c r="F450" s="36">
        <v>1026.4833333333333</v>
      </c>
      <c r="G450" s="36">
        <v>1006.8666666666668</v>
      </c>
      <c r="H450" s="36">
        <v>1106.666666666667</v>
      </c>
      <c r="I450" s="36">
        <v>1126.2833333333333</v>
      </c>
      <c r="J450" s="36">
        <v>1156.5666666666671</v>
      </c>
      <c r="K450" s="31">
        <v>1096</v>
      </c>
      <c r="L450" s="31">
        <v>1046.0999999999999</v>
      </c>
      <c r="M450" s="31">
        <v>20.280390000000001</v>
      </c>
      <c r="N450" s="1"/>
      <c r="O450" s="1"/>
    </row>
    <row r="451" spans="1:15" ht="12.75" customHeight="1">
      <c r="A451" s="33">
        <v>441</v>
      </c>
      <c r="B451" s="53" t="s">
        <v>224</v>
      </c>
      <c r="C451" s="31">
        <v>1947.6</v>
      </c>
      <c r="D451" s="36">
        <v>1938.95</v>
      </c>
      <c r="E451" s="36">
        <v>1920.7</v>
      </c>
      <c r="F451" s="36">
        <v>1893.8</v>
      </c>
      <c r="G451" s="36">
        <v>1875.55</v>
      </c>
      <c r="H451" s="36">
        <v>1965.8500000000001</v>
      </c>
      <c r="I451" s="36">
        <v>1984.1000000000001</v>
      </c>
      <c r="J451" s="36">
        <v>2011.0000000000002</v>
      </c>
      <c r="K451" s="31">
        <v>1957.2</v>
      </c>
      <c r="L451" s="31">
        <v>1912.05</v>
      </c>
      <c r="M451" s="31">
        <v>4.6969500000000002</v>
      </c>
      <c r="N451" s="1"/>
      <c r="O451" s="1"/>
    </row>
    <row r="452" spans="1:15" ht="12.75" customHeight="1">
      <c r="A452" s="33">
        <v>442</v>
      </c>
      <c r="B452" s="53" t="s">
        <v>229</v>
      </c>
      <c r="C452" s="31">
        <v>3877.5</v>
      </c>
      <c r="D452" s="36">
        <v>3898.5499999999997</v>
      </c>
      <c r="E452" s="36">
        <v>3850.3999999999996</v>
      </c>
      <c r="F452" s="36">
        <v>3823.2999999999997</v>
      </c>
      <c r="G452" s="36">
        <v>3775.1499999999996</v>
      </c>
      <c r="H452" s="36">
        <v>3925.6499999999996</v>
      </c>
      <c r="I452" s="36">
        <v>3973.8</v>
      </c>
      <c r="J452" s="36">
        <v>4000.8999999999996</v>
      </c>
      <c r="K452" s="31">
        <v>3946.7</v>
      </c>
      <c r="L452" s="31">
        <v>3871.45</v>
      </c>
      <c r="M452" s="31">
        <v>34.40925</v>
      </c>
      <c r="N452" s="1"/>
      <c r="O452" s="1"/>
    </row>
    <row r="453" spans="1:15" ht="12.75" customHeight="1">
      <c r="A453" s="33">
        <v>443</v>
      </c>
      <c r="B453" s="53" t="s">
        <v>225</v>
      </c>
      <c r="C453" s="31">
        <v>1112.55</v>
      </c>
      <c r="D453" s="36">
        <v>1112.9999999999998</v>
      </c>
      <c r="E453" s="36">
        <v>1104.8999999999996</v>
      </c>
      <c r="F453" s="36">
        <v>1097.2499999999998</v>
      </c>
      <c r="G453" s="36">
        <v>1089.1499999999996</v>
      </c>
      <c r="H453" s="36">
        <v>1120.6499999999996</v>
      </c>
      <c r="I453" s="36">
        <v>1128.7499999999995</v>
      </c>
      <c r="J453" s="36">
        <v>1136.3999999999996</v>
      </c>
      <c r="K453" s="31">
        <v>1121.0999999999999</v>
      </c>
      <c r="L453" s="31">
        <v>1105.3499999999999</v>
      </c>
      <c r="M453" s="31">
        <v>24.071100000000001</v>
      </c>
      <c r="N453" s="1"/>
      <c r="O453" s="1"/>
    </row>
    <row r="454" spans="1:15" ht="12.75" customHeight="1">
      <c r="A454" s="33">
        <v>444</v>
      </c>
      <c r="B454" s="53" t="s">
        <v>297</v>
      </c>
      <c r="C454" s="31">
        <v>7693.75</v>
      </c>
      <c r="D454" s="36">
        <v>7639.5999999999995</v>
      </c>
      <c r="E454" s="36">
        <v>7554.1999999999989</v>
      </c>
      <c r="F454" s="36">
        <v>7414.65</v>
      </c>
      <c r="G454" s="36">
        <v>7329.2499999999991</v>
      </c>
      <c r="H454" s="36">
        <v>7779.1499999999987</v>
      </c>
      <c r="I454" s="36">
        <v>7864.5499999999984</v>
      </c>
      <c r="J454" s="36">
        <v>8004.0999999999985</v>
      </c>
      <c r="K454" s="31">
        <v>7725</v>
      </c>
      <c r="L454" s="31">
        <v>7500.05</v>
      </c>
      <c r="M454" s="31">
        <v>1.1767000000000001</v>
      </c>
      <c r="N454" s="1"/>
      <c r="O454" s="1"/>
    </row>
    <row r="455" spans="1:15" ht="12.75" customHeight="1">
      <c r="A455" s="33">
        <v>445</v>
      </c>
      <c r="B455" s="53" t="s">
        <v>523</v>
      </c>
      <c r="C455" s="31">
        <v>5663.5</v>
      </c>
      <c r="D455" s="36">
        <v>5742.333333333333</v>
      </c>
      <c r="E455" s="36">
        <v>5584.6666666666661</v>
      </c>
      <c r="F455" s="36">
        <v>5505.833333333333</v>
      </c>
      <c r="G455" s="36">
        <v>5348.1666666666661</v>
      </c>
      <c r="H455" s="36">
        <v>5821.1666666666661</v>
      </c>
      <c r="I455" s="36">
        <v>5978.8333333333321</v>
      </c>
      <c r="J455" s="36">
        <v>6057.6666666666661</v>
      </c>
      <c r="K455" s="31">
        <v>5900</v>
      </c>
      <c r="L455" s="31">
        <v>5663.5</v>
      </c>
      <c r="M455" s="31">
        <v>1.43283</v>
      </c>
      <c r="N455" s="1"/>
      <c r="O455" s="1"/>
    </row>
    <row r="456" spans="1:15" ht="12.75" customHeight="1">
      <c r="A456" s="33">
        <v>446</v>
      </c>
      <c r="B456" s="53" t="s">
        <v>524</v>
      </c>
      <c r="C456" s="31">
        <v>651.6</v>
      </c>
      <c r="D456" s="36">
        <v>647.16666666666663</v>
      </c>
      <c r="E456" s="36">
        <v>636.43333333333328</v>
      </c>
      <c r="F456" s="36">
        <v>621.26666666666665</v>
      </c>
      <c r="G456" s="36">
        <v>610.5333333333333</v>
      </c>
      <c r="H456" s="36">
        <v>662.33333333333326</v>
      </c>
      <c r="I456" s="36">
        <v>673.06666666666661</v>
      </c>
      <c r="J456" s="36">
        <v>688.23333333333323</v>
      </c>
      <c r="K456" s="31">
        <v>657.9</v>
      </c>
      <c r="L456" s="31">
        <v>632</v>
      </c>
      <c r="M456" s="31">
        <v>11.330209999999999</v>
      </c>
      <c r="N456" s="1"/>
      <c r="O456" s="1"/>
    </row>
    <row r="457" spans="1:15" ht="12.75" customHeight="1">
      <c r="A457" s="33">
        <v>447</v>
      </c>
      <c r="B457" s="53" t="s">
        <v>226</v>
      </c>
      <c r="C457" s="31">
        <v>986.2</v>
      </c>
      <c r="D457" s="36">
        <v>985.73333333333323</v>
      </c>
      <c r="E457" s="36">
        <v>976.46666666666647</v>
      </c>
      <c r="F457" s="36">
        <v>966.73333333333323</v>
      </c>
      <c r="G457" s="36">
        <v>957.46666666666647</v>
      </c>
      <c r="H457" s="36">
        <v>995.46666666666647</v>
      </c>
      <c r="I457" s="36">
        <v>1004.7333333333331</v>
      </c>
      <c r="J457" s="36">
        <v>1014.4666666666665</v>
      </c>
      <c r="K457" s="31">
        <v>995</v>
      </c>
      <c r="L457" s="31">
        <v>976</v>
      </c>
      <c r="M457" s="31">
        <v>94.615309999999994</v>
      </c>
      <c r="N457" s="1"/>
      <c r="O457" s="1"/>
    </row>
    <row r="458" spans="1:15" ht="12.75" customHeight="1">
      <c r="A458" s="33">
        <v>448</v>
      </c>
      <c r="B458" s="53" t="s">
        <v>227</v>
      </c>
      <c r="C458" s="31">
        <v>390.1</v>
      </c>
      <c r="D458" s="36">
        <v>390.61666666666662</v>
      </c>
      <c r="E458" s="36">
        <v>387.23333333333323</v>
      </c>
      <c r="F458" s="36">
        <v>384.36666666666662</v>
      </c>
      <c r="G458" s="36">
        <v>380.98333333333323</v>
      </c>
      <c r="H458" s="36">
        <v>393.48333333333323</v>
      </c>
      <c r="I458" s="36">
        <v>396.86666666666656</v>
      </c>
      <c r="J458" s="36">
        <v>399.73333333333323</v>
      </c>
      <c r="K458" s="31">
        <v>394</v>
      </c>
      <c r="L458" s="31">
        <v>387.75</v>
      </c>
      <c r="M458" s="31">
        <v>91.404960000000003</v>
      </c>
      <c r="N458" s="1"/>
      <c r="O458" s="1"/>
    </row>
    <row r="459" spans="1:15" ht="12.75" customHeight="1">
      <c r="A459" s="33">
        <v>449</v>
      </c>
      <c r="B459" s="53" t="s">
        <v>228</v>
      </c>
      <c r="C459" s="31">
        <v>152.4</v>
      </c>
      <c r="D459" s="36">
        <v>152.1</v>
      </c>
      <c r="E459" s="36">
        <v>150.79999999999998</v>
      </c>
      <c r="F459" s="36">
        <v>149.19999999999999</v>
      </c>
      <c r="G459" s="36">
        <v>147.89999999999998</v>
      </c>
      <c r="H459" s="36">
        <v>153.69999999999999</v>
      </c>
      <c r="I459" s="36">
        <v>155</v>
      </c>
      <c r="J459" s="36">
        <v>156.6</v>
      </c>
      <c r="K459" s="31">
        <v>153.4</v>
      </c>
      <c r="L459" s="31">
        <v>150.5</v>
      </c>
      <c r="M459" s="31">
        <v>529.65508</v>
      </c>
      <c r="N459" s="1"/>
      <c r="O459" s="1"/>
    </row>
    <row r="460" spans="1:15" ht="12.75" customHeight="1">
      <c r="A460" s="33">
        <v>450</v>
      </c>
      <c r="B460" s="53" t="s">
        <v>298</v>
      </c>
      <c r="C460" s="31">
        <v>76.650000000000006</v>
      </c>
      <c r="D460" s="36">
        <v>77.5</v>
      </c>
      <c r="E460" s="36">
        <v>75.25</v>
      </c>
      <c r="F460" s="36">
        <v>73.849999999999994</v>
      </c>
      <c r="G460" s="36">
        <v>71.599999999999994</v>
      </c>
      <c r="H460" s="36">
        <v>78.900000000000006</v>
      </c>
      <c r="I460" s="36">
        <v>81.150000000000006</v>
      </c>
      <c r="J460" s="36">
        <v>82.550000000000011</v>
      </c>
      <c r="K460" s="31">
        <v>79.75</v>
      </c>
      <c r="L460" s="31">
        <v>76.099999999999994</v>
      </c>
      <c r="M460" s="31">
        <v>39.79851</v>
      </c>
      <c r="N460" s="1"/>
      <c r="O460" s="1"/>
    </row>
    <row r="461" spans="1:15" ht="12.75" customHeight="1">
      <c r="A461" s="33">
        <v>451</v>
      </c>
      <c r="B461" s="53" t="s">
        <v>525</v>
      </c>
      <c r="C461" s="31">
        <v>2841.8</v>
      </c>
      <c r="D461" s="36">
        <v>2849.6166666666668</v>
      </c>
      <c r="E461" s="36">
        <v>2800.2333333333336</v>
      </c>
      <c r="F461" s="36">
        <v>2758.666666666667</v>
      </c>
      <c r="G461" s="36">
        <v>2709.2833333333338</v>
      </c>
      <c r="H461" s="36">
        <v>2891.1833333333334</v>
      </c>
      <c r="I461" s="36">
        <v>2940.5666666666666</v>
      </c>
      <c r="J461" s="36">
        <v>2982.1333333333332</v>
      </c>
      <c r="K461" s="31">
        <v>2899</v>
      </c>
      <c r="L461" s="31">
        <v>2808.05</v>
      </c>
      <c r="M461" s="31">
        <v>0.15076000000000001</v>
      </c>
      <c r="N461" s="1"/>
      <c r="O461" s="1"/>
    </row>
    <row r="462" spans="1:15" ht="12.75" customHeight="1">
      <c r="A462" s="33">
        <v>452</v>
      </c>
      <c r="B462" s="53" t="s">
        <v>230</v>
      </c>
      <c r="C462" s="31">
        <v>1254.3499999999999</v>
      </c>
      <c r="D462" s="36">
        <v>1258.9833333333333</v>
      </c>
      <c r="E462" s="36">
        <v>1246.3666666666668</v>
      </c>
      <c r="F462" s="36">
        <v>1238.3833333333334</v>
      </c>
      <c r="G462" s="36">
        <v>1225.7666666666669</v>
      </c>
      <c r="H462" s="36">
        <v>1266.9666666666667</v>
      </c>
      <c r="I462" s="36">
        <v>1279.583333333333</v>
      </c>
      <c r="J462" s="36">
        <v>1287.5666666666666</v>
      </c>
      <c r="K462" s="31">
        <v>1271.5999999999999</v>
      </c>
      <c r="L462" s="31">
        <v>1251</v>
      </c>
      <c r="M462" s="31">
        <v>21.443580000000001</v>
      </c>
      <c r="N462" s="1"/>
      <c r="O462" s="1"/>
    </row>
    <row r="463" spans="1:15" ht="12.75" customHeight="1">
      <c r="A463" s="33">
        <v>453</v>
      </c>
      <c r="B463" s="53" t="s">
        <v>526</v>
      </c>
      <c r="C463" s="31">
        <v>673</v>
      </c>
      <c r="D463" s="36">
        <v>680.63333333333333</v>
      </c>
      <c r="E463" s="36">
        <v>662.36666666666667</v>
      </c>
      <c r="F463" s="36">
        <v>651.73333333333335</v>
      </c>
      <c r="G463" s="36">
        <v>633.4666666666667</v>
      </c>
      <c r="H463" s="36">
        <v>691.26666666666665</v>
      </c>
      <c r="I463" s="36">
        <v>709.5333333333333</v>
      </c>
      <c r="J463" s="36">
        <v>720.16666666666663</v>
      </c>
      <c r="K463" s="31">
        <v>698.9</v>
      </c>
      <c r="L463" s="31">
        <v>670</v>
      </c>
      <c r="M463" s="31">
        <v>3.6126</v>
      </c>
      <c r="N463" s="1"/>
      <c r="O463" s="1"/>
    </row>
    <row r="464" spans="1:15" ht="12.75" customHeight="1">
      <c r="A464" s="33">
        <v>454</v>
      </c>
      <c r="B464" s="53" t="s">
        <v>527</v>
      </c>
      <c r="C464" s="31">
        <v>225.8</v>
      </c>
      <c r="D464" s="36">
        <v>229.46666666666667</v>
      </c>
      <c r="E464" s="36">
        <v>220.43333333333334</v>
      </c>
      <c r="F464" s="36">
        <v>215.06666666666666</v>
      </c>
      <c r="G464" s="36">
        <v>206.03333333333333</v>
      </c>
      <c r="H464" s="36">
        <v>234.83333333333334</v>
      </c>
      <c r="I464" s="36">
        <v>243.8666666666667</v>
      </c>
      <c r="J464" s="36">
        <v>249.23333333333335</v>
      </c>
      <c r="K464" s="31">
        <v>238.5</v>
      </c>
      <c r="L464" s="31">
        <v>224.1</v>
      </c>
      <c r="M464" s="31">
        <v>17.761389999999999</v>
      </c>
      <c r="N464" s="1"/>
      <c r="O464" s="1"/>
    </row>
    <row r="465" spans="1:15" ht="12.75" customHeight="1">
      <c r="A465" s="33">
        <v>455</v>
      </c>
      <c r="B465" s="53" t="s">
        <v>208</v>
      </c>
      <c r="C465" s="31">
        <v>808.9</v>
      </c>
      <c r="D465" s="36">
        <v>806.91666666666663</v>
      </c>
      <c r="E465" s="36">
        <v>802.2833333333333</v>
      </c>
      <c r="F465" s="36">
        <v>795.66666666666663</v>
      </c>
      <c r="G465" s="36">
        <v>791.0333333333333</v>
      </c>
      <c r="H465" s="36">
        <v>813.5333333333333</v>
      </c>
      <c r="I465" s="36">
        <v>818.16666666666674</v>
      </c>
      <c r="J465" s="36">
        <v>824.7833333333333</v>
      </c>
      <c r="K465" s="31">
        <v>811.55</v>
      </c>
      <c r="L465" s="31">
        <v>800.3</v>
      </c>
      <c r="M465" s="31">
        <v>11.07288</v>
      </c>
      <c r="N465" s="1"/>
      <c r="O465" s="1"/>
    </row>
    <row r="466" spans="1:15" ht="12.75" customHeight="1">
      <c r="A466" s="33">
        <v>456</v>
      </c>
      <c r="B466" s="53" t="s">
        <v>528</v>
      </c>
      <c r="C466" s="31">
        <v>4101.75</v>
      </c>
      <c r="D466" s="36">
        <v>4049.25</v>
      </c>
      <c r="E466" s="36">
        <v>3951.5</v>
      </c>
      <c r="F466" s="36">
        <v>3801.25</v>
      </c>
      <c r="G466" s="36">
        <v>3703.5</v>
      </c>
      <c r="H466" s="36">
        <v>4199.5</v>
      </c>
      <c r="I466" s="36">
        <v>4297.25</v>
      </c>
      <c r="J466" s="36">
        <v>4447.5</v>
      </c>
      <c r="K466" s="31">
        <v>4147</v>
      </c>
      <c r="L466" s="31">
        <v>3899</v>
      </c>
      <c r="M466" s="31">
        <v>2.9203000000000001</v>
      </c>
      <c r="N466" s="1"/>
      <c r="O466" s="1"/>
    </row>
    <row r="467" spans="1:15" ht="12.75" customHeight="1">
      <c r="A467" s="33">
        <v>457</v>
      </c>
      <c r="B467" s="53" t="s">
        <v>529</v>
      </c>
      <c r="C467" s="31">
        <v>2816.5</v>
      </c>
      <c r="D467" s="36">
        <v>2837.8666666666668</v>
      </c>
      <c r="E467" s="36">
        <v>2778.7333333333336</v>
      </c>
      <c r="F467" s="36">
        <v>2740.9666666666667</v>
      </c>
      <c r="G467" s="36">
        <v>2681.8333333333335</v>
      </c>
      <c r="H467" s="36">
        <v>2875.6333333333337</v>
      </c>
      <c r="I467" s="36">
        <v>2934.7666666666669</v>
      </c>
      <c r="J467" s="36">
        <v>2972.5333333333338</v>
      </c>
      <c r="K467" s="31">
        <v>2897</v>
      </c>
      <c r="L467" s="31">
        <v>2800.1</v>
      </c>
      <c r="M467" s="31">
        <v>0.76300000000000001</v>
      </c>
      <c r="N467" s="1"/>
      <c r="O467" s="1"/>
    </row>
    <row r="468" spans="1:15" ht="12.75" customHeight="1">
      <c r="A468" s="33">
        <v>458</v>
      </c>
      <c r="B468" s="53" t="s">
        <v>231</v>
      </c>
      <c r="C468" s="31">
        <v>3698.2</v>
      </c>
      <c r="D468" s="36">
        <v>3697.7166666666667</v>
      </c>
      <c r="E468" s="36">
        <v>3665.4833333333336</v>
      </c>
      <c r="F468" s="36">
        <v>3632.7666666666669</v>
      </c>
      <c r="G468" s="36">
        <v>3600.5333333333338</v>
      </c>
      <c r="H468" s="36">
        <v>3730.4333333333334</v>
      </c>
      <c r="I468" s="36">
        <v>3762.6666666666661</v>
      </c>
      <c r="J468" s="36">
        <v>3795.3833333333332</v>
      </c>
      <c r="K468" s="31">
        <v>3729.95</v>
      </c>
      <c r="L468" s="31">
        <v>3665</v>
      </c>
      <c r="M468" s="31">
        <v>11.582240000000001</v>
      </c>
      <c r="N468" s="1"/>
      <c r="O468" s="1"/>
    </row>
    <row r="469" spans="1:15" ht="12.75" customHeight="1">
      <c r="A469" s="33">
        <v>459</v>
      </c>
      <c r="B469" s="53" t="s">
        <v>232</v>
      </c>
      <c r="C469" s="31">
        <v>2570.5</v>
      </c>
      <c r="D469" s="36">
        <v>2576.4333333333334</v>
      </c>
      <c r="E469" s="36">
        <v>2542.8666666666668</v>
      </c>
      <c r="F469" s="36">
        <v>2515.2333333333336</v>
      </c>
      <c r="G469" s="36">
        <v>2481.666666666667</v>
      </c>
      <c r="H469" s="36">
        <v>2604.0666666666666</v>
      </c>
      <c r="I469" s="36">
        <v>2637.6333333333332</v>
      </c>
      <c r="J469" s="36">
        <v>2665.2666666666664</v>
      </c>
      <c r="K469" s="31">
        <v>2610</v>
      </c>
      <c r="L469" s="31">
        <v>2548.8000000000002</v>
      </c>
      <c r="M469" s="31">
        <v>3.0041099999999998</v>
      </c>
      <c r="N469" s="1"/>
      <c r="O469" s="1"/>
    </row>
    <row r="470" spans="1:15" ht="12.75" customHeight="1">
      <c r="A470" s="33">
        <v>460</v>
      </c>
      <c r="B470" s="53" t="s">
        <v>299</v>
      </c>
      <c r="C470" s="31">
        <v>1405</v>
      </c>
      <c r="D470" s="36">
        <v>1374.5333333333335</v>
      </c>
      <c r="E470" s="36">
        <v>1305.166666666667</v>
      </c>
      <c r="F470" s="36">
        <v>1205.3333333333335</v>
      </c>
      <c r="G470" s="36">
        <v>1135.9666666666669</v>
      </c>
      <c r="H470" s="36">
        <v>1474.366666666667</v>
      </c>
      <c r="I470" s="36">
        <v>1543.7333333333333</v>
      </c>
      <c r="J470" s="36">
        <v>1643.5666666666671</v>
      </c>
      <c r="K470" s="31">
        <v>1443.9</v>
      </c>
      <c r="L470" s="31">
        <v>1274.7</v>
      </c>
      <c r="M470" s="31">
        <v>42.891260000000003</v>
      </c>
      <c r="N470" s="1"/>
      <c r="O470" s="1"/>
    </row>
    <row r="471" spans="1:15" ht="12.75" customHeight="1">
      <c r="A471" s="33">
        <v>461</v>
      </c>
      <c r="B471" s="53" t="s">
        <v>233</v>
      </c>
      <c r="C471" s="31">
        <v>3881.75</v>
      </c>
      <c r="D471" s="36">
        <v>3898.8000000000006</v>
      </c>
      <c r="E471" s="36">
        <v>3849.0000000000014</v>
      </c>
      <c r="F471" s="36">
        <v>3816.2500000000009</v>
      </c>
      <c r="G471" s="36">
        <v>3766.4500000000016</v>
      </c>
      <c r="H471" s="36">
        <v>3931.5500000000011</v>
      </c>
      <c r="I471" s="36">
        <v>3981.3500000000004</v>
      </c>
      <c r="J471" s="36">
        <v>4014.1000000000008</v>
      </c>
      <c r="K471" s="31">
        <v>3948.6</v>
      </c>
      <c r="L471" s="31">
        <v>3866.05</v>
      </c>
      <c r="M471" s="31">
        <v>8.4473099999999999</v>
      </c>
      <c r="N471" s="1"/>
      <c r="O471" s="1"/>
    </row>
    <row r="472" spans="1:15" ht="12.75" customHeight="1">
      <c r="A472" s="33">
        <v>462</v>
      </c>
      <c r="B472" s="53" t="s">
        <v>300</v>
      </c>
      <c r="C472" s="31">
        <v>37.4</v>
      </c>
      <c r="D472" s="36">
        <v>37.75</v>
      </c>
      <c r="E472" s="36">
        <v>36.9</v>
      </c>
      <c r="F472" s="36">
        <v>36.4</v>
      </c>
      <c r="G472" s="36">
        <v>35.549999999999997</v>
      </c>
      <c r="H472" s="36">
        <v>38.25</v>
      </c>
      <c r="I472" s="36">
        <v>39.099999999999994</v>
      </c>
      <c r="J472" s="36">
        <v>39.6</v>
      </c>
      <c r="K472" s="31">
        <v>38.6</v>
      </c>
      <c r="L472" s="31">
        <v>37.25</v>
      </c>
      <c r="M472" s="31">
        <v>131.30883</v>
      </c>
      <c r="N472" s="1"/>
      <c r="O472" s="1"/>
    </row>
    <row r="473" spans="1:15" ht="12.75" customHeight="1">
      <c r="A473" s="33">
        <v>463</v>
      </c>
      <c r="B473" s="53" t="s">
        <v>531</v>
      </c>
      <c r="C473" s="31">
        <v>319.64999999999998</v>
      </c>
      <c r="D473" s="36">
        <v>319.25</v>
      </c>
      <c r="E473" s="36">
        <v>315.89999999999998</v>
      </c>
      <c r="F473" s="36">
        <v>312.14999999999998</v>
      </c>
      <c r="G473" s="36">
        <v>308.79999999999995</v>
      </c>
      <c r="H473" s="36">
        <v>323</v>
      </c>
      <c r="I473" s="36">
        <v>326.35000000000002</v>
      </c>
      <c r="J473" s="36">
        <v>330.1</v>
      </c>
      <c r="K473" s="31">
        <v>322.60000000000002</v>
      </c>
      <c r="L473" s="31">
        <v>315.5</v>
      </c>
      <c r="M473" s="31">
        <v>2.86165</v>
      </c>
      <c r="N473" s="1"/>
      <c r="O473" s="1"/>
    </row>
    <row r="474" spans="1:15" ht="12.75" customHeight="1">
      <c r="A474" s="33">
        <v>464</v>
      </c>
      <c r="B474" s="53" t="s">
        <v>532</v>
      </c>
      <c r="C474" s="31">
        <v>537.6</v>
      </c>
      <c r="D474" s="36">
        <v>526.80000000000007</v>
      </c>
      <c r="E474" s="36">
        <v>507.95000000000016</v>
      </c>
      <c r="F474" s="36">
        <v>478.30000000000007</v>
      </c>
      <c r="G474" s="36">
        <v>459.45000000000016</v>
      </c>
      <c r="H474" s="36">
        <v>556.45000000000016</v>
      </c>
      <c r="I474" s="36">
        <v>575.30000000000007</v>
      </c>
      <c r="J474" s="36">
        <v>604.95000000000016</v>
      </c>
      <c r="K474" s="31">
        <v>545.65</v>
      </c>
      <c r="L474" s="31">
        <v>497.15</v>
      </c>
      <c r="M474" s="31">
        <v>42.23986</v>
      </c>
      <c r="N474" s="1"/>
      <c r="O474" s="1"/>
    </row>
    <row r="475" spans="1:15" ht="12.75" customHeight="1">
      <c r="A475" s="33">
        <v>465</v>
      </c>
      <c r="B475" s="53" t="s">
        <v>301</v>
      </c>
      <c r="C475" s="31">
        <v>3742.45</v>
      </c>
      <c r="D475" s="36">
        <v>3745.0166666666664</v>
      </c>
      <c r="E475" s="36">
        <v>3700.0333333333328</v>
      </c>
      <c r="F475" s="36">
        <v>3657.6166666666663</v>
      </c>
      <c r="G475" s="36">
        <v>3612.6333333333328</v>
      </c>
      <c r="H475" s="36">
        <v>3787.4333333333329</v>
      </c>
      <c r="I475" s="36">
        <v>3832.4166666666665</v>
      </c>
      <c r="J475" s="36">
        <v>3874.833333333333</v>
      </c>
      <c r="K475" s="31">
        <v>3790</v>
      </c>
      <c r="L475" s="31">
        <v>3702.6</v>
      </c>
      <c r="M475" s="31">
        <v>1.40602</v>
      </c>
      <c r="N475" s="1"/>
      <c r="O475" s="1"/>
    </row>
    <row r="476" spans="1:15" ht="12.75" customHeight="1">
      <c r="A476" s="33">
        <v>466</v>
      </c>
      <c r="B476" s="53" t="s">
        <v>533</v>
      </c>
      <c r="C476" s="31">
        <v>50.45</v>
      </c>
      <c r="D476" s="36">
        <v>50.9</v>
      </c>
      <c r="E476" s="36">
        <v>49.599999999999994</v>
      </c>
      <c r="F476" s="36">
        <v>48.749999999999993</v>
      </c>
      <c r="G476" s="36">
        <v>47.449999999999989</v>
      </c>
      <c r="H476" s="36">
        <v>51.75</v>
      </c>
      <c r="I476" s="36">
        <v>53.05</v>
      </c>
      <c r="J476" s="36">
        <v>53.900000000000006</v>
      </c>
      <c r="K476" s="31">
        <v>52.2</v>
      </c>
      <c r="L476" s="31">
        <v>50.05</v>
      </c>
      <c r="M476" s="31">
        <v>100.68136</v>
      </c>
      <c r="N476" s="1"/>
      <c r="O476" s="1"/>
    </row>
    <row r="477" spans="1:15" ht="12.75" customHeight="1">
      <c r="A477" s="33">
        <v>467</v>
      </c>
      <c r="B477" s="53" t="s">
        <v>534</v>
      </c>
      <c r="C477" s="31">
        <v>673.8</v>
      </c>
      <c r="D477" s="36">
        <v>670.16666666666663</v>
      </c>
      <c r="E477" s="36">
        <v>661.33333333333326</v>
      </c>
      <c r="F477" s="36">
        <v>648.86666666666667</v>
      </c>
      <c r="G477" s="36">
        <v>640.0333333333333</v>
      </c>
      <c r="H477" s="36">
        <v>682.63333333333321</v>
      </c>
      <c r="I477" s="36">
        <v>691.46666666666647</v>
      </c>
      <c r="J477" s="36">
        <v>703.93333333333317</v>
      </c>
      <c r="K477" s="31">
        <v>679</v>
      </c>
      <c r="L477" s="31">
        <v>657.7</v>
      </c>
      <c r="M477" s="31">
        <v>12.41689</v>
      </c>
      <c r="N477" s="1"/>
      <c r="O477" s="1"/>
    </row>
    <row r="478" spans="1:15" ht="12.75" customHeight="1">
      <c r="A478" s="33">
        <v>468</v>
      </c>
      <c r="B478" s="53" t="s">
        <v>237</v>
      </c>
      <c r="C478" s="31">
        <v>465.4</v>
      </c>
      <c r="D478" s="36">
        <v>466.95</v>
      </c>
      <c r="E478" s="36">
        <v>462.79999999999995</v>
      </c>
      <c r="F478" s="36">
        <v>460.2</v>
      </c>
      <c r="G478" s="36">
        <v>456.04999999999995</v>
      </c>
      <c r="H478" s="36">
        <v>469.54999999999995</v>
      </c>
      <c r="I478" s="36">
        <v>473.69999999999993</v>
      </c>
      <c r="J478" s="36">
        <v>476.29999999999995</v>
      </c>
      <c r="K478" s="31">
        <v>471.1</v>
      </c>
      <c r="L478" s="31">
        <v>464.35</v>
      </c>
      <c r="M478" s="31">
        <v>50.723260000000003</v>
      </c>
      <c r="N478" s="1"/>
      <c r="O478" s="1"/>
    </row>
    <row r="479" spans="1:15" ht="12.75" customHeight="1">
      <c r="A479" s="33">
        <v>469</v>
      </c>
      <c r="B479" s="53" t="s">
        <v>535</v>
      </c>
      <c r="C479" s="31">
        <v>821</v>
      </c>
      <c r="D479" s="36">
        <v>825.75</v>
      </c>
      <c r="E479" s="36">
        <v>813.5</v>
      </c>
      <c r="F479" s="36">
        <v>806</v>
      </c>
      <c r="G479" s="36">
        <v>793.75</v>
      </c>
      <c r="H479" s="36">
        <v>833.25</v>
      </c>
      <c r="I479" s="36">
        <v>845.5</v>
      </c>
      <c r="J479" s="36">
        <v>853</v>
      </c>
      <c r="K479" s="31">
        <v>838</v>
      </c>
      <c r="L479" s="31">
        <v>818.25</v>
      </c>
      <c r="M479" s="31">
        <v>0.57204999999999995</v>
      </c>
      <c r="N479" s="1"/>
      <c r="O479" s="1"/>
    </row>
    <row r="480" spans="1:15" ht="12.75" customHeight="1">
      <c r="A480" s="33">
        <v>470</v>
      </c>
      <c r="B480" s="53" t="s">
        <v>895</v>
      </c>
      <c r="C480" s="31">
        <v>45.65</v>
      </c>
      <c r="D480" s="36">
        <v>46.116666666666667</v>
      </c>
      <c r="E480" s="36">
        <v>45.033333333333331</v>
      </c>
      <c r="F480" s="36">
        <v>44.416666666666664</v>
      </c>
      <c r="G480" s="36">
        <v>43.333333333333329</v>
      </c>
      <c r="H480" s="36">
        <v>46.733333333333334</v>
      </c>
      <c r="I480" s="36">
        <v>47.816666666666663</v>
      </c>
      <c r="J480" s="36">
        <v>48.433333333333337</v>
      </c>
      <c r="K480" s="31">
        <v>47.2</v>
      </c>
      <c r="L480" s="31">
        <v>45.5</v>
      </c>
      <c r="M480" s="31">
        <v>110.47175</v>
      </c>
      <c r="N480" s="1"/>
      <c r="O480" s="1"/>
    </row>
    <row r="481" spans="1:15" ht="12.75" customHeight="1">
      <c r="A481" s="33">
        <v>471</v>
      </c>
      <c r="B481" s="31" t="s">
        <v>236</v>
      </c>
      <c r="C481" s="36">
        <v>9600.7000000000007</v>
      </c>
      <c r="D481" s="36">
        <v>9620.1666666666661</v>
      </c>
      <c r="E481" s="36">
        <v>9550.5333333333328</v>
      </c>
      <c r="F481" s="36">
        <v>9500.3666666666668</v>
      </c>
      <c r="G481" s="36">
        <v>9430.7333333333336</v>
      </c>
      <c r="H481" s="36">
        <v>9670.3333333333321</v>
      </c>
      <c r="I481" s="36">
        <v>9739.9666666666672</v>
      </c>
      <c r="J481" s="31">
        <v>9790.1333333333314</v>
      </c>
      <c r="K481" s="31">
        <v>9689.7999999999993</v>
      </c>
      <c r="L481" s="31">
        <v>9570</v>
      </c>
      <c r="M481" s="53">
        <v>3.97803</v>
      </c>
      <c r="N481" s="1"/>
      <c r="O481" s="1"/>
    </row>
    <row r="482" spans="1:15" ht="12.75" customHeight="1">
      <c r="A482" s="33">
        <v>472</v>
      </c>
      <c r="B482" s="31" t="s">
        <v>302</v>
      </c>
      <c r="C482" s="36">
        <v>150</v>
      </c>
      <c r="D482" s="36">
        <v>149.18333333333334</v>
      </c>
      <c r="E482" s="36">
        <v>147.51666666666668</v>
      </c>
      <c r="F482" s="36">
        <v>145.03333333333333</v>
      </c>
      <c r="G482" s="36">
        <v>143.36666666666667</v>
      </c>
      <c r="H482" s="36">
        <v>151.66666666666669</v>
      </c>
      <c r="I482" s="36">
        <v>153.33333333333331</v>
      </c>
      <c r="J482" s="31">
        <v>155.81666666666669</v>
      </c>
      <c r="K482" s="31">
        <v>150.85</v>
      </c>
      <c r="L482" s="31">
        <v>146.69999999999999</v>
      </c>
      <c r="M482" s="53">
        <v>102.4853</v>
      </c>
      <c r="N482" s="1"/>
      <c r="O482" s="1"/>
    </row>
    <row r="483" spans="1:15" ht="12.75" customHeight="1">
      <c r="A483" s="33">
        <v>473</v>
      </c>
      <c r="B483" s="31" t="s">
        <v>235</v>
      </c>
      <c r="C483" s="31">
        <v>1712.9</v>
      </c>
      <c r="D483" s="36">
        <v>1717.1833333333334</v>
      </c>
      <c r="E483" s="36">
        <v>1697.7166666666667</v>
      </c>
      <c r="F483" s="36">
        <v>1682.5333333333333</v>
      </c>
      <c r="G483" s="36">
        <v>1663.0666666666666</v>
      </c>
      <c r="H483" s="36">
        <v>1732.3666666666668</v>
      </c>
      <c r="I483" s="36">
        <v>1751.8333333333335</v>
      </c>
      <c r="J483" s="36">
        <v>1767.0166666666669</v>
      </c>
      <c r="K483" s="31">
        <v>1736.65</v>
      </c>
      <c r="L483" s="31">
        <v>1702</v>
      </c>
      <c r="M483" s="31">
        <v>1.5906400000000001</v>
      </c>
      <c r="N483" s="1"/>
      <c r="O483" s="1"/>
    </row>
    <row r="484" spans="1:15" ht="12.75" customHeight="1">
      <c r="A484" s="33">
        <v>474</v>
      </c>
      <c r="B484" s="31" t="s">
        <v>176</v>
      </c>
      <c r="C484" s="36">
        <v>1126.05</v>
      </c>
      <c r="D484" s="36">
        <v>1128.7</v>
      </c>
      <c r="E484" s="36">
        <v>1120.1500000000001</v>
      </c>
      <c r="F484" s="36">
        <v>1114.25</v>
      </c>
      <c r="G484" s="36">
        <v>1105.7</v>
      </c>
      <c r="H484" s="36">
        <v>1134.6000000000001</v>
      </c>
      <c r="I484" s="36">
        <v>1143.1499999999999</v>
      </c>
      <c r="J484" s="31">
        <v>1149.0500000000002</v>
      </c>
      <c r="K484" s="31">
        <v>1137.25</v>
      </c>
      <c r="L484" s="31">
        <v>1122.8</v>
      </c>
      <c r="M484" s="53">
        <v>5.3659499999999998</v>
      </c>
      <c r="N484" s="1"/>
      <c r="O484" s="1"/>
    </row>
    <row r="485" spans="1:15" ht="12.75" customHeight="1">
      <c r="A485" s="33">
        <v>475</v>
      </c>
      <c r="B485" s="31" t="s">
        <v>896</v>
      </c>
      <c r="C485" s="31">
        <v>311.55</v>
      </c>
      <c r="D485" s="36">
        <v>307.78333333333336</v>
      </c>
      <c r="E485" s="36">
        <v>302.11666666666673</v>
      </c>
      <c r="F485" s="36">
        <v>292.68333333333339</v>
      </c>
      <c r="G485" s="36">
        <v>287.01666666666677</v>
      </c>
      <c r="H485" s="36">
        <v>317.2166666666667</v>
      </c>
      <c r="I485" s="36">
        <v>322.88333333333333</v>
      </c>
      <c r="J485" s="36">
        <v>332.31666666666666</v>
      </c>
      <c r="K485" s="31">
        <v>313.45</v>
      </c>
      <c r="L485" s="31">
        <v>298.35000000000002</v>
      </c>
      <c r="M485" s="31">
        <v>7.2579700000000003</v>
      </c>
      <c r="N485" s="1"/>
      <c r="O485" s="1"/>
    </row>
    <row r="486" spans="1:15" ht="12.75" customHeight="1">
      <c r="A486" s="33">
        <v>476</v>
      </c>
      <c r="B486" s="31" t="s">
        <v>536</v>
      </c>
      <c r="C486" s="36">
        <v>320.10000000000002</v>
      </c>
      <c r="D486" s="36">
        <v>321.2</v>
      </c>
      <c r="E486" s="36">
        <v>317.95</v>
      </c>
      <c r="F486" s="36">
        <v>315.8</v>
      </c>
      <c r="G486" s="36">
        <v>312.55</v>
      </c>
      <c r="H486" s="36">
        <v>323.34999999999997</v>
      </c>
      <c r="I486" s="36">
        <v>326.59999999999997</v>
      </c>
      <c r="J486" s="36">
        <v>328.74999999999994</v>
      </c>
      <c r="K486" s="31">
        <v>324.45</v>
      </c>
      <c r="L486" s="31">
        <v>319.05</v>
      </c>
      <c r="M486" s="31">
        <v>1.5139400000000001</v>
      </c>
      <c r="N486" s="1"/>
      <c r="O486" s="1"/>
    </row>
    <row r="487" spans="1:15" ht="12.75" customHeight="1">
      <c r="A487" s="33">
        <v>477</v>
      </c>
      <c r="B487" s="31" t="s">
        <v>537</v>
      </c>
      <c r="C487" s="31">
        <v>2078.35</v>
      </c>
      <c r="D487" s="36">
        <v>2060.4333333333334</v>
      </c>
      <c r="E487" s="36">
        <v>2030.8666666666668</v>
      </c>
      <c r="F487" s="36">
        <v>1983.3833333333334</v>
      </c>
      <c r="G487" s="36">
        <v>1953.8166666666668</v>
      </c>
      <c r="H487" s="36">
        <v>2107.916666666667</v>
      </c>
      <c r="I487" s="36">
        <v>2137.4833333333336</v>
      </c>
      <c r="J487" s="36">
        <v>2184.9666666666667</v>
      </c>
      <c r="K487" s="31">
        <v>2090</v>
      </c>
      <c r="L487" s="31">
        <v>2012.95</v>
      </c>
      <c r="M487" s="31">
        <v>0.34143000000000001</v>
      </c>
      <c r="N487" s="1"/>
      <c r="O487" s="1"/>
    </row>
    <row r="488" spans="1:15" ht="12.75" customHeight="1">
      <c r="A488" s="33">
        <v>478</v>
      </c>
      <c r="B488" s="31" t="s">
        <v>538</v>
      </c>
      <c r="C488" s="36">
        <v>458.45</v>
      </c>
      <c r="D488" s="36">
        <v>458.33333333333331</v>
      </c>
      <c r="E488" s="36">
        <v>451.21666666666664</v>
      </c>
      <c r="F488" s="36">
        <v>443.98333333333335</v>
      </c>
      <c r="G488" s="36">
        <v>436.86666666666667</v>
      </c>
      <c r="H488" s="36">
        <v>465.56666666666661</v>
      </c>
      <c r="I488" s="36">
        <v>472.68333333333328</v>
      </c>
      <c r="J488" s="36">
        <v>479.91666666666657</v>
      </c>
      <c r="K488" s="31">
        <v>465.45</v>
      </c>
      <c r="L488" s="31">
        <v>451.1</v>
      </c>
      <c r="M488" s="31">
        <v>10.068099999999999</v>
      </c>
      <c r="N488" s="1"/>
      <c r="O488" s="1"/>
    </row>
    <row r="489" spans="1:15" ht="12.75" customHeight="1">
      <c r="A489" s="33">
        <v>479</v>
      </c>
      <c r="B489" s="53" t="s">
        <v>539</v>
      </c>
      <c r="C489" s="31">
        <v>367.85</v>
      </c>
      <c r="D489" s="36">
        <v>371.26666666666665</v>
      </c>
      <c r="E489" s="36">
        <v>362.58333333333331</v>
      </c>
      <c r="F489" s="36">
        <v>357.31666666666666</v>
      </c>
      <c r="G489" s="36">
        <v>348.63333333333333</v>
      </c>
      <c r="H489" s="36">
        <v>376.5333333333333</v>
      </c>
      <c r="I489" s="36">
        <v>385.2166666666667</v>
      </c>
      <c r="J489" s="36">
        <v>390.48333333333329</v>
      </c>
      <c r="K489" s="31">
        <v>379.95</v>
      </c>
      <c r="L489" s="31">
        <v>366</v>
      </c>
      <c r="M489" s="31">
        <v>4.5587499999999999</v>
      </c>
      <c r="N489" s="1"/>
      <c r="O489" s="1"/>
    </row>
    <row r="490" spans="1:15" ht="12.75" customHeight="1">
      <c r="A490" s="33">
        <v>480</v>
      </c>
      <c r="B490" s="53" t="s">
        <v>540</v>
      </c>
      <c r="C490" s="36">
        <v>441.4</v>
      </c>
      <c r="D490" s="36">
        <v>438.25</v>
      </c>
      <c r="E490" s="36">
        <v>432.4</v>
      </c>
      <c r="F490" s="36">
        <v>423.4</v>
      </c>
      <c r="G490" s="36">
        <v>417.54999999999995</v>
      </c>
      <c r="H490" s="36">
        <v>447.25</v>
      </c>
      <c r="I490" s="36">
        <v>453.1</v>
      </c>
      <c r="J490" s="36">
        <v>462.1</v>
      </c>
      <c r="K490" s="31">
        <v>444.1</v>
      </c>
      <c r="L490" s="31">
        <v>429.25</v>
      </c>
      <c r="M490" s="31">
        <v>1.62869</v>
      </c>
      <c r="N490" s="1"/>
      <c r="O490" s="1"/>
    </row>
    <row r="491" spans="1:15" ht="12.75" customHeight="1">
      <c r="A491" s="33">
        <v>481</v>
      </c>
      <c r="B491" s="53" t="s">
        <v>541</v>
      </c>
      <c r="C491" s="31">
        <v>506.55</v>
      </c>
      <c r="D491" s="36">
        <v>507.5333333333333</v>
      </c>
      <c r="E491" s="36">
        <v>500.51666666666665</v>
      </c>
      <c r="F491" s="36">
        <v>494.48333333333335</v>
      </c>
      <c r="G491" s="36">
        <v>487.4666666666667</v>
      </c>
      <c r="H491" s="36">
        <v>513.56666666666661</v>
      </c>
      <c r="I491" s="36">
        <v>520.58333333333326</v>
      </c>
      <c r="J491" s="36">
        <v>526.61666666666656</v>
      </c>
      <c r="K491" s="31">
        <v>514.54999999999995</v>
      </c>
      <c r="L491" s="31">
        <v>501.5</v>
      </c>
      <c r="M491" s="31">
        <v>1.5293099999999999</v>
      </c>
      <c r="N491" s="1"/>
      <c r="O491" s="1"/>
    </row>
    <row r="492" spans="1:15" ht="12.75" customHeight="1">
      <c r="A492" s="33">
        <v>482</v>
      </c>
      <c r="B492" s="53" t="s">
        <v>303</v>
      </c>
      <c r="C492" s="36">
        <v>1401.7</v>
      </c>
      <c r="D492" s="36">
        <v>1403.1833333333332</v>
      </c>
      <c r="E492" s="36">
        <v>1396.3666666666663</v>
      </c>
      <c r="F492" s="36">
        <v>1391.0333333333331</v>
      </c>
      <c r="G492" s="36">
        <v>1384.2166666666662</v>
      </c>
      <c r="H492" s="36">
        <v>1408.5166666666664</v>
      </c>
      <c r="I492" s="36">
        <v>1415.3333333333335</v>
      </c>
      <c r="J492" s="36">
        <v>1420.6666666666665</v>
      </c>
      <c r="K492" s="31">
        <v>1410</v>
      </c>
      <c r="L492" s="31">
        <v>1397.85</v>
      </c>
      <c r="M492" s="31">
        <v>17.838000000000001</v>
      </c>
      <c r="N492" s="1"/>
      <c r="O492" s="1"/>
    </row>
    <row r="493" spans="1:15" ht="12.75" customHeight="1">
      <c r="A493" s="33">
        <v>483</v>
      </c>
      <c r="B493" s="53" t="s">
        <v>542</v>
      </c>
      <c r="C493" s="36">
        <v>925</v>
      </c>
      <c r="D493" s="36">
        <v>929.26666666666677</v>
      </c>
      <c r="E493" s="36">
        <v>912.23333333333358</v>
      </c>
      <c r="F493" s="36">
        <v>899.46666666666681</v>
      </c>
      <c r="G493" s="36">
        <v>882.43333333333362</v>
      </c>
      <c r="H493" s="36">
        <v>942.03333333333353</v>
      </c>
      <c r="I493" s="36">
        <v>959.06666666666661</v>
      </c>
      <c r="J493" s="36">
        <v>971.83333333333348</v>
      </c>
      <c r="K493" s="31">
        <v>946.3</v>
      </c>
      <c r="L493" s="31">
        <v>916.5</v>
      </c>
      <c r="M493" s="31">
        <v>2.5125099999999998</v>
      </c>
      <c r="N493" s="1"/>
      <c r="O493" s="1"/>
    </row>
    <row r="494" spans="1:15" ht="12.75" customHeight="1">
      <c r="A494" s="33">
        <v>484</v>
      </c>
      <c r="B494" s="53" t="s">
        <v>238</v>
      </c>
      <c r="C494" s="36">
        <v>268.55</v>
      </c>
      <c r="D494" s="36">
        <v>269.56666666666666</v>
      </c>
      <c r="E494" s="36">
        <v>266.33333333333331</v>
      </c>
      <c r="F494" s="36">
        <v>264.11666666666667</v>
      </c>
      <c r="G494" s="36">
        <v>260.88333333333333</v>
      </c>
      <c r="H494" s="36">
        <v>271.7833333333333</v>
      </c>
      <c r="I494" s="36">
        <v>275.01666666666665</v>
      </c>
      <c r="J494" s="36">
        <v>277.23333333333329</v>
      </c>
      <c r="K494" s="31">
        <v>272.8</v>
      </c>
      <c r="L494" s="31">
        <v>267.35000000000002</v>
      </c>
      <c r="M494" s="31">
        <v>104.05333</v>
      </c>
      <c r="N494" s="1"/>
      <c r="O494" s="1"/>
    </row>
    <row r="495" spans="1:15" ht="12.75" customHeight="1">
      <c r="A495" s="33">
        <v>485</v>
      </c>
      <c r="B495" s="53" t="s">
        <v>543</v>
      </c>
      <c r="C495" s="36">
        <v>635.79999999999995</v>
      </c>
      <c r="D495" s="36">
        <v>632.9666666666667</v>
      </c>
      <c r="E495" s="36">
        <v>627.43333333333339</v>
      </c>
      <c r="F495" s="36">
        <v>619.06666666666672</v>
      </c>
      <c r="G495" s="36">
        <v>613.53333333333342</v>
      </c>
      <c r="H495" s="36">
        <v>641.33333333333337</v>
      </c>
      <c r="I495" s="36">
        <v>646.86666666666667</v>
      </c>
      <c r="J495" s="36">
        <v>655.23333333333335</v>
      </c>
      <c r="K495" s="31">
        <v>638.5</v>
      </c>
      <c r="L495" s="31">
        <v>624.6</v>
      </c>
      <c r="M495" s="31">
        <v>0.85902999999999996</v>
      </c>
      <c r="N495" s="1"/>
      <c r="O495" s="1"/>
    </row>
    <row r="496" spans="1:15" ht="12.75" customHeight="1">
      <c r="A496" s="33">
        <v>486</v>
      </c>
      <c r="B496" s="53" t="s">
        <v>544</v>
      </c>
      <c r="C496" s="36">
        <v>1558.8</v>
      </c>
      <c r="D496" s="36">
        <v>1564.8333333333333</v>
      </c>
      <c r="E496" s="36">
        <v>1543.9666666666665</v>
      </c>
      <c r="F496" s="36">
        <v>1529.1333333333332</v>
      </c>
      <c r="G496" s="36">
        <v>1508.2666666666664</v>
      </c>
      <c r="H496" s="36">
        <v>1579.6666666666665</v>
      </c>
      <c r="I496" s="36">
        <v>1600.5333333333333</v>
      </c>
      <c r="J496" s="36">
        <v>1615.3666666666666</v>
      </c>
      <c r="K496" s="31">
        <v>1585.7</v>
      </c>
      <c r="L496" s="31">
        <v>1550</v>
      </c>
      <c r="M496" s="31">
        <v>0.69986000000000004</v>
      </c>
      <c r="N496" s="1"/>
      <c r="O496" s="1"/>
    </row>
    <row r="497" spans="1:15" ht="12.75" customHeight="1">
      <c r="A497" s="33">
        <v>487</v>
      </c>
      <c r="B497" s="53" t="s">
        <v>141</v>
      </c>
      <c r="C497" s="36">
        <v>13.3</v>
      </c>
      <c r="D497" s="36">
        <v>13.316666666666668</v>
      </c>
      <c r="E497" s="36">
        <v>13.133333333333336</v>
      </c>
      <c r="F497" s="36">
        <v>12.966666666666669</v>
      </c>
      <c r="G497" s="36">
        <v>12.783333333333337</v>
      </c>
      <c r="H497" s="36">
        <v>13.483333333333336</v>
      </c>
      <c r="I497" s="36">
        <v>13.66666666666667</v>
      </c>
      <c r="J497" s="36">
        <v>13.833333333333336</v>
      </c>
      <c r="K497" s="31">
        <v>13.5</v>
      </c>
      <c r="L497" s="31">
        <v>13.15</v>
      </c>
      <c r="M497" s="31">
        <v>2777.3048899999999</v>
      </c>
      <c r="N497" s="1"/>
      <c r="O497" s="1"/>
    </row>
    <row r="498" spans="1:15" ht="12.75" customHeight="1">
      <c r="A498" s="33">
        <v>488</v>
      </c>
      <c r="B498" s="53" t="s">
        <v>239</v>
      </c>
      <c r="C498" s="36">
        <v>1101.0999999999999</v>
      </c>
      <c r="D498" s="36">
        <v>1092.2666666666667</v>
      </c>
      <c r="E498" s="36">
        <v>1068.5333333333333</v>
      </c>
      <c r="F498" s="36">
        <v>1035.9666666666667</v>
      </c>
      <c r="G498" s="36">
        <v>1012.2333333333333</v>
      </c>
      <c r="H498" s="36">
        <v>1124.8333333333333</v>
      </c>
      <c r="I498" s="36">
        <v>1148.5666666666664</v>
      </c>
      <c r="J498" s="36">
        <v>1181.1333333333332</v>
      </c>
      <c r="K498" s="31">
        <v>1116</v>
      </c>
      <c r="L498" s="31">
        <v>1059.7</v>
      </c>
      <c r="M498" s="31">
        <v>16.811879999999999</v>
      </c>
      <c r="N498" s="1"/>
      <c r="O498" s="1"/>
    </row>
    <row r="499" spans="1:15" ht="12.75" customHeight="1">
      <c r="A499" s="33">
        <v>489</v>
      </c>
      <c r="B499" s="53" t="s">
        <v>545</v>
      </c>
      <c r="C499" s="53">
        <v>518.45000000000005</v>
      </c>
      <c r="D499" s="36">
        <v>523.38333333333333</v>
      </c>
      <c r="E499" s="36">
        <v>510.06666666666661</v>
      </c>
      <c r="F499" s="36">
        <v>501.68333333333328</v>
      </c>
      <c r="G499" s="36">
        <v>488.36666666666656</v>
      </c>
      <c r="H499" s="36">
        <v>531.76666666666665</v>
      </c>
      <c r="I499" s="36">
        <v>545.08333333333348</v>
      </c>
      <c r="J499" s="36">
        <v>553.4666666666667</v>
      </c>
      <c r="K499" s="31">
        <v>536.70000000000005</v>
      </c>
      <c r="L499" s="31">
        <v>515</v>
      </c>
      <c r="M499" s="31">
        <v>4.4077000000000002</v>
      </c>
      <c r="N499" s="1"/>
      <c r="O499" s="1"/>
    </row>
    <row r="500" spans="1:15" ht="12.75" customHeight="1">
      <c r="A500" s="33">
        <v>490</v>
      </c>
      <c r="B500" s="53" t="s">
        <v>897</v>
      </c>
      <c r="C500" s="53">
        <v>140.55000000000001</v>
      </c>
      <c r="D500" s="36">
        <v>141.81666666666669</v>
      </c>
      <c r="E500" s="36">
        <v>138.73333333333338</v>
      </c>
      <c r="F500" s="36">
        <v>136.91666666666669</v>
      </c>
      <c r="G500" s="36">
        <v>133.83333333333337</v>
      </c>
      <c r="H500" s="36">
        <v>143.63333333333338</v>
      </c>
      <c r="I500" s="36">
        <v>146.7166666666667</v>
      </c>
      <c r="J500" s="36">
        <v>148.53333333333339</v>
      </c>
      <c r="K500" s="31">
        <v>144.9</v>
      </c>
      <c r="L500" s="31">
        <v>140</v>
      </c>
      <c r="M500" s="31">
        <v>13.304460000000001</v>
      </c>
      <c r="N500" s="1"/>
      <c r="O500" s="1"/>
    </row>
    <row r="501" spans="1:15" ht="12.75" customHeight="1">
      <c r="A501" s="33">
        <v>491</v>
      </c>
      <c r="B501" s="53" t="s">
        <v>546</v>
      </c>
      <c r="C501" s="53">
        <v>755.65</v>
      </c>
      <c r="D501" s="36">
        <v>759.36666666666667</v>
      </c>
      <c r="E501" s="36">
        <v>750.33333333333337</v>
      </c>
      <c r="F501" s="36">
        <v>745.01666666666665</v>
      </c>
      <c r="G501" s="36">
        <v>735.98333333333335</v>
      </c>
      <c r="H501" s="36">
        <v>764.68333333333339</v>
      </c>
      <c r="I501" s="36">
        <v>773.7166666666667</v>
      </c>
      <c r="J501" s="36">
        <v>779.03333333333342</v>
      </c>
      <c r="K501" s="31">
        <v>768.4</v>
      </c>
      <c r="L501" s="31">
        <v>754.05</v>
      </c>
      <c r="M501" s="31">
        <v>0.46668999999999999</v>
      </c>
      <c r="N501" s="1"/>
      <c r="O501" s="1"/>
    </row>
    <row r="502" spans="1:15" ht="12.75" customHeight="1">
      <c r="A502" s="33">
        <v>492</v>
      </c>
      <c r="B502" s="53" t="s">
        <v>304</v>
      </c>
      <c r="C502" s="53">
        <v>1222.7</v>
      </c>
      <c r="D502" s="36">
        <v>1223.7833333333333</v>
      </c>
      <c r="E502" s="36">
        <v>1214.0666666666666</v>
      </c>
      <c r="F502" s="36">
        <v>1205.4333333333334</v>
      </c>
      <c r="G502" s="36">
        <v>1195.7166666666667</v>
      </c>
      <c r="H502" s="36">
        <v>1232.4166666666665</v>
      </c>
      <c r="I502" s="36">
        <v>1242.1333333333332</v>
      </c>
      <c r="J502" s="36">
        <v>1250.7666666666664</v>
      </c>
      <c r="K502" s="31">
        <v>1233.5</v>
      </c>
      <c r="L502" s="31">
        <v>1215.1500000000001</v>
      </c>
      <c r="M502" s="31">
        <v>1.4200299999999999</v>
      </c>
      <c r="N502" s="1"/>
      <c r="O502" s="1"/>
    </row>
    <row r="503" spans="1:15" ht="12.75" customHeight="1">
      <c r="A503" s="33">
        <v>493</v>
      </c>
      <c r="B503" s="53" t="s">
        <v>240</v>
      </c>
      <c r="C503" s="36">
        <v>479.85</v>
      </c>
      <c r="D503" s="36">
        <v>483.2833333333333</v>
      </c>
      <c r="E503" s="36">
        <v>475.61666666666662</v>
      </c>
      <c r="F503" s="36">
        <v>471.38333333333333</v>
      </c>
      <c r="G503" s="36">
        <v>463.71666666666664</v>
      </c>
      <c r="H503" s="36">
        <v>487.51666666666659</v>
      </c>
      <c r="I503" s="36">
        <v>495.18333333333334</v>
      </c>
      <c r="J503" s="31">
        <v>499.41666666666657</v>
      </c>
      <c r="K503" s="31">
        <v>490.95</v>
      </c>
      <c r="L503" s="31">
        <v>479.05</v>
      </c>
      <c r="M503" s="53">
        <v>91.366730000000004</v>
      </c>
      <c r="N503" s="1"/>
      <c r="O503" s="1"/>
    </row>
    <row r="504" spans="1:15" ht="12.75" customHeight="1">
      <c r="A504" s="33">
        <v>494</v>
      </c>
      <c r="B504" s="53" t="s">
        <v>305</v>
      </c>
      <c r="C504" s="36">
        <v>23.55</v>
      </c>
      <c r="D504" s="36">
        <v>23.716666666666669</v>
      </c>
      <c r="E504" s="36">
        <v>23.283333333333339</v>
      </c>
      <c r="F504" s="36">
        <v>23.016666666666669</v>
      </c>
      <c r="G504" s="36">
        <v>22.583333333333339</v>
      </c>
      <c r="H504" s="36">
        <v>23.983333333333338</v>
      </c>
      <c r="I504" s="36">
        <v>24.416666666666668</v>
      </c>
      <c r="J504" s="31">
        <v>24.683333333333337</v>
      </c>
      <c r="K504" s="31">
        <v>24.15</v>
      </c>
      <c r="L504" s="31">
        <v>23.45</v>
      </c>
      <c r="M504" s="53">
        <v>2148.4755500000001</v>
      </c>
      <c r="N504" s="1"/>
      <c r="O504" s="1"/>
    </row>
    <row r="505" spans="1:15" ht="12.75" customHeight="1">
      <c r="A505" s="33">
        <v>495</v>
      </c>
      <c r="B505" s="53" t="s">
        <v>547</v>
      </c>
      <c r="C505" s="53">
        <v>14965.1</v>
      </c>
      <c r="D505" s="36">
        <v>15113.683333333334</v>
      </c>
      <c r="E505" s="36">
        <v>14752.416666666668</v>
      </c>
      <c r="F505" s="36">
        <v>14539.733333333334</v>
      </c>
      <c r="G505" s="36">
        <v>14178.466666666667</v>
      </c>
      <c r="H505" s="36">
        <v>15326.366666666669</v>
      </c>
      <c r="I505" s="36">
        <v>15687.633333333335</v>
      </c>
      <c r="J505" s="36">
        <v>15900.316666666669</v>
      </c>
      <c r="K505" s="31">
        <v>15474.95</v>
      </c>
      <c r="L505" s="31">
        <v>14901</v>
      </c>
      <c r="M505" s="31">
        <v>6.3579999999999998E-2</v>
      </c>
      <c r="N505" s="1"/>
      <c r="O505" s="1"/>
    </row>
    <row r="506" spans="1:15" ht="12.75" customHeight="1">
      <c r="A506" s="33">
        <v>496</v>
      </c>
      <c r="B506" s="53" t="s">
        <v>241</v>
      </c>
      <c r="C506" s="53">
        <v>139.25</v>
      </c>
      <c r="D506" s="36">
        <v>140.29999999999998</v>
      </c>
      <c r="E506" s="36">
        <v>137.39999999999998</v>
      </c>
      <c r="F506" s="36">
        <v>135.54999999999998</v>
      </c>
      <c r="G506" s="36">
        <v>132.64999999999998</v>
      </c>
      <c r="H506" s="36">
        <v>142.14999999999998</v>
      </c>
      <c r="I506" s="36">
        <v>145.05000000000001</v>
      </c>
      <c r="J506" s="36">
        <v>146.89999999999998</v>
      </c>
      <c r="K506" s="31">
        <v>143.19999999999999</v>
      </c>
      <c r="L506" s="31">
        <v>138.44999999999999</v>
      </c>
      <c r="M506" s="31">
        <v>177.06163000000001</v>
      </c>
      <c r="N506" s="1"/>
      <c r="O506" s="1"/>
    </row>
    <row r="507" spans="1:15" ht="12.75" customHeight="1">
      <c r="A507" s="33">
        <v>497</v>
      </c>
      <c r="B507" s="53" t="s">
        <v>548</v>
      </c>
      <c r="C507" s="36">
        <v>600.35</v>
      </c>
      <c r="D507" s="36">
        <v>598.44999999999993</v>
      </c>
      <c r="E507" s="36">
        <v>589.04999999999984</v>
      </c>
      <c r="F507" s="36">
        <v>577.74999999999989</v>
      </c>
      <c r="G507" s="36">
        <v>568.3499999999998</v>
      </c>
      <c r="H507" s="36">
        <v>609.74999999999989</v>
      </c>
      <c r="I507" s="36">
        <v>619.15</v>
      </c>
      <c r="J507" s="31">
        <v>630.44999999999993</v>
      </c>
      <c r="K507" s="31">
        <v>607.85</v>
      </c>
      <c r="L507" s="31">
        <v>587.15</v>
      </c>
      <c r="M507" s="53">
        <v>16.538019999999999</v>
      </c>
      <c r="N507" s="1"/>
      <c r="O507" s="1"/>
    </row>
    <row r="508" spans="1:15" ht="12.75" customHeight="1">
      <c r="A508" s="33">
        <v>498</v>
      </c>
      <c r="B508" s="53" t="s">
        <v>306</v>
      </c>
      <c r="C508" s="53">
        <v>182.6</v>
      </c>
      <c r="D508" s="36">
        <v>179.48333333333335</v>
      </c>
      <c r="E508" s="36">
        <v>175.31666666666669</v>
      </c>
      <c r="F508" s="36">
        <v>168.03333333333333</v>
      </c>
      <c r="G508" s="36">
        <v>163.86666666666667</v>
      </c>
      <c r="H508" s="36">
        <v>186.76666666666671</v>
      </c>
      <c r="I508" s="36">
        <v>190.93333333333334</v>
      </c>
      <c r="J508" s="36">
        <v>198.21666666666673</v>
      </c>
      <c r="K508" s="31">
        <v>183.65</v>
      </c>
      <c r="L508" s="31">
        <v>172.2</v>
      </c>
      <c r="M508" s="31">
        <v>645.90291999999999</v>
      </c>
      <c r="N508" s="1"/>
      <c r="O508" s="1"/>
    </row>
    <row r="509" spans="1:15" ht="12.75" customHeight="1">
      <c r="A509" s="229">
        <v>499</v>
      </c>
      <c r="B509" s="230" t="s">
        <v>242</v>
      </c>
      <c r="C509" s="230">
        <v>1017.05</v>
      </c>
      <c r="D509" s="231">
        <v>1013.2833333333333</v>
      </c>
      <c r="E509" s="231">
        <v>998.76666666666665</v>
      </c>
      <c r="F509" s="231">
        <v>980.48333333333335</v>
      </c>
      <c r="G509" s="231">
        <v>965.9666666666667</v>
      </c>
      <c r="H509" s="231">
        <v>1031.5666666666666</v>
      </c>
      <c r="I509" s="231">
        <v>1046.0833333333333</v>
      </c>
      <c r="J509" s="231">
        <v>1064.3666666666666</v>
      </c>
      <c r="K509" s="232">
        <v>1027.8</v>
      </c>
      <c r="L509" s="232">
        <v>995</v>
      </c>
      <c r="M509" s="232">
        <v>17.812449999999998</v>
      </c>
      <c r="N509" s="1"/>
      <c r="O509" s="1"/>
    </row>
    <row r="510" spans="1:15" ht="12.75" customHeight="1">
      <c r="A510" s="245">
        <v>500</v>
      </c>
      <c r="B510" s="246" t="s">
        <v>549</v>
      </c>
      <c r="C510" s="246">
        <v>1490.85</v>
      </c>
      <c r="D510" s="247">
        <v>1488.6166666666668</v>
      </c>
      <c r="E510" s="247">
        <v>1477.2333333333336</v>
      </c>
      <c r="F510" s="247">
        <v>1463.6166666666668</v>
      </c>
      <c r="G510" s="247">
        <v>1452.2333333333336</v>
      </c>
      <c r="H510" s="247">
        <v>1502.2333333333336</v>
      </c>
      <c r="I510" s="247">
        <v>1513.6166666666668</v>
      </c>
      <c r="J510" s="247">
        <v>1527.2333333333336</v>
      </c>
      <c r="K510" s="245">
        <v>1500</v>
      </c>
      <c r="L510" s="245">
        <v>1475</v>
      </c>
      <c r="M510" s="245">
        <v>0.23149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0" t="s">
        <v>550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4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4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4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254</v>
      </c>
      <c r="N527" s="1"/>
      <c r="O527" s="1"/>
    </row>
    <row r="528" spans="1:15" ht="12.75" customHeight="1">
      <c r="A528" s="64" t="s">
        <v>255</v>
      </c>
      <c r="N528" s="1"/>
      <c r="O528" s="1"/>
    </row>
    <row r="529" spans="1:15" ht="12.75" customHeight="1">
      <c r="A529" s="64" t="s">
        <v>256</v>
      </c>
      <c r="N529" s="1"/>
      <c r="O529" s="1"/>
    </row>
    <row r="530" spans="1:15" ht="12.75" customHeight="1">
      <c r="A530" s="64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225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68" t="s">
        <v>311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6" customHeight="1">
      <c r="A5" s="381"/>
      <c r="B5" s="382"/>
      <c r="C5" s="381"/>
      <c r="D5" s="382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26.25" customHeight="1">
      <c r="A6" s="72"/>
      <c r="B6" s="77"/>
      <c r="C6" s="65"/>
      <c r="D6" s="65"/>
      <c r="E6" s="23" t="s">
        <v>310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ht="16.5" customHeight="1">
      <c r="A7" s="78" t="s">
        <v>551</v>
      </c>
      <c r="B7" s="383" t="s">
        <v>552</v>
      </c>
      <c r="C7" s="383"/>
      <c r="D7" s="7">
        <f>Main!B10</f>
        <v>45377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ht="51">
      <c r="A9" s="81" t="s">
        <v>553</v>
      </c>
      <c r="B9" s="82" t="s">
        <v>554</v>
      </c>
      <c r="C9" s="82" t="s">
        <v>555</v>
      </c>
      <c r="D9" s="82" t="s">
        <v>556</v>
      </c>
      <c r="E9" s="82" t="s">
        <v>557</v>
      </c>
      <c r="F9" s="82" t="s">
        <v>558</v>
      </c>
      <c r="G9" s="82" t="s">
        <v>559</v>
      </c>
      <c r="H9" s="82" t="s">
        <v>560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ht="12.75" customHeight="1">
      <c r="A10" s="83">
        <v>45377</v>
      </c>
      <c r="B10" s="32">
        <v>511359</v>
      </c>
      <c r="C10" s="31" t="s">
        <v>1136</v>
      </c>
      <c r="D10" s="31" t="s">
        <v>1138</v>
      </c>
      <c r="E10" s="31" t="s">
        <v>561</v>
      </c>
      <c r="F10" s="84">
        <v>43791</v>
      </c>
      <c r="G10" s="32">
        <v>53.5</v>
      </c>
      <c r="H10" s="32" t="s">
        <v>332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ht="12.75" customHeight="1">
      <c r="A11" s="83">
        <v>45377</v>
      </c>
      <c r="B11" s="32">
        <v>511359</v>
      </c>
      <c r="C11" s="31" t="s">
        <v>1136</v>
      </c>
      <c r="D11" s="31" t="s">
        <v>1137</v>
      </c>
      <c r="E11" s="31" t="s">
        <v>562</v>
      </c>
      <c r="F11" s="84">
        <v>43791</v>
      </c>
      <c r="G11" s="32">
        <v>53.5</v>
      </c>
      <c r="H11" s="32" t="s">
        <v>332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ht="12.75" customHeight="1">
      <c r="A12" s="83">
        <v>45377</v>
      </c>
      <c r="B12" s="32">
        <v>538351</v>
      </c>
      <c r="C12" s="31" t="s">
        <v>1160</v>
      </c>
      <c r="D12" s="31" t="s">
        <v>1161</v>
      </c>
      <c r="E12" s="31" t="s">
        <v>561</v>
      </c>
      <c r="F12" s="84">
        <v>94500</v>
      </c>
      <c r="G12" s="32">
        <v>5.7</v>
      </c>
      <c r="H12" s="32" t="s">
        <v>332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ht="12.75" customHeight="1">
      <c r="A13" s="83">
        <v>45377</v>
      </c>
      <c r="B13" s="32">
        <v>535916</v>
      </c>
      <c r="C13" s="31" t="s">
        <v>1162</v>
      </c>
      <c r="D13" s="31" t="s">
        <v>1163</v>
      </c>
      <c r="E13" s="31" t="s">
        <v>562</v>
      </c>
      <c r="F13" s="84">
        <v>184000</v>
      </c>
      <c r="G13" s="32">
        <v>60.5</v>
      </c>
      <c r="H13" s="32" t="s">
        <v>332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ht="12.75" customHeight="1">
      <c r="A14" s="83">
        <v>45377</v>
      </c>
      <c r="B14" s="32">
        <v>530429</v>
      </c>
      <c r="C14" s="31" t="s">
        <v>1164</v>
      </c>
      <c r="D14" s="31" t="s">
        <v>1165</v>
      </c>
      <c r="E14" s="31" t="s">
        <v>562</v>
      </c>
      <c r="F14" s="84">
        <v>23500</v>
      </c>
      <c r="G14" s="32">
        <v>28.49</v>
      </c>
      <c r="H14" s="32" t="s">
        <v>332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ht="12.75" customHeight="1">
      <c r="A15" s="83">
        <v>45377</v>
      </c>
      <c r="B15" s="32">
        <v>530429</v>
      </c>
      <c r="C15" s="31" t="s">
        <v>1164</v>
      </c>
      <c r="D15" s="31" t="s">
        <v>1166</v>
      </c>
      <c r="E15" s="31" t="s">
        <v>561</v>
      </c>
      <c r="F15" s="84">
        <v>23500</v>
      </c>
      <c r="G15" s="32">
        <v>28.49</v>
      </c>
      <c r="H15" s="32" t="s">
        <v>332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ht="12.75" customHeight="1">
      <c r="A16" s="83">
        <v>45377</v>
      </c>
      <c r="B16" s="32">
        <v>543497</v>
      </c>
      <c r="C16" s="31" t="s">
        <v>1099</v>
      </c>
      <c r="D16" s="31" t="s">
        <v>1100</v>
      </c>
      <c r="E16" s="31" t="s">
        <v>562</v>
      </c>
      <c r="F16" s="84">
        <v>379200</v>
      </c>
      <c r="G16" s="32">
        <v>50.87</v>
      </c>
      <c r="H16" s="32" t="s">
        <v>332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ht="12.75" customHeight="1">
      <c r="A17" s="83">
        <v>45377</v>
      </c>
      <c r="B17" s="32">
        <v>543497</v>
      </c>
      <c r="C17" s="31" t="s">
        <v>1099</v>
      </c>
      <c r="D17" s="31" t="s">
        <v>1101</v>
      </c>
      <c r="E17" s="31" t="s">
        <v>561</v>
      </c>
      <c r="F17" s="84">
        <v>379200</v>
      </c>
      <c r="G17" s="32">
        <v>50.87</v>
      </c>
      <c r="H17" s="32" t="s">
        <v>332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ht="12.75" customHeight="1">
      <c r="A18" s="83">
        <v>45377</v>
      </c>
      <c r="B18" s="32">
        <v>524606</v>
      </c>
      <c r="C18" s="31" t="s">
        <v>1167</v>
      </c>
      <c r="D18" s="31" t="s">
        <v>1168</v>
      </c>
      <c r="E18" s="31" t="s">
        <v>562</v>
      </c>
      <c r="F18" s="84">
        <v>85170</v>
      </c>
      <c r="G18" s="32">
        <v>29</v>
      </c>
      <c r="H18" s="32" t="s">
        <v>332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ht="12.75" customHeight="1">
      <c r="A19" s="83">
        <v>45377</v>
      </c>
      <c r="B19" s="32">
        <v>524606</v>
      </c>
      <c r="C19" s="31" t="s">
        <v>1167</v>
      </c>
      <c r="D19" s="31" t="s">
        <v>1169</v>
      </c>
      <c r="E19" s="31" t="s">
        <v>561</v>
      </c>
      <c r="F19" s="84">
        <v>85000</v>
      </c>
      <c r="G19" s="32">
        <v>29</v>
      </c>
      <c r="H19" s="32" t="s">
        <v>332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ht="12.75" customHeight="1">
      <c r="A20" s="83">
        <v>45377</v>
      </c>
      <c r="B20" s="32">
        <v>526666</v>
      </c>
      <c r="C20" s="31" t="s">
        <v>1170</v>
      </c>
      <c r="D20" s="31" t="s">
        <v>1171</v>
      </c>
      <c r="E20" s="31" t="s">
        <v>561</v>
      </c>
      <c r="F20" s="84">
        <v>83108</v>
      </c>
      <c r="G20" s="32">
        <v>258</v>
      </c>
      <c r="H20" s="32" t="s">
        <v>332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ht="12.75" customHeight="1">
      <c r="A21" s="83">
        <v>45377</v>
      </c>
      <c r="B21" s="32">
        <v>526666</v>
      </c>
      <c r="C21" s="31" t="s">
        <v>1170</v>
      </c>
      <c r="D21" s="31" t="s">
        <v>1172</v>
      </c>
      <c r="E21" s="31" t="s">
        <v>562</v>
      </c>
      <c r="F21" s="84">
        <v>83108</v>
      </c>
      <c r="G21" s="32">
        <v>258</v>
      </c>
      <c r="H21" s="32" t="s">
        <v>332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ht="12.75" customHeight="1">
      <c r="A22" s="83">
        <v>45377</v>
      </c>
      <c r="B22" s="32">
        <v>530249</v>
      </c>
      <c r="C22" s="31" t="s">
        <v>1173</v>
      </c>
      <c r="D22" s="31" t="s">
        <v>1174</v>
      </c>
      <c r="E22" s="31" t="s">
        <v>562</v>
      </c>
      <c r="F22" s="84">
        <v>17150</v>
      </c>
      <c r="G22" s="32">
        <v>22.73</v>
      </c>
      <c r="H22" s="32" t="s">
        <v>332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ht="12.75" customHeight="1">
      <c r="A23" s="83">
        <v>45377</v>
      </c>
      <c r="B23" s="32">
        <v>504340</v>
      </c>
      <c r="C23" s="31" t="s">
        <v>1175</v>
      </c>
      <c r="D23" s="31" t="s">
        <v>1176</v>
      </c>
      <c r="E23" s="31" t="s">
        <v>562</v>
      </c>
      <c r="F23" s="84">
        <v>592181</v>
      </c>
      <c r="G23" s="32">
        <v>7.7</v>
      </c>
      <c r="H23" s="32" t="s">
        <v>332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ht="12.75" customHeight="1">
      <c r="A24" s="83">
        <v>45377</v>
      </c>
      <c r="B24" s="32">
        <v>504340</v>
      </c>
      <c r="C24" s="31" t="s">
        <v>1175</v>
      </c>
      <c r="D24" s="31" t="s">
        <v>1177</v>
      </c>
      <c r="E24" s="31" t="s">
        <v>562</v>
      </c>
      <c r="F24" s="84">
        <v>607915</v>
      </c>
      <c r="G24" s="32">
        <v>7.7</v>
      </c>
      <c r="H24" s="32" t="s">
        <v>332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ht="12.75" customHeight="1">
      <c r="A25" s="83">
        <v>45377</v>
      </c>
      <c r="B25" s="32">
        <v>504340</v>
      </c>
      <c r="C25" s="31" t="s">
        <v>1175</v>
      </c>
      <c r="D25" s="31" t="s">
        <v>1178</v>
      </c>
      <c r="E25" s="31" t="s">
        <v>562</v>
      </c>
      <c r="F25" s="84">
        <v>143200</v>
      </c>
      <c r="G25" s="32">
        <v>7.7</v>
      </c>
      <c r="H25" s="32" t="s">
        <v>332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ht="12.75" customHeight="1">
      <c r="A26" s="83">
        <v>45377</v>
      </c>
      <c r="B26" s="32">
        <v>504340</v>
      </c>
      <c r="C26" s="31" t="s">
        <v>1175</v>
      </c>
      <c r="D26" s="31" t="s">
        <v>1179</v>
      </c>
      <c r="E26" s="31" t="s">
        <v>561</v>
      </c>
      <c r="F26" s="84">
        <v>90000</v>
      </c>
      <c r="G26" s="32">
        <v>7.72</v>
      </c>
      <c r="H26" s="32" t="s">
        <v>332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ht="12.75" customHeight="1">
      <c r="A27" s="83">
        <v>45377</v>
      </c>
      <c r="B27" s="32">
        <v>504340</v>
      </c>
      <c r="C27" s="31" t="s">
        <v>1175</v>
      </c>
      <c r="D27" s="31" t="s">
        <v>1180</v>
      </c>
      <c r="E27" s="31" t="s">
        <v>562</v>
      </c>
      <c r="F27" s="84">
        <v>150000</v>
      </c>
      <c r="G27" s="32">
        <v>7.7</v>
      </c>
      <c r="H27" s="32" t="s">
        <v>332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ht="12.75" customHeight="1">
      <c r="A28" s="83">
        <v>45377</v>
      </c>
      <c r="B28" s="32">
        <v>504340</v>
      </c>
      <c r="C28" s="31" t="s">
        <v>1175</v>
      </c>
      <c r="D28" s="31" t="s">
        <v>1181</v>
      </c>
      <c r="E28" s="31" t="s">
        <v>561</v>
      </c>
      <c r="F28" s="84">
        <v>100000</v>
      </c>
      <c r="G28" s="32">
        <v>7.7</v>
      </c>
      <c r="H28" s="32" t="s">
        <v>332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ht="12.75" customHeight="1">
      <c r="A29" s="83">
        <v>45377</v>
      </c>
      <c r="B29" s="32">
        <v>504340</v>
      </c>
      <c r="C29" s="31" t="s">
        <v>1175</v>
      </c>
      <c r="D29" s="31" t="s">
        <v>1182</v>
      </c>
      <c r="E29" s="31" t="s">
        <v>561</v>
      </c>
      <c r="F29" s="84">
        <v>625000</v>
      </c>
      <c r="G29" s="32">
        <v>7.7</v>
      </c>
      <c r="H29" s="32" t="s">
        <v>332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ht="12.75" customHeight="1">
      <c r="A30" s="83">
        <v>45377</v>
      </c>
      <c r="B30" s="32">
        <v>504340</v>
      </c>
      <c r="C30" s="31" t="s">
        <v>1175</v>
      </c>
      <c r="D30" s="31" t="s">
        <v>1183</v>
      </c>
      <c r="E30" s="31" t="s">
        <v>561</v>
      </c>
      <c r="F30" s="84">
        <v>600000</v>
      </c>
      <c r="G30" s="32">
        <v>7.7</v>
      </c>
      <c r="H30" s="32" t="s">
        <v>332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ht="12.75" customHeight="1">
      <c r="A31" s="83">
        <v>45377</v>
      </c>
      <c r="B31" s="32">
        <v>543594</v>
      </c>
      <c r="C31" s="31" t="s">
        <v>1139</v>
      </c>
      <c r="D31" s="31" t="s">
        <v>1135</v>
      </c>
      <c r="E31" s="31" t="s">
        <v>562</v>
      </c>
      <c r="F31" s="84">
        <v>96000</v>
      </c>
      <c r="G31" s="32">
        <v>10.14</v>
      </c>
      <c r="H31" s="32" t="s">
        <v>332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ht="12.75" customHeight="1">
      <c r="A32" s="83">
        <v>45377</v>
      </c>
      <c r="B32" s="32">
        <v>531144</v>
      </c>
      <c r="C32" s="31" t="s">
        <v>1184</v>
      </c>
      <c r="D32" s="31" t="s">
        <v>1185</v>
      </c>
      <c r="E32" s="31" t="s">
        <v>562</v>
      </c>
      <c r="F32" s="84">
        <v>117176</v>
      </c>
      <c r="G32" s="32">
        <v>14.56</v>
      </c>
      <c r="H32" s="32" t="s">
        <v>332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ht="12.75" customHeight="1">
      <c r="A33" s="83">
        <v>45377</v>
      </c>
      <c r="B33" s="32">
        <v>544094</v>
      </c>
      <c r="C33" s="31" t="s">
        <v>1186</v>
      </c>
      <c r="D33" s="31" t="s">
        <v>1187</v>
      </c>
      <c r="E33" s="31" t="s">
        <v>562</v>
      </c>
      <c r="F33" s="84">
        <v>19200</v>
      </c>
      <c r="G33" s="32">
        <v>61.52</v>
      </c>
      <c r="H33" s="32" t="s">
        <v>332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ht="12.75" customHeight="1">
      <c r="A34" s="83">
        <v>45377</v>
      </c>
      <c r="B34" s="32">
        <v>543521</v>
      </c>
      <c r="C34" s="31" t="s">
        <v>1188</v>
      </c>
      <c r="D34" s="31" t="s">
        <v>1140</v>
      </c>
      <c r="E34" s="31" t="s">
        <v>561</v>
      </c>
      <c r="F34" s="84">
        <v>110000</v>
      </c>
      <c r="G34" s="32">
        <v>4.16</v>
      </c>
      <c r="H34" s="32" t="s">
        <v>332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ht="12.75" customHeight="1">
      <c r="A35" s="83">
        <v>45377</v>
      </c>
      <c r="B35" s="32">
        <v>543521</v>
      </c>
      <c r="C35" s="31" t="s">
        <v>1188</v>
      </c>
      <c r="D35" s="31" t="s">
        <v>1189</v>
      </c>
      <c r="E35" s="31" t="s">
        <v>562</v>
      </c>
      <c r="F35" s="84">
        <v>100000</v>
      </c>
      <c r="G35" s="32">
        <v>4.12</v>
      </c>
      <c r="H35" s="32" t="s">
        <v>332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ht="12.75" customHeight="1">
      <c r="A36" s="83">
        <v>45377</v>
      </c>
      <c r="B36" s="32">
        <v>539486</v>
      </c>
      <c r="C36" s="31" t="s">
        <v>1190</v>
      </c>
      <c r="D36" s="31" t="s">
        <v>1191</v>
      </c>
      <c r="E36" s="31" t="s">
        <v>561</v>
      </c>
      <c r="F36" s="84">
        <v>83944</v>
      </c>
      <c r="G36" s="32">
        <v>4.1500000000000004</v>
      </c>
      <c r="H36" s="32" t="s">
        <v>332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ht="12.75" customHeight="1">
      <c r="A37" s="83">
        <v>45377</v>
      </c>
      <c r="B37" s="32">
        <v>539486</v>
      </c>
      <c r="C37" s="31" t="s">
        <v>1190</v>
      </c>
      <c r="D37" s="31" t="s">
        <v>1192</v>
      </c>
      <c r="E37" s="31" t="s">
        <v>562</v>
      </c>
      <c r="F37" s="84">
        <v>69610</v>
      </c>
      <c r="G37" s="32">
        <v>4.1500000000000004</v>
      </c>
      <c r="H37" s="32" t="s">
        <v>332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ht="12.75" customHeight="1">
      <c r="A38" s="83">
        <v>45377</v>
      </c>
      <c r="B38" s="32">
        <v>542918</v>
      </c>
      <c r="C38" s="31" t="s">
        <v>1193</v>
      </c>
      <c r="D38" s="31" t="s">
        <v>1194</v>
      </c>
      <c r="E38" s="31" t="s">
        <v>561</v>
      </c>
      <c r="F38" s="84">
        <v>300000</v>
      </c>
      <c r="G38" s="32">
        <v>28.19</v>
      </c>
      <c r="H38" s="32" t="s">
        <v>332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ht="12.75" customHeight="1">
      <c r="A39" s="83">
        <v>45377</v>
      </c>
      <c r="B39" s="32">
        <v>542918</v>
      </c>
      <c r="C39" s="31" t="s">
        <v>1193</v>
      </c>
      <c r="D39" s="31" t="s">
        <v>1195</v>
      </c>
      <c r="E39" s="31" t="s">
        <v>562</v>
      </c>
      <c r="F39" s="84">
        <v>125490</v>
      </c>
      <c r="G39" s="32">
        <v>29</v>
      </c>
      <c r="H39" s="32" t="s">
        <v>332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ht="12.75" customHeight="1">
      <c r="A40" s="83">
        <v>45377</v>
      </c>
      <c r="B40" s="32">
        <v>513309</v>
      </c>
      <c r="C40" s="31" t="s">
        <v>1141</v>
      </c>
      <c r="D40" s="31" t="s">
        <v>1196</v>
      </c>
      <c r="E40" s="31" t="s">
        <v>562</v>
      </c>
      <c r="F40" s="84">
        <v>40000</v>
      </c>
      <c r="G40" s="32">
        <v>14.61</v>
      </c>
      <c r="H40" s="32" t="s">
        <v>332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ht="12.75" customHeight="1">
      <c r="A41" s="83">
        <v>45377</v>
      </c>
      <c r="B41" s="32">
        <v>513309</v>
      </c>
      <c r="C41" s="31" t="s">
        <v>1141</v>
      </c>
      <c r="D41" s="31" t="s">
        <v>1197</v>
      </c>
      <c r="E41" s="31" t="s">
        <v>561</v>
      </c>
      <c r="F41" s="84">
        <v>43710</v>
      </c>
      <c r="G41" s="32">
        <v>14.68</v>
      </c>
      <c r="H41" s="32" t="s">
        <v>332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ht="12.75" customHeight="1">
      <c r="A42" s="83">
        <v>45377</v>
      </c>
      <c r="B42" s="32">
        <v>513309</v>
      </c>
      <c r="C42" s="31" t="s">
        <v>1141</v>
      </c>
      <c r="D42" s="31" t="s">
        <v>1198</v>
      </c>
      <c r="E42" s="31" t="s">
        <v>562</v>
      </c>
      <c r="F42" s="84">
        <v>36662</v>
      </c>
      <c r="G42" s="32">
        <v>14.75</v>
      </c>
      <c r="H42" s="32" t="s">
        <v>332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ht="12.75" customHeight="1">
      <c r="A43" s="83">
        <v>45377</v>
      </c>
      <c r="B43" s="32">
        <v>536709</v>
      </c>
      <c r="C43" s="31" t="s">
        <v>1199</v>
      </c>
      <c r="D43" s="31" t="s">
        <v>1200</v>
      </c>
      <c r="E43" s="31" t="s">
        <v>562</v>
      </c>
      <c r="F43" s="84">
        <v>110776</v>
      </c>
      <c r="G43" s="32">
        <v>20.8</v>
      </c>
      <c r="H43" s="32" t="s">
        <v>332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ht="12.75" customHeight="1">
      <c r="A44" s="83">
        <v>45377</v>
      </c>
      <c r="B44" s="32">
        <v>536709</v>
      </c>
      <c r="C44" s="31" t="s">
        <v>1199</v>
      </c>
      <c r="D44" s="31" t="s">
        <v>1201</v>
      </c>
      <c r="E44" s="31" t="s">
        <v>562</v>
      </c>
      <c r="F44" s="84">
        <v>87321</v>
      </c>
      <c r="G44" s="32">
        <v>20.8</v>
      </c>
      <c r="H44" s="32" t="s">
        <v>332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12.75" customHeight="1">
      <c r="A45" s="83">
        <v>45377</v>
      </c>
      <c r="B45" s="32">
        <v>536709</v>
      </c>
      <c r="C45" s="31" t="s">
        <v>1199</v>
      </c>
      <c r="D45" s="31" t="s">
        <v>1202</v>
      </c>
      <c r="E45" s="31" t="s">
        <v>561</v>
      </c>
      <c r="F45" s="84">
        <v>90000</v>
      </c>
      <c r="G45" s="32">
        <v>20.8</v>
      </c>
      <c r="H45" s="32" t="s">
        <v>332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ht="12.75" customHeight="1">
      <c r="A46" s="83">
        <v>45377</v>
      </c>
      <c r="B46" s="32">
        <v>538794</v>
      </c>
      <c r="C46" s="31" t="s">
        <v>1203</v>
      </c>
      <c r="D46" s="31" t="s">
        <v>1204</v>
      </c>
      <c r="E46" s="31" t="s">
        <v>562</v>
      </c>
      <c r="F46" s="84">
        <v>24000</v>
      </c>
      <c r="G46" s="32">
        <v>9.2899999999999991</v>
      </c>
      <c r="H46" s="32" t="s">
        <v>332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ht="12.75" customHeight="1">
      <c r="A47" s="83">
        <v>45377</v>
      </c>
      <c r="B47" s="32">
        <v>538794</v>
      </c>
      <c r="C47" s="31" t="s">
        <v>1203</v>
      </c>
      <c r="D47" s="31" t="s">
        <v>1205</v>
      </c>
      <c r="E47" s="31" t="s">
        <v>561</v>
      </c>
      <c r="F47" s="84">
        <v>28000</v>
      </c>
      <c r="G47" s="32">
        <v>9.43</v>
      </c>
      <c r="H47" s="32" t="s">
        <v>332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ht="12.75" customHeight="1">
      <c r="A48" s="83">
        <v>45377</v>
      </c>
      <c r="B48" s="32">
        <v>514322</v>
      </c>
      <c r="C48" s="31" t="s">
        <v>1142</v>
      </c>
      <c r="D48" s="31" t="s">
        <v>1206</v>
      </c>
      <c r="E48" s="31" t="s">
        <v>561</v>
      </c>
      <c r="F48" s="84">
        <v>53523</v>
      </c>
      <c r="G48" s="32">
        <v>68.989999999999995</v>
      </c>
      <c r="H48" s="32" t="s">
        <v>332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ht="12.75" customHeight="1">
      <c r="A49" s="83">
        <v>45377</v>
      </c>
      <c r="B49" s="32">
        <v>514322</v>
      </c>
      <c r="C49" s="31" t="s">
        <v>1142</v>
      </c>
      <c r="D49" s="31" t="s">
        <v>1143</v>
      </c>
      <c r="E49" s="31" t="s">
        <v>562</v>
      </c>
      <c r="F49" s="84">
        <v>55000</v>
      </c>
      <c r="G49" s="32">
        <v>69.010000000000005</v>
      </c>
      <c r="H49" s="32" t="s">
        <v>332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ht="12.75" customHeight="1">
      <c r="A50" s="83">
        <v>45377</v>
      </c>
      <c r="B50" s="32">
        <v>544139</v>
      </c>
      <c r="C50" s="31" t="s">
        <v>1207</v>
      </c>
      <c r="D50" s="31" t="s">
        <v>1090</v>
      </c>
      <c r="E50" s="31" t="s">
        <v>562</v>
      </c>
      <c r="F50" s="84">
        <v>42000</v>
      </c>
      <c r="G50" s="32">
        <v>54.93</v>
      </c>
      <c r="H50" s="32" t="s">
        <v>332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ht="12.75" customHeight="1">
      <c r="A51" s="83">
        <v>45377</v>
      </c>
      <c r="B51" s="32">
        <v>507912</v>
      </c>
      <c r="C51" s="31" t="s">
        <v>1208</v>
      </c>
      <c r="D51" s="31" t="s">
        <v>1209</v>
      </c>
      <c r="E51" s="31" t="s">
        <v>561</v>
      </c>
      <c r="F51" s="84">
        <v>75000</v>
      </c>
      <c r="G51" s="32">
        <v>172.5</v>
      </c>
      <c r="H51" s="32" t="s">
        <v>332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ht="12.75" customHeight="1">
      <c r="A52" s="83">
        <v>45377</v>
      </c>
      <c r="B52" s="32">
        <v>517554</v>
      </c>
      <c r="C52" s="31" t="s">
        <v>1144</v>
      </c>
      <c r="D52" s="31" t="s">
        <v>1146</v>
      </c>
      <c r="E52" s="31" t="s">
        <v>561</v>
      </c>
      <c r="F52" s="84">
        <v>60000</v>
      </c>
      <c r="G52" s="32">
        <v>37.01</v>
      </c>
      <c r="H52" s="32" t="s">
        <v>332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ht="12.75" customHeight="1">
      <c r="A53" s="83">
        <v>45377</v>
      </c>
      <c r="B53" s="32">
        <v>517554</v>
      </c>
      <c r="C53" s="31" t="s">
        <v>1144</v>
      </c>
      <c r="D53" s="31" t="s">
        <v>1145</v>
      </c>
      <c r="E53" s="31" t="s">
        <v>562</v>
      </c>
      <c r="F53" s="84">
        <v>60000</v>
      </c>
      <c r="G53" s="32">
        <v>37</v>
      </c>
      <c r="H53" s="32" t="s">
        <v>332</v>
      </c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</row>
    <row r="54" spans="1:28" ht="12.75" customHeight="1">
      <c r="A54" s="83">
        <v>45377</v>
      </c>
      <c r="B54" s="32">
        <v>541703</v>
      </c>
      <c r="C54" s="31" t="s">
        <v>1147</v>
      </c>
      <c r="D54" s="31" t="s">
        <v>1210</v>
      </c>
      <c r="E54" s="31" t="s">
        <v>561</v>
      </c>
      <c r="F54" s="84">
        <v>20800</v>
      </c>
      <c r="G54" s="32">
        <v>23.47</v>
      </c>
      <c r="H54" s="32" t="s">
        <v>332</v>
      </c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</row>
    <row r="55" spans="1:28" ht="12.75" customHeight="1">
      <c r="A55" s="83">
        <v>45377</v>
      </c>
      <c r="B55" s="32">
        <v>541703</v>
      </c>
      <c r="C55" s="31" t="s">
        <v>1147</v>
      </c>
      <c r="D55" s="31" t="s">
        <v>1211</v>
      </c>
      <c r="E55" s="31" t="s">
        <v>561</v>
      </c>
      <c r="F55" s="84">
        <v>25600</v>
      </c>
      <c r="G55" s="32">
        <v>23.33</v>
      </c>
      <c r="H55" s="32" t="s">
        <v>332</v>
      </c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</row>
    <row r="56" spans="1:28" ht="12.75" customHeight="1">
      <c r="A56" s="83">
        <v>45377</v>
      </c>
      <c r="B56" s="32">
        <v>541703</v>
      </c>
      <c r="C56" s="31" t="s">
        <v>1147</v>
      </c>
      <c r="D56" s="31" t="s">
        <v>1148</v>
      </c>
      <c r="E56" s="31" t="s">
        <v>562</v>
      </c>
      <c r="F56" s="84">
        <v>48000</v>
      </c>
      <c r="G56" s="32">
        <v>23.38</v>
      </c>
      <c r="H56" s="32" t="s">
        <v>332</v>
      </c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</row>
    <row r="57" spans="1:28" ht="12.75" customHeight="1">
      <c r="A57" s="83">
        <v>45377</v>
      </c>
      <c r="B57" s="32">
        <v>538921</v>
      </c>
      <c r="C57" s="31" t="s">
        <v>1212</v>
      </c>
      <c r="D57" s="31" t="s">
        <v>1213</v>
      </c>
      <c r="E57" s="31" t="s">
        <v>562</v>
      </c>
      <c r="F57" s="84">
        <v>71875</v>
      </c>
      <c r="G57" s="32">
        <v>201.5</v>
      </c>
      <c r="H57" s="32" t="s">
        <v>332</v>
      </c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</row>
    <row r="58" spans="1:28" ht="12.75" customHeight="1">
      <c r="A58" s="83">
        <v>45377</v>
      </c>
      <c r="B58" s="32">
        <v>538921</v>
      </c>
      <c r="C58" s="31" t="s">
        <v>1212</v>
      </c>
      <c r="D58" s="31" t="s">
        <v>1214</v>
      </c>
      <c r="E58" s="31" t="s">
        <v>561</v>
      </c>
      <c r="F58" s="84">
        <v>125000</v>
      </c>
      <c r="G58" s="32">
        <v>201.5</v>
      </c>
      <c r="H58" s="32" t="s">
        <v>332</v>
      </c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</row>
    <row r="59" spans="1:28" ht="12.75" customHeight="1">
      <c r="A59" s="83">
        <v>45377</v>
      </c>
      <c r="B59" s="32">
        <v>543285</v>
      </c>
      <c r="C59" s="31" t="s">
        <v>1103</v>
      </c>
      <c r="D59" s="31" t="s">
        <v>1215</v>
      </c>
      <c r="E59" s="31" t="s">
        <v>562</v>
      </c>
      <c r="F59" s="84">
        <v>50000</v>
      </c>
      <c r="G59" s="32">
        <v>112</v>
      </c>
      <c r="H59" s="32" t="s">
        <v>332</v>
      </c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</row>
    <row r="60" spans="1:28" ht="12.75" customHeight="1">
      <c r="A60" s="83">
        <v>45377</v>
      </c>
      <c r="B60" s="32">
        <v>500366</v>
      </c>
      <c r="C60" s="31" t="s">
        <v>1216</v>
      </c>
      <c r="D60" s="31" t="s">
        <v>1090</v>
      </c>
      <c r="E60" s="31" t="s">
        <v>562</v>
      </c>
      <c r="F60" s="84">
        <v>1694978</v>
      </c>
      <c r="G60" s="32">
        <v>4.92</v>
      </c>
      <c r="H60" s="32" t="s">
        <v>332</v>
      </c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</row>
    <row r="61" spans="1:28" ht="12.75" customHeight="1">
      <c r="A61" s="83">
        <v>45377</v>
      </c>
      <c r="B61" s="32">
        <v>500366</v>
      </c>
      <c r="C61" s="31" t="s">
        <v>1216</v>
      </c>
      <c r="D61" s="31" t="s">
        <v>1217</v>
      </c>
      <c r="E61" s="31" t="s">
        <v>561</v>
      </c>
      <c r="F61" s="84">
        <v>1000000</v>
      </c>
      <c r="G61" s="32">
        <v>4.92</v>
      </c>
      <c r="H61" s="32" t="s">
        <v>332</v>
      </c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</row>
    <row r="62" spans="1:28" ht="12.75" customHeight="1">
      <c r="A62" s="83">
        <v>45377</v>
      </c>
      <c r="B62" s="32">
        <v>544143</v>
      </c>
      <c r="C62" s="31" t="s">
        <v>1218</v>
      </c>
      <c r="D62" s="31" t="s">
        <v>1219</v>
      </c>
      <c r="E62" s="31" t="s">
        <v>562</v>
      </c>
      <c r="F62" s="84">
        <v>34000</v>
      </c>
      <c r="G62" s="32">
        <v>108.79</v>
      </c>
      <c r="H62" s="32" t="s">
        <v>332</v>
      </c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</row>
    <row r="63" spans="1:28" ht="12.75" customHeight="1">
      <c r="A63" s="83">
        <v>45377</v>
      </c>
      <c r="B63" s="32">
        <v>512047</v>
      </c>
      <c r="C63" s="31" t="s">
        <v>1220</v>
      </c>
      <c r="D63" s="31" t="s">
        <v>1090</v>
      </c>
      <c r="E63" s="31" t="s">
        <v>562</v>
      </c>
      <c r="F63" s="84">
        <v>210040</v>
      </c>
      <c r="G63" s="32">
        <v>10.36</v>
      </c>
      <c r="H63" s="32" t="s">
        <v>332</v>
      </c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</row>
    <row r="64" spans="1:28" ht="12.75" customHeight="1">
      <c r="A64" s="83">
        <v>45377</v>
      </c>
      <c r="B64" s="32">
        <v>544121</v>
      </c>
      <c r="C64" s="31" t="s">
        <v>1221</v>
      </c>
      <c r="D64" s="31" t="s">
        <v>1222</v>
      </c>
      <c r="E64" s="31" t="s">
        <v>562</v>
      </c>
      <c r="F64" s="84">
        <v>94000</v>
      </c>
      <c r="G64" s="32">
        <v>179.35</v>
      </c>
      <c r="H64" s="32" t="s">
        <v>332</v>
      </c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</row>
    <row r="65" spans="1:28" ht="12.75" customHeight="1">
      <c r="A65" s="83">
        <v>45377</v>
      </c>
      <c r="B65" s="32">
        <v>542753</v>
      </c>
      <c r="C65" s="31" t="s">
        <v>1223</v>
      </c>
      <c r="D65" s="31" t="s">
        <v>1224</v>
      </c>
      <c r="E65" s="31" t="s">
        <v>562</v>
      </c>
      <c r="F65" s="84">
        <v>7371668</v>
      </c>
      <c r="G65" s="32">
        <v>4.41</v>
      </c>
      <c r="H65" s="32" t="s">
        <v>332</v>
      </c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72"/>
    </row>
    <row r="66" spans="1:28" ht="12.75" customHeight="1">
      <c r="A66" s="83">
        <v>45377</v>
      </c>
      <c r="B66" s="32">
        <v>542753</v>
      </c>
      <c r="C66" s="31" t="s">
        <v>1223</v>
      </c>
      <c r="D66" s="31" t="s">
        <v>1224</v>
      </c>
      <c r="E66" s="31" t="s">
        <v>561</v>
      </c>
      <c r="F66" s="84">
        <v>2035778</v>
      </c>
      <c r="G66" s="32">
        <v>4.41</v>
      </c>
      <c r="H66" s="32" t="s">
        <v>332</v>
      </c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</row>
    <row r="67" spans="1:28" ht="12.75" customHeight="1">
      <c r="A67" s="83">
        <v>45377</v>
      </c>
      <c r="B67" s="32">
        <v>538875</v>
      </c>
      <c r="C67" s="31" t="s">
        <v>1225</v>
      </c>
      <c r="D67" s="31" t="s">
        <v>1226</v>
      </c>
      <c r="E67" s="31" t="s">
        <v>561</v>
      </c>
      <c r="F67" s="84">
        <v>50000</v>
      </c>
      <c r="G67" s="32">
        <v>15.98</v>
      </c>
      <c r="H67" s="32" t="s">
        <v>332</v>
      </c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</row>
    <row r="68" spans="1:28" ht="12.75" customHeight="1">
      <c r="A68" s="83">
        <v>45377</v>
      </c>
      <c r="B68" s="32">
        <v>544047</v>
      </c>
      <c r="C68" s="31" t="s">
        <v>1227</v>
      </c>
      <c r="D68" s="31" t="s">
        <v>1228</v>
      </c>
      <c r="E68" s="31" t="s">
        <v>562</v>
      </c>
      <c r="F68" s="84">
        <v>111000</v>
      </c>
      <c r="G68" s="32">
        <v>69.86</v>
      </c>
      <c r="H68" s="32" t="s">
        <v>332</v>
      </c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</row>
    <row r="69" spans="1:28" ht="12.75" customHeight="1">
      <c r="A69" s="83">
        <v>45377</v>
      </c>
      <c r="B69" s="32">
        <v>544035</v>
      </c>
      <c r="C69" s="31" t="s">
        <v>1229</v>
      </c>
      <c r="D69" s="31" t="s">
        <v>1230</v>
      </c>
      <c r="E69" s="31" t="s">
        <v>562</v>
      </c>
      <c r="F69" s="84">
        <v>96000</v>
      </c>
      <c r="G69" s="32">
        <v>76.2</v>
      </c>
      <c r="H69" s="32" t="s">
        <v>332</v>
      </c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</row>
    <row r="70" spans="1:28" ht="12.75" customHeight="1">
      <c r="A70" s="83">
        <v>45377</v>
      </c>
      <c r="B70" s="32">
        <v>544035</v>
      </c>
      <c r="C70" s="31" t="s">
        <v>1229</v>
      </c>
      <c r="D70" s="31" t="s">
        <v>1231</v>
      </c>
      <c r="E70" s="31" t="s">
        <v>561</v>
      </c>
      <c r="F70" s="84">
        <v>96000</v>
      </c>
      <c r="G70" s="32">
        <v>76.2</v>
      </c>
      <c r="H70" s="32" t="s">
        <v>332</v>
      </c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  <c r="AA70" s="72"/>
      <c r="AB70" s="72"/>
    </row>
    <row r="71" spans="1:28" ht="12.75" customHeight="1">
      <c r="A71" s="83">
        <v>45377</v>
      </c>
      <c r="B71" s="32">
        <v>533110</v>
      </c>
      <c r="C71" s="31" t="s">
        <v>1232</v>
      </c>
      <c r="D71" s="31" t="s">
        <v>1233</v>
      </c>
      <c r="E71" s="31" t="s">
        <v>562</v>
      </c>
      <c r="F71" s="84">
        <v>31537</v>
      </c>
      <c r="G71" s="32">
        <v>9.25</v>
      </c>
      <c r="H71" s="32" t="s">
        <v>332</v>
      </c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</row>
    <row r="72" spans="1:28" ht="12.75" customHeight="1">
      <c r="A72" s="83">
        <v>45377</v>
      </c>
      <c r="B72" s="32">
        <v>530565</v>
      </c>
      <c r="C72" s="31" t="s">
        <v>1234</v>
      </c>
      <c r="D72" s="31" t="s">
        <v>1235</v>
      </c>
      <c r="E72" s="31" t="s">
        <v>561</v>
      </c>
      <c r="F72" s="84">
        <v>47000</v>
      </c>
      <c r="G72" s="32">
        <v>108.4</v>
      </c>
      <c r="H72" s="32" t="s">
        <v>332</v>
      </c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72"/>
    </row>
    <row r="73" spans="1:28" ht="12.75" customHeight="1">
      <c r="A73" s="83">
        <v>45377</v>
      </c>
      <c r="B73" s="32">
        <v>537259</v>
      </c>
      <c r="C73" s="31" t="s">
        <v>1236</v>
      </c>
      <c r="D73" s="31" t="s">
        <v>1237</v>
      </c>
      <c r="E73" s="31" t="s">
        <v>562</v>
      </c>
      <c r="F73" s="84">
        <v>55851</v>
      </c>
      <c r="G73" s="32">
        <v>1066.8599999999999</v>
      </c>
      <c r="H73" s="32" t="s">
        <v>332</v>
      </c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</row>
    <row r="74" spans="1:28" ht="12.75" customHeight="1">
      <c r="A74" s="83">
        <v>45377</v>
      </c>
      <c r="B74" s="32">
        <v>511447</v>
      </c>
      <c r="C74" s="31" t="s">
        <v>1238</v>
      </c>
      <c r="D74" s="31" t="s">
        <v>1239</v>
      </c>
      <c r="E74" s="31" t="s">
        <v>562</v>
      </c>
      <c r="F74" s="84">
        <v>830023</v>
      </c>
      <c r="G74" s="32">
        <v>2.88</v>
      </c>
      <c r="H74" s="32" t="s">
        <v>332</v>
      </c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</row>
    <row r="75" spans="1:28" ht="12.75" customHeight="1">
      <c r="A75" s="83">
        <v>45377</v>
      </c>
      <c r="B75" s="32">
        <v>540955</v>
      </c>
      <c r="C75" s="31" t="s">
        <v>1240</v>
      </c>
      <c r="D75" s="31" t="s">
        <v>1241</v>
      </c>
      <c r="E75" s="31" t="s">
        <v>562</v>
      </c>
      <c r="F75" s="84">
        <v>200000</v>
      </c>
      <c r="G75" s="32">
        <v>9.2799999999999994</v>
      </c>
      <c r="H75" s="32" t="s">
        <v>332</v>
      </c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</row>
    <row r="76" spans="1:28" ht="12.75" customHeight="1">
      <c r="A76" s="83">
        <v>45377</v>
      </c>
      <c r="B76" s="32">
        <v>537582</v>
      </c>
      <c r="C76" s="31" t="s">
        <v>1105</v>
      </c>
      <c r="D76" s="31" t="s">
        <v>1106</v>
      </c>
      <c r="E76" s="31" t="s">
        <v>562</v>
      </c>
      <c r="F76" s="84">
        <v>250000</v>
      </c>
      <c r="G76" s="32">
        <v>2.09</v>
      </c>
      <c r="H76" s="32" t="s">
        <v>332</v>
      </c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</row>
    <row r="77" spans="1:28" ht="12.75" customHeight="1">
      <c r="A77" s="83">
        <v>45377</v>
      </c>
      <c r="B77" s="32">
        <v>537582</v>
      </c>
      <c r="C77" s="31" t="s">
        <v>1105</v>
      </c>
      <c r="D77" s="31" t="s">
        <v>1242</v>
      </c>
      <c r="E77" s="31" t="s">
        <v>562</v>
      </c>
      <c r="F77" s="84">
        <v>10000</v>
      </c>
      <c r="G77" s="32">
        <v>2.23</v>
      </c>
      <c r="H77" s="32" t="s">
        <v>332</v>
      </c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</row>
    <row r="78" spans="1:28" ht="12.75" customHeight="1">
      <c r="A78" s="83">
        <v>45377</v>
      </c>
      <c r="B78" s="32">
        <v>537582</v>
      </c>
      <c r="C78" s="31" t="s">
        <v>1105</v>
      </c>
      <c r="D78" s="31" t="s">
        <v>1242</v>
      </c>
      <c r="E78" s="31" t="s">
        <v>561</v>
      </c>
      <c r="F78" s="84">
        <v>160000</v>
      </c>
      <c r="G78" s="32">
        <v>2.08</v>
      </c>
      <c r="H78" s="32" t="s">
        <v>332</v>
      </c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</row>
    <row r="79" spans="1:28" ht="12.75" customHeight="1">
      <c r="A79" s="83">
        <v>45377</v>
      </c>
      <c r="B79" s="32">
        <v>532378</v>
      </c>
      <c r="C79" s="31" t="s">
        <v>1243</v>
      </c>
      <c r="D79" s="31" t="s">
        <v>1244</v>
      </c>
      <c r="E79" s="31" t="s">
        <v>562</v>
      </c>
      <c r="F79" s="84">
        <v>184431</v>
      </c>
      <c r="G79" s="32">
        <v>2.14</v>
      </c>
      <c r="H79" s="32" t="s">
        <v>332</v>
      </c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</row>
    <row r="80" spans="1:28" ht="12.75" customHeight="1">
      <c r="A80" s="83">
        <v>45377</v>
      </c>
      <c r="B80" s="32">
        <v>532378</v>
      </c>
      <c r="C80" s="31" t="s">
        <v>1243</v>
      </c>
      <c r="D80" s="31" t="s">
        <v>1245</v>
      </c>
      <c r="E80" s="31" t="s">
        <v>561</v>
      </c>
      <c r="F80" s="84">
        <v>200000</v>
      </c>
      <c r="G80" s="32">
        <v>2.14</v>
      </c>
      <c r="H80" s="32" t="s">
        <v>332</v>
      </c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</row>
    <row r="81" spans="1:28" ht="12.75" customHeight="1">
      <c r="A81" s="83">
        <v>45377</v>
      </c>
      <c r="B81" s="32">
        <v>540570</v>
      </c>
      <c r="C81" s="31" t="s">
        <v>1246</v>
      </c>
      <c r="D81" s="31" t="s">
        <v>1247</v>
      </c>
      <c r="E81" s="31" t="s">
        <v>561</v>
      </c>
      <c r="F81" s="84">
        <v>2500000</v>
      </c>
      <c r="G81" s="32">
        <v>25</v>
      </c>
      <c r="H81" s="32" t="s">
        <v>332</v>
      </c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</row>
    <row r="82" spans="1:28" ht="12.75" customHeight="1">
      <c r="A82" s="83">
        <v>45377</v>
      </c>
      <c r="B82" s="32">
        <v>540570</v>
      </c>
      <c r="C82" s="31" t="s">
        <v>1246</v>
      </c>
      <c r="D82" s="31" t="s">
        <v>1248</v>
      </c>
      <c r="E82" s="31" t="s">
        <v>562</v>
      </c>
      <c r="F82" s="84">
        <v>2486279</v>
      </c>
      <c r="G82" s="32">
        <v>25</v>
      </c>
      <c r="H82" s="32" t="s">
        <v>332</v>
      </c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72"/>
    </row>
    <row r="83" spans="1:28" ht="12.75" customHeight="1">
      <c r="A83" s="83">
        <v>45377</v>
      </c>
      <c r="B83" s="32">
        <v>540570</v>
      </c>
      <c r="C83" s="31" t="s">
        <v>1246</v>
      </c>
      <c r="D83" s="31" t="s">
        <v>1248</v>
      </c>
      <c r="E83" s="31" t="s">
        <v>561</v>
      </c>
      <c r="F83" s="84">
        <v>23454</v>
      </c>
      <c r="G83" s="32">
        <v>24.44</v>
      </c>
      <c r="H83" s="32" t="s">
        <v>332</v>
      </c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</row>
    <row r="84" spans="1:28" ht="12.75" customHeight="1">
      <c r="A84" s="83">
        <v>45377</v>
      </c>
      <c r="B84" s="32" t="s">
        <v>1157</v>
      </c>
      <c r="C84" s="31" t="s">
        <v>1158</v>
      </c>
      <c r="D84" s="31" t="s">
        <v>1149</v>
      </c>
      <c r="E84" s="31" t="s">
        <v>561</v>
      </c>
      <c r="F84" s="84">
        <v>478587</v>
      </c>
      <c r="G84" s="32">
        <v>318.49</v>
      </c>
      <c r="H84" s="32" t="s">
        <v>938</v>
      </c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</row>
    <row r="85" spans="1:28" ht="12.75" customHeight="1">
      <c r="A85" s="83">
        <v>45377</v>
      </c>
      <c r="B85" s="32" t="s">
        <v>1249</v>
      </c>
      <c r="C85" s="31" t="s">
        <v>1250</v>
      </c>
      <c r="D85" s="31" t="s">
        <v>1251</v>
      </c>
      <c r="E85" s="31" t="s">
        <v>561</v>
      </c>
      <c r="F85" s="84">
        <v>300000</v>
      </c>
      <c r="G85" s="32">
        <v>37.659999999999997</v>
      </c>
      <c r="H85" s="32" t="s">
        <v>938</v>
      </c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</row>
    <row r="86" spans="1:28" ht="12.75" customHeight="1">
      <c r="A86" s="83">
        <v>45377</v>
      </c>
      <c r="B86" s="32" t="s">
        <v>1252</v>
      </c>
      <c r="C86" s="31" t="s">
        <v>1253</v>
      </c>
      <c r="D86" s="31" t="s">
        <v>1254</v>
      </c>
      <c r="E86" s="31" t="s">
        <v>561</v>
      </c>
      <c r="F86" s="84">
        <v>1107723</v>
      </c>
      <c r="G86" s="32">
        <v>9</v>
      </c>
      <c r="H86" s="32" t="s">
        <v>938</v>
      </c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</row>
    <row r="87" spans="1:28" ht="12.75" customHeight="1">
      <c r="A87" s="83">
        <v>45377</v>
      </c>
      <c r="B87" s="32" t="s">
        <v>1252</v>
      </c>
      <c r="C87" s="31" t="s">
        <v>1253</v>
      </c>
      <c r="D87" s="31" t="s">
        <v>1255</v>
      </c>
      <c r="E87" s="31" t="s">
        <v>561</v>
      </c>
      <c r="F87" s="84">
        <v>1000000</v>
      </c>
      <c r="G87" s="32">
        <v>10.220000000000001</v>
      </c>
      <c r="H87" s="32" t="s">
        <v>938</v>
      </c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</row>
    <row r="88" spans="1:28" ht="12.75" customHeight="1">
      <c r="A88" s="83">
        <v>45377</v>
      </c>
      <c r="B88" s="32" t="s">
        <v>1107</v>
      </c>
      <c r="C88" s="31" t="s">
        <v>1108</v>
      </c>
      <c r="D88" s="31" t="s">
        <v>1101</v>
      </c>
      <c r="E88" s="31" t="s">
        <v>561</v>
      </c>
      <c r="F88" s="84">
        <v>55500</v>
      </c>
      <c r="G88" s="32">
        <v>69.819999999999993</v>
      </c>
      <c r="H88" s="32" t="s">
        <v>938</v>
      </c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  <c r="AA88" s="72"/>
      <c r="AB88" s="72"/>
    </row>
    <row r="89" spans="1:28" ht="12.75" customHeight="1">
      <c r="A89" s="83">
        <v>45377</v>
      </c>
      <c r="B89" s="32" t="s">
        <v>1256</v>
      </c>
      <c r="C89" s="31" t="s">
        <v>1257</v>
      </c>
      <c r="D89" s="31" t="s">
        <v>1258</v>
      </c>
      <c r="E89" s="31" t="s">
        <v>561</v>
      </c>
      <c r="F89" s="84">
        <v>275000</v>
      </c>
      <c r="G89" s="32">
        <v>25.9</v>
      </c>
      <c r="H89" s="32" t="s">
        <v>938</v>
      </c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72"/>
    </row>
    <row r="90" spans="1:28" ht="12.75" customHeight="1">
      <c r="A90" s="83">
        <v>45377</v>
      </c>
      <c r="B90" s="32" t="s">
        <v>1109</v>
      </c>
      <c r="C90" s="31" t="s">
        <v>1110</v>
      </c>
      <c r="D90" s="31" t="s">
        <v>1259</v>
      </c>
      <c r="E90" s="31" t="s">
        <v>561</v>
      </c>
      <c r="F90" s="84">
        <v>1100000</v>
      </c>
      <c r="G90" s="32">
        <v>46.73</v>
      </c>
      <c r="H90" s="32" t="s">
        <v>938</v>
      </c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  <c r="AA90" s="72"/>
      <c r="AB90" s="72"/>
    </row>
    <row r="91" spans="1:28" ht="12.75" customHeight="1">
      <c r="A91" s="83">
        <v>45377</v>
      </c>
      <c r="B91" s="32" t="s">
        <v>1260</v>
      </c>
      <c r="C91" s="31" t="s">
        <v>1261</v>
      </c>
      <c r="D91" s="31" t="s">
        <v>1262</v>
      </c>
      <c r="E91" s="31" t="s">
        <v>561</v>
      </c>
      <c r="F91" s="84">
        <v>174000</v>
      </c>
      <c r="G91" s="32">
        <v>52.26</v>
      </c>
      <c r="H91" s="32" t="s">
        <v>938</v>
      </c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  <c r="AA91" s="72"/>
      <c r="AB91" s="72"/>
    </row>
    <row r="92" spans="1:28" ht="12.75" customHeight="1">
      <c r="A92" s="83">
        <v>45377</v>
      </c>
      <c r="B92" s="32" t="s">
        <v>1263</v>
      </c>
      <c r="C92" s="31" t="s">
        <v>1264</v>
      </c>
      <c r="D92" s="31" t="s">
        <v>1265</v>
      </c>
      <c r="E92" s="31" t="s">
        <v>561</v>
      </c>
      <c r="F92" s="84">
        <v>30000</v>
      </c>
      <c r="G92" s="32">
        <v>10.77</v>
      </c>
      <c r="H92" s="32" t="s">
        <v>938</v>
      </c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  <c r="AA92" s="72"/>
      <c r="AB92" s="72"/>
    </row>
    <row r="93" spans="1:28" ht="12.75" customHeight="1">
      <c r="A93" s="83">
        <v>45377</v>
      </c>
      <c r="B93" s="32" t="s">
        <v>1112</v>
      </c>
      <c r="C93" s="31" t="s">
        <v>1113</v>
      </c>
      <c r="D93" s="31" t="s">
        <v>1266</v>
      </c>
      <c r="E93" s="31" t="s">
        <v>561</v>
      </c>
      <c r="F93" s="84">
        <v>80179</v>
      </c>
      <c r="G93" s="32">
        <v>23.08</v>
      </c>
      <c r="H93" s="32" t="s">
        <v>938</v>
      </c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  <c r="AA93" s="72"/>
      <c r="AB93" s="72"/>
    </row>
    <row r="94" spans="1:28" ht="12.75" customHeight="1">
      <c r="A94" s="83">
        <v>45377</v>
      </c>
      <c r="B94" s="32" t="s">
        <v>1112</v>
      </c>
      <c r="C94" s="31" t="s">
        <v>1113</v>
      </c>
      <c r="D94" s="31" t="s">
        <v>1267</v>
      </c>
      <c r="E94" s="31" t="s">
        <v>561</v>
      </c>
      <c r="F94" s="84">
        <v>221968</v>
      </c>
      <c r="G94" s="32">
        <v>23.63</v>
      </c>
      <c r="H94" s="32" t="s">
        <v>938</v>
      </c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</row>
    <row r="95" spans="1:28" ht="12.75" customHeight="1">
      <c r="A95" s="83">
        <v>45377</v>
      </c>
      <c r="B95" s="32" t="s">
        <v>1112</v>
      </c>
      <c r="C95" s="31" t="s">
        <v>1113</v>
      </c>
      <c r="D95" s="31" t="s">
        <v>1268</v>
      </c>
      <c r="E95" s="31" t="s">
        <v>561</v>
      </c>
      <c r="F95" s="84">
        <v>78874</v>
      </c>
      <c r="G95" s="32">
        <v>23.39</v>
      </c>
      <c r="H95" s="32" t="s">
        <v>938</v>
      </c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  <c r="AA95" s="72"/>
      <c r="AB95" s="72"/>
    </row>
    <row r="96" spans="1:28" ht="12.75" customHeight="1">
      <c r="A96" s="83">
        <v>45377</v>
      </c>
      <c r="B96" s="32" t="s">
        <v>1112</v>
      </c>
      <c r="C96" s="31" t="s">
        <v>1113</v>
      </c>
      <c r="D96" s="31" t="s">
        <v>1269</v>
      </c>
      <c r="E96" s="31" t="s">
        <v>561</v>
      </c>
      <c r="F96" s="84">
        <v>76500</v>
      </c>
      <c r="G96" s="32">
        <v>25</v>
      </c>
      <c r="H96" s="32" t="s">
        <v>938</v>
      </c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  <c r="AA96" s="72"/>
      <c r="AB96" s="72"/>
    </row>
    <row r="97" spans="1:28" ht="12.75" customHeight="1">
      <c r="A97" s="83">
        <v>45377</v>
      </c>
      <c r="B97" s="32" t="s">
        <v>1112</v>
      </c>
      <c r="C97" s="31" t="s">
        <v>1113</v>
      </c>
      <c r="D97" s="31" t="s">
        <v>1102</v>
      </c>
      <c r="E97" s="31" t="s">
        <v>561</v>
      </c>
      <c r="F97" s="84">
        <v>90260</v>
      </c>
      <c r="G97" s="32">
        <v>25</v>
      </c>
      <c r="H97" s="32" t="s">
        <v>938</v>
      </c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72"/>
      <c r="AB97" s="72"/>
    </row>
    <row r="98" spans="1:28" ht="12.75" customHeight="1">
      <c r="A98" s="83">
        <v>45377</v>
      </c>
      <c r="B98" s="32" t="s">
        <v>1112</v>
      </c>
      <c r="C98" s="31" t="s">
        <v>1113</v>
      </c>
      <c r="D98" s="31" t="s">
        <v>1270</v>
      </c>
      <c r="E98" s="31" t="s">
        <v>561</v>
      </c>
      <c r="F98" s="84">
        <v>129500</v>
      </c>
      <c r="G98" s="32">
        <v>23.96</v>
      </c>
      <c r="H98" s="32" t="s">
        <v>938</v>
      </c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  <c r="AA98" s="72"/>
      <c r="AB98" s="72"/>
    </row>
    <row r="99" spans="1:28" ht="12.75" customHeight="1">
      <c r="A99" s="83">
        <v>45377</v>
      </c>
      <c r="B99" s="32" t="s">
        <v>1073</v>
      </c>
      <c r="C99" s="31" t="s">
        <v>1074</v>
      </c>
      <c r="D99" s="31" t="s">
        <v>1152</v>
      </c>
      <c r="E99" s="31" t="s">
        <v>561</v>
      </c>
      <c r="F99" s="84">
        <v>5000000</v>
      </c>
      <c r="G99" s="32">
        <v>13.3</v>
      </c>
      <c r="H99" s="32" t="s">
        <v>938</v>
      </c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  <c r="AA99" s="72"/>
      <c r="AB99" s="72"/>
    </row>
    <row r="100" spans="1:28" ht="12.75" customHeight="1">
      <c r="A100" s="83">
        <v>45377</v>
      </c>
      <c r="B100" s="32" t="s">
        <v>1073</v>
      </c>
      <c r="C100" s="31" t="s">
        <v>1074</v>
      </c>
      <c r="D100" s="31" t="s">
        <v>1271</v>
      </c>
      <c r="E100" s="31" t="s">
        <v>561</v>
      </c>
      <c r="F100" s="84">
        <v>2500000</v>
      </c>
      <c r="G100" s="32">
        <v>12.85</v>
      </c>
      <c r="H100" s="32" t="s">
        <v>938</v>
      </c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  <c r="AA100" s="72"/>
      <c r="AB100" s="72"/>
    </row>
    <row r="101" spans="1:28" ht="12.75" customHeight="1">
      <c r="A101" s="83">
        <v>45377</v>
      </c>
      <c r="B101" s="32" t="s">
        <v>1073</v>
      </c>
      <c r="C101" s="31" t="s">
        <v>1074</v>
      </c>
      <c r="D101" s="31" t="s">
        <v>1272</v>
      </c>
      <c r="E101" s="31" t="s">
        <v>561</v>
      </c>
      <c r="F101" s="84">
        <v>2500000</v>
      </c>
      <c r="G101" s="32">
        <v>12.87</v>
      </c>
      <c r="H101" s="32" t="s">
        <v>938</v>
      </c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  <c r="AA101" s="72"/>
      <c r="AB101" s="72"/>
    </row>
    <row r="102" spans="1:28" ht="12.75" customHeight="1">
      <c r="A102" s="83">
        <v>45377</v>
      </c>
      <c r="B102" s="32" t="s">
        <v>1273</v>
      </c>
      <c r="C102" s="31" t="s">
        <v>1274</v>
      </c>
      <c r="D102" s="31" t="s">
        <v>1275</v>
      </c>
      <c r="E102" s="31" t="s">
        <v>561</v>
      </c>
      <c r="F102" s="84">
        <v>14000</v>
      </c>
      <c r="G102" s="32">
        <v>68</v>
      </c>
      <c r="H102" s="32" t="s">
        <v>938</v>
      </c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  <c r="AA102" s="72"/>
      <c r="AB102" s="72"/>
    </row>
    <row r="103" spans="1:28" ht="12.75" customHeight="1">
      <c r="A103" s="83">
        <v>45377</v>
      </c>
      <c r="B103" s="32" t="s">
        <v>1276</v>
      </c>
      <c r="C103" s="31" t="s">
        <v>1277</v>
      </c>
      <c r="D103" s="31" t="s">
        <v>1278</v>
      </c>
      <c r="E103" s="31" t="s">
        <v>561</v>
      </c>
      <c r="F103" s="84">
        <v>216000</v>
      </c>
      <c r="G103" s="32">
        <v>420.08</v>
      </c>
      <c r="H103" s="32" t="s">
        <v>938</v>
      </c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  <c r="AA103" s="72"/>
      <c r="AB103" s="72"/>
    </row>
    <row r="104" spans="1:28" ht="12.75" customHeight="1">
      <c r="A104" s="83">
        <v>45377</v>
      </c>
      <c r="B104" s="32" t="s">
        <v>1279</v>
      </c>
      <c r="C104" s="31" t="s">
        <v>1280</v>
      </c>
      <c r="D104" s="31" t="s">
        <v>1149</v>
      </c>
      <c r="E104" s="31" t="s">
        <v>561</v>
      </c>
      <c r="F104" s="84">
        <v>285333</v>
      </c>
      <c r="G104" s="32">
        <v>286.22000000000003</v>
      </c>
      <c r="H104" s="32" t="s">
        <v>938</v>
      </c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  <c r="AA104" s="72"/>
      <c r="AB104" s="72"/>
    </row>
    <row r="105" spans="1:28" ht="12.75" customHeight="1">
      <c r="A105" s="83">
        <v>45377</v>
      </c>
      <c r="B105" s="32" t="s">
        <v>1153</v>
      </c>
      <c r="C105" s="31" t="s">
        <v>1154</v>
      </c>
      <c r="D105" s="31" t="s">
        <v>1281</v>
      </c>
      <c r="E105" s="31" t="s">
        <v>561</v>
      </c>
      <c r="F105" s="84">
        <v>859142</v>
      </c>
      <c r="G105" s="32">
        <v>26.49</v>
      </c>
      <c r="H105" s="32" t="s">
        <v>938</v>
      </c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  <c r="AA105" s="72"/>
      <c r="AB105" s="72"/>
    </row>
    <row r="106" spans="1:28" ht="12.75" customHeight="1">
      <c r="A106" s="83">
        <v>45377</v>
      </c>
      <c r="B106" s="32" t="s">
        <v>1153</v>
      </c>
      <c r="C106" s="31" t="s">
        <v>1154</v>
      </c>
      <c r="D106" s="31" t="s">
        <v>1155</v>
      </c>
      <c r="E106" s="31" t="s">
        <v>561</v>
      </c>
      <c r="F106" s="84">
        <v>1003521</v>
      </c>
      <c r="G106" s="32">
        <v>27.98</v>
      </c>
      <c r="H106" s="32" t="s">
        <v>938</v>
      </c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  <c r="AA106" s="72"/>
      <c r="AB106" s="72"/>
    </row>
    <row r="107" spans="1:28" ht="12.75" customHeight="1">
      <c r="A107" s="83">
        <v>45377</v>
      </c>
      <c r="B107" s="32" t="s">
        <v>1282</v>
      </c>
      <c r="C107" s="31" t="s">
        <v>1283</v>
      </c>
      <c r="D107" s="31" t="s">
        <v>1156</v>
      </c>
      <c r="E107" s="31" t="s">
        <v>561</v>
      </c>
      <c r="F107" s="84">
        <v>300528</v>
      </c>
      <c r="G107" s="32">
        <v>17.62</v>
      </c>
      <c r="H107" s="32" t="s">
        <v>938</v>
      </c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  <c r="AA107" s="72"/>
      <c r="AB107" s="72"/>
    </row>
    <row r="108" spans="1:28" ht="12.75" customHeight="1">
      <c r="A108" s="83">
        <v>45377</v>
      </c>
      <c r="B108" s="32" t="s">
        <v>734</v>
      </c>
      <c r="C108" s="31" t="s">
        <v>1284</v>
      </c>
      <c r="D108" s="31" t="s">
        <v>1149</v>
      </c>
      <c r="E108" s="31" t="s">
        <v>561</v>
      </c>
      <c r="F108" s="84">
        <v>589917</v>
      </c>
      <c r="G108" s="32">
        <v>309.61</v>
      </c>
      <c r="H108" s="32" t="s">
        <v>938</v>
      </c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72"/>
      <c r="AA108" s="72"/>
      <c r="AB108" s="72"/>
    </row>
    <row r="109" spans="1:28" ht="12.75" customHeight="1">
      <c r="A109" s="83">
        <v>45377</v>
      </c>
      <c r="B109" s="32" t="s">
        <v>1285</v>
      </c>
      <c r="C109" s="31" t="s">
        <v>1286</v>
      </c>
      <c r="D109" s="31" t="s">
        <v>1090</v>
      </c>
      <c r="E109" s="31" t="s">
        <v>561</v>
      </c>
      <c r="F109" s="84">
        <v>560000</v>
      </c>
      <c r="G109" s="32">
        <v>164.2</v>
      </c>
      <c r="H109" s="32" t="s">
        <v>938</v>
      </c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  <c r="AA109" s="72"/>
      <c r="AB109" s="72"/>
    </row>
    <row r="110" spans="1:28" ht="12.75" customHeight="1">
      <c r="A110" s="83">
        <v>45377</v>
      </c>
      <c r="B110" s="32" t="s">
        <v>1287</v>
      </c>
      <c r="C110" s="31" t="s">
        <v>1288</v>
      </c>
      <c r="D110" s="31" t="s">
        <v>1289</v>
      </c>
      <c r="E110" s="31" t="s">
        <v>561</v>
      </c>
      <c r="F110" s="84">
        <v>121000</v>
      </c>
      <c r="G110" s="32">
        <v>190</v>
      </c>
      <c r="H110" s="32" t="s">
        <v>938</v>
      </c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72"/>
      <c r="V110" s="72"/>
      <c r="W110" s="72"/>
      <c r="X110" s="72"/>
      <c r="Y110" s="72"/>
      <c r="Z110" s="72"/>
      <c r="AA110" s="72"/>
      <c r="AB110" s="72"/>
    </row>
    <row r="111" spans="1:28" ht="12.75" customHeight="1">
      <c r="A111" s="83">
        <v>45377</v>
      </c>
      <c r="B111" s="32" t="s">
        <v>1290</v>
      </c>
      <c r="C111" s="31" t="s">
        <v>1291</v>
      </c>
      <c r="D111" s="31" t="s">
        <v>1292</v>
      </c>
      <c r="E111" s="31" t="s">
        <v>562</v>
      </c>
      <c r="F111" s="84">
        <v>816947</v>
      </c>
      <c r="G111" s="32">
        <v>1.5</v>
      </c>
      <c r="H111" s="32" t="s">
        <v>938</v>
      </c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72"/>
      <c r="V111" s="72"/>
      <c r="W111" s="72"/>
      <c r="X111" s="72"/>
      <c r="Y111" s="72"/>
      <c r="Z111" s="72"/>
      <c r="AA111" s="72"/>
      <c r="AB111" s="72"/>
    </row>
    <row r="112" spans="1:28" ht="12.75" customHeight="1">
      <c r="A112" s="83">
        <v>45377</v>
      </c>
      <c r="B112" s="32" t="s">
        <v>1157</v>
      </c>
      <c r="C112" s="31" t="s">
        <v>1158</v>
      </c>
      <c r="D112" s="31" t="s">
        <v>1149</v>
      </c>
      <c r="E112" s="31" t="s">
        <v>562</v>
      </c>
      <c r="F112" s="84">
        <v>478587</v>
      </c>
      <c r="G112" s="32">
        <v>318.51</v>
      </c>
      <c r="H112" s="32" t="s">
        <v>938</v>
      </c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72"/>
      <c r="V112" s="72"/>
      <c r="W112" s="72"/>
      <c r="X112" s="72"/>
      <c r="Y112" s="72"/>
      <c r="Z112" s="72"/>
      <c r="AA112" s="72"/>
      <c r="AB112" s="72"/>
    </row>
    <row r="113" spans="1:28" ht="12.75" customHeight="1">
      <c r="A113" s="83">
        <v>45377</v>
      </c>
      <c r="B113" s="32" t="s">
        <v>1150</v>
      </c>
      <c r="C113" s="31" t="s">
        <v>1151</v>
      </c>
      <c r="D113" s="31" t="s">
        <v>1104</v>
      </c>
      <c r="E113" s="31" t="s">
        <v>562</v>
      </c>
      <c r="F113" s="84">
        <v>82000</v>
      </c>
      <c r="G113" s="32">
        <v>66.599999999999994</v>
      </c>
      <c r="H113" s="32" t="s">
        <v>938</v>
      </c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  <c r="U113" s="72"/>
      <c r="V113" s="72"/>
      <c r="W113" s="72"/>
      <c r="X113" s="72"/>
      <c r="Y113" s="72"/>
      <c r="Z113" s="72"/>
      <c r="AA113" s="72"/>
      <c r="AB113" s="72"/>
    </row>
    <row r="114" spans="1:28" ht="12.75" customHeight="1">
      <c r="A114" s="83">
        <v>45377</v>
      </c>
      <c r="B114" s="32" t="s">
        <v>1252</v>
      </c>
      <c r="C114" s="31" t="s">
        <v>1253</v>
      </c>
      <c r="D114" s="31" t="s">
        <v>1255</v>
      </c>
      <c r="E114" s="31" t="s">
        <v>562</v>
      </c>
      <c r="F114" s="84">
        <v>110169</v>
      </c>
      <c r="G114" s="32">
        <v>9.3699999999999992</v>
      </c>
      <c r="H114" s="32" t="s">
        <v>938</v>
      </c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  <c r="AA114" s="72"/>
      <c r="AB114" s="72"/>
    </row>
    <row r="115" spans="1:28" ht="12.75" customHeight="1">
      <c r="A115" s="83">
        <v>45377</v>
      </c>
      <c r="B115" s="32" t="s">
        <v>1293</v>
      </c>
      <c r="C115" s="31" t="s">
        <v>1294</v>
      </c>
      <c r="D115" s="31" t="s">
        <v>1295</v>
      </c>
      <c r="E115" s="31" t="s">
        <v>562</v>
      </c>
      <c r="F115" s="84">
        <v>105000</v>
      </c>
      <c r="G115" s="32">
        <v>4.8499999999999996</v>
      </c>
      <c r="H115" s="32" t="s">
        <v>938</v>
      </c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  <c r="AA115" s="72"/>
      <c r="AB115" s="72"/>
    </row>
    <row r="116" spans="1:28" ht="12.75" customHeight="1">
      <c r="A116" s="83">
        <v>45377</v>
      </c>
      <c r="B116" s="32" t="s">
        <v>1107</v>
      </c>
      <c r="C116" s="31" t="s">
        <v>1108</v>
      </c>
      <c r="D116" s="31" t="s">
        <v>1100</v>
      </c>
      <c r="E116" s="31" t="s">
        <v>562</v>
      </c>
      <c r="F116" s="84">
        <v>55500</v>
      </c>
      <c r="G116" s="32">
        <v>69.819999999999993</v>
      </c>
      <c r="H116" s="32" t="s">
        <v>938</v>
      </c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  <c r="AA116" s="72"/>
      <c r="AB116" s="72"/>
    </row>
    <row r="117" spans="1:28" ht="15" customHeight="1">
      <c r="A117" s="83">
        <v>45377</v>
      </c>
      <c r="B117" s="32" t="s">
        <v>842</v>
      </c>
      <c r="C117" s="31" t="s">
        <v>1296</v>
      </c>
      <c r="D117" s="31" t="s">
        <v>1297</v>
      </c>
      <c r="E117" s="31" t="s">
        <v>562</v>
      </c>
      <c r="F117" s="84">
        <v>5817874</v>
      </c>
      <c r="G117" s="32">
        <v>2124.71</v>
      </c>
      <c r="H117" s="32" t="s">
        <v>938</v>
      </c>
    </row>
    <row r="118" spans="1:28" ht="15" customHeight="1">
      <c r="A118" s="83">
        <v>45377</v>
      </c>
      <c r="B118" s="32" t="s">
        <v>842</v>
      </c>
      <c r="C118" s="31" t="s">
        <v>1296</v>
      </c>
      <c r="D118" s="31" t="s">
        <v>1297</v>
      </c>
      <c r="E118" s="31" t="s">
        <v>562</v>
      </c>
      <c r="F118" s="84">
        <v>5817873</v>
      </c>
      <c r="G118" s="32">
        <v>2120.31</v>
      </c>
      <c r="H118" s="32" t="s">
        <v>938</v>
      </c>
    </row>
    <row r="119" spans="1:28" ht="15" customHeight="1">
      <c r="A119" s="83">
        <v>45377</v>
      </c>
      <c r="B119" s="32" t="s">
        <v>1256</v>
      </c>
      <c r="C119" s="31" t="s">
        <v>1257</v>
      </c>
      <c r="D119" s="31" t="s">
        <v>1298</v>
      </c>
      <c r="E119" s="31" t="s">
        <v>562</v>
      </c>
      <c r="F119" s="84">
        <v>275000</v>
      </c>
      <c r="G119" s="32">
        <v>25.9</v>
      </c>
      <c r="H119" s="32" t="s">
        <v>938</v>
      </c>
    </row>
    <row r="120" spans="1:28" ht="15" customHeight="1">
      <c r="A120" s="83">
        <v>45377</v>
      </c>
      <c r="B120" s="32" t="s">
        <v>1109</v>
      </c>
      <c r="C120" s="31" t="s">
        <v>1110</v>
      </c>
      <c r="D120" s="31" t="s">
        <v>1111</v>
      </c>
      <c r="E120" s="31" t="s">
        <v>562</v>
      </c>
      <c r="F120" s="84">
        <v>1100000</v>
      </c>
      <c r="G120" s="32">
        <v>46.73</v>
      </c>
      <c r="H120" s="32" t="s">
        <v>938</v>
      </c>
    </row>
    <row r="121" spans="1:28" ht="15" customHeight="1">
      <c r="A121" s="83">
        <v>45377</v>
      </c>
      <c r="B121" s="32" t="s">
        <v>1260</v>
      </c>
      <c r="C121" s="31" t="s">
        <v>1261</v>
      </c>
      <c r="D121" s="31" t="s">
        <v>1299</v>
      </c>
      <c r="E121" s="31" t="s">
        <v>562</v>
      </c>
      <c r="F121" s="84">
        <v>219000</v>
      </c>
      <c r="G121" s="32">
        <v>52.06</v>
      </c>
      <c r="H121" s="32" t="s">
        <v>938</v>
      </c>
    </row>
    <row r="122" spans="1:28" ht="15" customHeight="1">
      <c r="A122" s="83">
        <v>45377</v>
      </c>
      <c r="B122" s="32" t="s">
        <v>1263</v>
      </c>
      <c r="C122" s="31" t="s">
        <v>1264</v>
      </c>
      <c r="D122" s="31" t="s">
        <v>1265</v>
      </c>
      <c r="E122" s="31" t="s">
        <v>562</v>
      </c>
      <c r="F122" s="84">
        <v>882816</v>
      </c>
      <c r="G122" s="32">
        <v>10.57</v>
      </c>
      <c r="H122" s="32" t="s">
        <v>938</v>
      </c>
    </row>
    <row r="123" spans="1:28" ht="15" customHeight="1">
      <c r="A123" s="83">
        <v>45377</v>
      </c>
      <c r="B123" s="32" t="s">
        <v>1112</v>
      </c>
      <c r="C123" s="31" t="s">
        <v>1113</v>
      </c>
      <c r="D123" s="31" t="s">
        <v>1102</v>
      </c>
      <c r="E123" s="31" t="s">
        <v>562</v>
      </c>
      <c r="F123" s="84">
        <v>55237</v>
      </c>
      <c r="G123" s="32">
        <v>23.82</v>
      </c>
      <c r="H123" s="32" t="s">
        <v>938</v>
      </c>
    </row>
    <row r="124" spans="1:28" ht="15" customHeight="1">
      <c r="A124" s="83">
        <v>45377</v>
      </c>
      <c r="B124" s="32" t="s">
        <v>1112</v>
      </c>
      <c r="C124" s="31" t="s">
        <v>1113</v>
      </c>
      <c r="D124" s="31" t="s">
        <v>1266</v>
      </c>
      <c r="E124" s="31" t="s">
        <v>562</v>
      </c>
      <c r="F124" s="84">
        <v>80179</v>
      </c>
      <c r="G124" s="32">
        <v>23.51</v>
      </c>
      <c r="H124" s="32" t="s">
        <v>938</v>
      </c>
    </row>
    <row r="125" spans="1:28" ht="15" customHeight="1">
      <c r="A125" s="83">
        <v>45377</v>
      </c>
      <c r="B125" s="32" t="s">
        <v>1112</v>
      </c>
      <c r="C125" s="31" t="s">
        <v>1113</v>
      </c>
      <c r="D125" s="31" t="s">
        <v>1267</v>
      </c>
      <c r="E125" s="31" t="s">
        <v>562</v>
      </c>
      <c r="F125" s="84">
        <v>221968</v>
      </c>
      <c r="G125" s="32">
        <v>23.65</v>
      </c>
      <c r="H125" s="32" t="s">
        <v>938</v>
      </c>
    </row>
    <row r="126" spans="1:28" ht="15" customHeight="1">
      <c r="A126" s="83">
        <v>45377</v>
      </c>
      <c r="B126" s="32" t="s">
        <v>1112</v>
      </c>
      <c r="C126" s="31" t="s">
        <v>1113</v>
      </c>
      <c r="D126" s="31" t="s">
        <v>1268</v>
      </c>
      <c r="E126" s="31" t="s">
        <v>562</v>
      </c>
      <c r="F126" s="84">
        <v>82706</v>
      </c>
      <c r="G126" s="32">
        <v>23.49</v>
      </c>
      <c r="H126" s="32" t="s">
        <v>938</v>
      </c>
    </row>
    <row r="127" spans="1:28" ht="15" customHeight="1">
      <c r="A127" s="83">
        <v>45377</v>
      </c>
      <c r="B127" s="32" t="s">
        <v>1073</v>
      </c>
      <c r="C127" s="31" t="s">
        <v>1074</v>
      </c>
      <c r="D127" s="31" t="s">
        <v>1272</v>
      </c>
      <c r="E127" s="31" t="s">
        <v>562</v>
      </c>
      <c r="F127" s="84">
        <v>2500000</v>
      </c>
      <c r="G127" s="32">
        <v>13.34</v>
      </c>
      <c r="H127" s="32" t="s">
        <v>938</v>
      </c>
    </row>
    <row r="128" spans="1:28" ht="15" customHeight="1">
      <c r="A128" s="83">
        <v>45377</v>
      </c>
      <c r="B128" s="32" t="s">
        <v>1073</v>
      </c>
      <c r="C128" s="31" t="s">
        <v>1074</v>
      </c>
      <c r="D128" s="31" t="s">
        <v>1152</v>
      </c>
      <c r="E128" s="31" t="s">
        <v>562</v>
      </c>
      <c r="F128" s="84">
        <v>5000000</v>
      </c>
      <c r="G128" s="32">
        <v>12.85</v>
      </c>
      <c r="H128" s="32" t="s">
        <v>938</v>
      </c>
    </row>
    <row r="129" spans="1:8" ht="15" customHeight="1">
      <c r="A129" s="83">
        <v>45377</v>
      </c>
      <c r="B129" s="32" t="s">
        <v>1073</v>
      </c>
      <c r="C129" s="31" t="s">
        <v>1074</v>
      </c>
      <c r="D129" s="31" t="s">
        <v>1271</v>
      </c>
      <c r="E129" s="31" t="s">
        <v>562</v>
      </c>
      <c r="F129" s="84">
        <v>2500000</v>
      </c>
      <c r="G129" s="32">
        <v>13.18</v>
      </c>
      <c r="H129" s="32" t="s">
        <v>938</v>
      </c>
    </row>
    <row r="130" spans="1:8" ht="15" customHeight="1">
      <c r="A130" s="83">
        <v>45377</v>
      </c>
      <c r="B130" s="32" t="s">
        <v>1300</v>
      </c>
      <c r="C130" s="31" t="s">
        <v>1301</v>
      </c>
      <c r="D130" s="31" t="s">
        <v>1302</v>
      </c>
      <c r="E130" s="31" t="s">
        <v>562</v>
      </c>
      <c r="F130" s="84">
        <v>391294</v>
      </c>
      <c r="G130" s="32">
        <v>114.94</v>
      </c>
      <c r="H130" s="32" t="s">
        <v>938</v>
      </c>
    </row>
    <row r="131" spans="1:8" ht="15" customHeight="1">
      <c r="A131" s="83">
        <v>45377</v>
      </c>
      <c r="B131" s="32" t="s">
        <v>1273</v>
      </c>
      <c r="C131" s="31" t="s">
        <v>1274</v>
      </c>
      <c r="D131" s="31" t="s">
        <v>1303</v>
      </c>
      <c r="E131" s="31" t="s">
        <v>562</v>
      </c>
      <c r="F131" s="84">
        <v>14000</v>
      </c>
      <c r="G131" s="32">
        <v>68</v>
      </c>
      <c r="H131" s="32" t="s">
        <v>938</v>
      </c>
    </row>
    <row r="132" spans="1:8" ht="15" customHeight="1">
      <c r="A132" s="83">
        <v>45377</v>
      </c>
      <c r="B132" s="32" t="s">
        <v>1276</v>
      </c>
      <c r="C132" s="31" t="s">
        <v>1277</v>
      </c>
      <c r="D132" s="31" t="s">
        <v>1304</v>
      </c>
      <c r="E132" s="31" t="s">
        <v>562</v>
      </c>
      <c r="F132" s="84">
        <v>216000</v>
      </c>
      <c r="G132" s="32">
        <v>420.07</v>
      </c>
      <c r="H132" s="32" t="s">
        <v>938</v>
      </c>
    </row>
    <row r="133" spans="1:8" ht="15" customHeight="1">
      <c r="A133" s="83">
        <v>45377</v>
      </c>
      <c r="B133" s="32" t="s">
        <v>1279</v>
      </c>
      <c r="C133" s="31" t="s">
        <v>1280</v>
      </c>
      <c r="D133" s="31" t="s">
        <v>1149</v>
      </c>
      <c r="E133" s="31" t="s">
        <v>562</v>
      </c>
      <c r="F133" s="84">
        <v>285333</v>
      </c>
      <c r="G133" s="32">
        <v>285.93</v>
      </c>
      <c r="H133" s="32" t="s">
        <v>938</v>
      </c>
    </row>
    <row r="134" spans="1:8" ht="15" customHeight="1">
      <c r="A134" s="83">
        <v>45377</v>
      </c>
      <c r="B134" s="32" t="s">
        <v>1153</v>
      </c>
      <c r="C134" s="31" t="s">
        <v>1154</v>
      </c>
      <c r="D134" s="31" t="s">
        <v>1281</v>
      </c>
      <c r="E134" s="31" t="s">
        <v>562</v>
      </c>
      <c r="F134" s="84">
        <v>380766</v>
      </c>
      <c r="G134" s="32">
        <v>28.34</v>
      </c>
      <c r="H134" s="32" t="s">
        <v>938</v>
      </c>
    </row>
    <row r="135" spans="1:8" ht="15" customHeight="1">
      <c r="A135" s="83">
        <v>45377</v>
      </c>
      <c r="B135" s="32" t="s">
        <v>1153</v>
      </c>
      <c r="C135" s="31" t="s">
        <v>1154</v>
      </c>
      <c r="D135" s="31" t="s">
        <v>1159</v>
      </c>
      <c r="E135" s="31" t="s">
        <v>562</v>
      </c>
      <c r="F135" s="84">
        <v>1000000</v>
      </c>
      <c r="G135" s="32">
        <v>25.68</v>
      </c>
      <c r="H135" s="32" t="s">
        <v>938</v>
      </c>
    </row>
    <row r="136" spans="1:8" ht="15" customHeight="1">
      <c r="A136" s="83">
        <v>45377</v>
      </c>
      <c r="B136" s="32" t="s">
        <v>1153</v>
      </c>
      <c r="C136" s="31" t="s">
        <v>1154</v>
      </c>
      <c r="D136" s="31" t="s">
        <v>1155</v>
      </c>
      <c r="E136" s="31" t="s">
        <v>562</v>
      </c>
      <c r="F136" s="84">
        <v>607726</v>
      </c>
      <c r="G136" s="32">
        <v>28.01</v>
      </c>
      <c r="H136" s="32" t="s">
        <v>938</v>
      </c>
    </row>
    <row r="137" spans="1:8" ht="15" customHeight="1">
      <c r="A137" s="83">
        <v>45377</v>
      </c>
      <c r="B137" s="32" t="s">
        <v>1282</v>
      </c>
      <c r="C137" s="31" t="s">
        <v>1283</v>
      </c>
      <c r="D137" s="31" t="s">
        <v>1075</v>
      </c>
      <c r="E137" s="31" t="s">
        <v>562</v>
      </c>
      <c r="F137" s="84">
        <v>300528</v>
      </c>
      <c r="G137" s="32">
        <v>17.62</v>
      </c>
      <c r="H137" s="32" t="s">
        <v>938</v>
      </c>
    </row>
    <row r="138" spans="1:8" ht="15" customHeight="1">
      <c r="A138" s="83">
        <v>45377</v>
      </c>
      <c r="B138" s="32" t="s">
        <v>734</v>
      </c>
      <c r="C138" s="31" t="s">
        <v>1284</v>
      </c>
      <c r="D138" s="31" t="s">
        <v>1149</v>
      </c>
      <c r="E138" s="31" t="s">
        <v>562</v>
      </c>
      <c r="F138" s="84">
        <v>589917</v>
      </c>
      <c r="G138" s="32">
        <v>309.33</v>
      </c>
      <c r="H138" s="32" t="s">
        <v>938</v>
      </c>
    </row>
    <row r="139" spans="1:8" ht="15" customHeight="1">
      <c r="A139" s="83">
        <v>45377</v>
      </c>
      <c r="B139" s="32" t="s">
        <v>1305</v>
      </c>
      <c r="C139" s="31" t="s">
        <v>1306</v>
      </c>
      <c r="D139" s="31" t="s">
        <v>1307</v>
      </c>
      <c r="E139" s="31" t="s">
        <v>562</v>
      </c>
      <c r="F139" s="84">
        <v>2983881</v>
      </c>
      <c r="G139" s="32">
        <v>25.9</v>
      </c>
      <c r="H139" s="32" t="s">
        <v>938</v>
      </c>
    </row>
    <row r="140" spans="1:8" ht="15" customHeight="1">
      <c r="A140" s="83">
        <v>45377</v>
      </c>
      <c r="B140" s="32" t="s">
        <v>1308</v>
      </c>
      <c r="C140" s="31" t="s">
        <v>1309</v>
      </c>
      <c r="D140" s="31" t="s">
        <v>1310</v>
      </c>
      <c r="E140" s="31" t="s">
        <v>562</v>
      </c>
      <c r="F140" s="84">
        <v>650000</v>
      </c>
      <c r="G140" s="32">
        <v>88.35</v>
      </c>
      <c r="H140" s="32" t="s">
        <v>938</v>
      </c>
    </row>
    <row r="141" spans="1:8" ht="15" customHeight="1">
      <c r="A141" s="83">
        <v>45377</v>
      </c>
      <c r="B141" s="32" t="s">
        <v>1311</v>
      </c>
      <c r="C141" s="31" t="s">
        <v>1312</v>
      </c>
      <c r="D141" s="31" t="s">
        <v>1313</v>
      </c>
      <c r="E141" s="31" t="s">
        <v>562</v>
      </c>
      <c r="F141" s="84">
        <v>333586</v>
      </c>
      <c r="G141" s="32">
        <v>7.13</v>
      </c>
      <c r="H141" s="32" t="s">
        <v>938</v>
      </c>
    </row>
    <row r="142" spans="1:8" ht="15" customHeight="1">
      <c r="A142" s="83">
        <v>45377</v>
      </c>
      <c r="B142" s="32" t="s">
        <v>1285</v>
      </c>
      <c r="C142" s="31" t="s">
        <v>1286</v>
      </c>
      <c r="D142" s="31" t="s">
        <v>1090</v>
      </c>
      <c r="E142" s="31" t="s">
        <v>562</v>
      </c>
      <c r="F142" s="84">
        <v>550000</v>
      </c>
      <c r="G142" s="32">
        <v>164.36</v>
      </c>
      <c r="H142" s="32" t="s">
        <v>938</v>
      </c>
    </row>
    <row r="143" spans="1:8" ht="15" customHeight="1">
      <c r="A143" s="83">
        <v>45377</v>
      </c>
      <c r="B143" s="32" t="s">
        <v>1314</v>
      </c>
      <c r="C143" s="31" t="s">
        <v>1315</v>
      </c>
      <c r="D143" s="31" t="s">
        <v>1316</v>
      </c>
      <c r="E143" s="31" t="s">
        <v>562</v>
      </c>
      <c r="F143" s="84">
        <v>74000</v>
      </c>
      <c r="G143" s="32">
        <v>355.1</v>
      </c>
      <c r="H143" s="32" t="s">
        <v>938</v>
      </c>
    </row>
    <row r="144" spans="1:8" ht="15" customHeight="1">
      <c r="A144" s="83"/>
      <c r="B144" s="32"/>
      <c r="C144" s="31"/>
      <c r="D144" s="31"/>
      <c r="E144" s="31"/>
      <c r="F144" s="84"/>
      <c r="G144" s="32"/>
      <c r="H144" s="32"/>
    </row>
    <row r="145" spans="1:8" ht="15" customHeight="1">
      <c r="A145" s="83"/>
      <c r="B145" s="32"/>
      <c r="C145" s="31"/>
      <c r="D145" s="31"/>
      <c r="E145" s="31"/>
      <c r="F145" s="84"/>
      <c r="G145" s="32"/>
      <c r="H145" s="32"/>
    </row>
    <row r="146" spans="1:8" ht="15" customHeight="1">
      <c r="A146" s="83"/>
      <c r="B146" s="32"/>
      <c r="C146" s="31"/>
      <c r="D146" s="31"/>
      <c r="E146" s="31"/>
      <c r="F146" s="84"/>
      <c r="G146" s="32"/>
      <c r="H146" s="32"/>
    </row>
    <row r="147" spans="1:8" ht="15" customHeight="1">
      <c r="A147" s="83"/>
      <c r="B147" s="32"/>
      <c r="C147" s="31"/>
      <c r="D147" s="31"/>
      <c r="E147" s="31"/>
      <c r="F147" s="84"/>
      <c r="G147" s="32"/>
      <c r="H147" s="32"/>
    </row>
    <row r="148" spans="1:8" ht="15" customHeight="1">
      <c r="A148" s="83"/>
      <c r="B148" s="32"/>
      <c r="C148" s="31"/>
      <c r="D148" s="31"/>
      <c r="E148" s="31"/>
      <c r="F148" s="84"/>
      <c r="G148" s="32"/>
      <c r="H148" s="32"/>
    </row>
    <row r="149" spans="1:8" ht="15" customHeight="1">
      <c r="A149" s="83"/>
      <c r="B149" s="32"/>
      <c r="C149" s="31"/>
      <c r="D149" s="31"/>
      <c r="E149" s="31"/>
      <c r="F149" s="84"/>
      <c r="G149" s="32"/>
      <c r="H149" s="32"/>
    </row>
    <row r="150" spans="1:8" ht="15" customHeight="1">
      <c r="A150" s="83"/>
      <c r="B150" s="32"/>
      <c r="C150" s="31"/>
      <c r="D150" s="31"/>
      <c r="E150" s="31"/>
      <c r="F150" s="84"/>
      <c r="G150" s="32"/>
      <c r="H150" s="32"/>
    </row>
    <row r="151" spans="1:8" ht="15" customHeight="1">
      <c r="A151" s="83"/>
      <c r="B151" s="32"/>
      <c r="C151" s="31"/>
      <c r="D151" s="31"/>
      <c r="E151" s="31"/>
      <c r="F151" s="84"/>
      <c r="G151" s="32"/>
      <c r="H151" s="32"/>
    </row>
    <row r="152" spans="1:8" ht="15" customHeight="1">
      <c r="A152" s="83"/>
      <c r="B152" s="32"/>
      <c r="C152" s="31"/>
      <c r="D152" s="31"/>
      <c r="E152" s="31"/>
      <c r="F152" s="84"/>
      <c r="G152" s="32"/>
      <c r="H152" s="32"/>
    </row>
    <row r="153" spans="1:8" ht="15" customHeight="1">
      <c r="A153" s="83"/>
      <c r="B153" s="32"/>
      <c r="C153" s="31"/>
      <c r="D153" s="31"/>
      <c r="E153" s="31"/>
      <c r="F153" s="84"/>
      <c r="G153" s="32"/>
      <c r="H153" s="32"/>
    </row>
    <row r="154" spans="1:8" ht="15" customHeight="1">
      <c r="A154" s="83"/>
      <c r="B154" s="32"/>
      <c r="C154" s="31"/>
      <c r="D154" s="31"/>
      <c r="E154" s="31"/>
      <c r="F154" s="84"/>
      <c r="G154" s="32"/>
      <c r="H154" s="32"/>
    </row>
    <row r="155" spans="1:8" ht="15" customHeight="1">
      <c r="A155" s="83"/>
      <c r="B155" s="32"/>
      <c r="C155" s="31"/>
      <c r="D155" s="31"/>
      <c r="E155" s="31"/>
      <c r="F155" s="84"/>
      <c r="G155" s="32"/>
      <c r="H155" s="32"/>
    </row>
    <row r="156" spans="1:8" ht="15" customHeight="1">
      <c r="A156" s="83"/>
      <c r="B156" s="32"/>
      <c r="C156" s="31"/>
      <c r="D156" s="31"/>
      <c r="E156" s="31"/>
      <c r="F156" s="84"/>
      <c r="G156" s="32"/>
      <c r="H156" s="32"/>
    </row>
    <row r="157" spans="1:8" ht="15" customHeight="1">
      <c r="A157" s="83"/>
      <c r="B157" s="32"/>
      <c r="C157" s="31"/>
      <c r="D157" s="31"/>
      <c r="E157" s="31"/>
      <c r="F157" s="84"/>
      <c r="G157" s="32"/>
      <c r="H157" s="32"/>
    </row>
    <row r="158" spans="1:8" ht="15" customHeight="1">
      <c r="A158" s="83"/>
      <c r="B158" s="32"/>
      <c r="C158" s="31"/>
      <c r="D158" s="31"/>
      <c r="E158" s="31"/>
      <c r="F158" s="84"/>
      <c r="G158" s="32"/>
      <c r="H158" s="32"/>
    </row>
    <row r="159" spans="1:8" ht="15" customHeight="1">
      <c r="A159" s="83"/>
      <c r="B159" s="32"/>
      <c r="C159" s="31"/>
      <c r="D159" s="31"/>
      <c r="E159" s="31"/>
      <c r="F159" s="84"/>
      <c r="G159" s="32"/>
      <c r="H159" s="32"/>
    </row>
    <row r="160" spans="1:8" ht="15" customHeight="1">
      <c r="A160" s="83"/>
      <c r="B160" s="32"/>
      <c r="C160" s="31"/>
      <c r="D160" s="31"/>
      <c r="E160" s="31"/>
      <c r="F160" s="84"/>
      <c r="G160" s="32"/>
      <c r="H160" s="32"/>
    </row>
    <row r="161" spans="1:8" ht="15" customHeight="1">
      <c r="A161" s="83"/>
      <c r="B161" s="32"/>
      <c r="C161" s="31"/>
      <c r="D161" s="31"/>
      <c r="E161" s="31"/>
      <c r="F161" s="84"/>
      <c r="G161" s="32"/>
      <c r="H161" s="32"/>
    </row>
    <row r="162" spans="1:8" ht="15" customHeight="1">
      <c r="A162" s="83"/>
      <c r="B162" s="32"/>
      <c r="C162" s="31"/>
      <c r="D162" s="31"/>
      <c r="E162" s="31"/>
      <c r="F162" s="84"/>
      <c r="G162" s="32"/>
      <c r="H162" s="32"/>
    </row>
    <row r="163" spans="1:8" ht="15" customHeight="1">
      <c r="A163" s="83"/>
      <c r="B163" s="32"/>
      <c r="C163" s="31"/>
      <c r="D163" s="31"/>
      <c r="E163" s="31"/>
      <c r="F163" s="84"/>
      <c r="G163" s="32"/>
      <c r="H163" s="32"/>
    </row>
    <row r="164" spans="1:8" ht="15" customHeight="1">
      <c r="A164" s="83"/>
      <c r="B164" s="32"/>
      <c r="C164" s="31"/>
      <c r="D164" s="31"/>
      <c r="E164" s="31"/>
      <c r="F164" s="84"/>
      <c r="G164" s="32"/>
      <c r="H164" s="32"/>
    </row>
    <row r="165" spans="1:8" ht="15" customHeight="1">
      <c r="A165" s="83"/>
      <c r="B165" s="32"/>
      <c r="C165" s="31"/>
      <c r="D165" s="31"/>
      <c r="E165" s="31"/>
      <c r="F165" s="84"/>
      <c r="G165" s="32"/>
      <c r="H165" s="32"/>
    </row>
    <row r="166" spans="1:8" ht="15" customHeight="1">
      <c r="A166" s="83"/>
      <c r="B166" s="32"/>
      <c r="C166" s="31"/>
      <c r="D166" s="31"/>
      <c r="E166" s="31"/>
      <c r="F166" s="84"/>
      <c r="G166" s="32"/>
      <c r="H166" s="32"/>
    </row>
    <row r="167" spans="1:8" ht="15" customHeight="1">
      <c r="A167" s="83"/>
      <c r="B167" s="32"/>
      <c r="C167" s="31"/>
      <c r="D167" s="31"/>
      <c r="E167" s="31"/>
      <c r="F167" s="84"/>
      <c r="G167" s="32"/>
      <c r="H167" s="32"/>
    </row>
    <row r="168" spans="1:8" ht="15" customHeight="1">
      <c r="A168" s="83"/>
      <c r="B168" s="32"/>
      <c r="C168" s="31"/>
      <c r="D168" s="31"/>
      <c r="E168" s="31"/>
      <c r="F168" s="84"/>
      <c r="G168" s="32"/>
      <c r="H168" s="32"/>
    </row>
    <row r="169" spans="1:8" ht="15" customHeight="1">
      <c r="A169" s="83"/>
      <c r="B169" s="32"/>
      <c r="C169" s="31"/>
      <c r="D169" s="31"/>
      <c r="E169" s="31"/>
      <c r="F169" s="84"/>
      <c r="G169" s="32"/>
      <c r="H169" s="32"/>
    </row>
    <row r="170" spans="1:8" ht="15" customHeight="1">
      <c r="A170" s="83"/>
      <c r="B170" s="32"/>
      <c r="C170" s="31"/>
      <c r="D170" s="31"/>
      <c r="E170" s="31"/>
      <c r="F170" s="84"/>
      <c r="G170" s="32"/>
      <c r="H170" s="32"/>
    </row>
    <row r="171" spans="1:8" ht="15" customHeight="1">
      <c r="A171" s="83"/>
      <c r="B171" s="32"/>
      <c r="C171" s="31"/>
      <c r="D171" s="31"/>
      <c r="E171" s="31"/>
      <c r="F171" s="84"/>
      <c r="G171" s="32"/>
      <c r="H171" s="32"/>
    </row>
    <row r="172" spans="1:8" ht="15" customHeight="1">
      <c r="A172" s="83"/>
      <c r="B172" s="32"/>
      <c r="C172" s="31"/>
      <c r="D172" s="31"/>
      <c r="E172" s="31"/>
      <c r="F172" s="84"/>
      <c r="G172" s="32"/>
      <c r="H172" s="32"/>
    </row>
    <row r="173" spans="1:8" ht="15" customHeight="1">
      <c r="A173" s="83"/>
      <c r="B173" s="32"/>
      <c r="C173" s="31"/>
      <c r="D173" s="31"/>
      <c r="E173" s="31"/>
      <c r="F173" s="84"/>
      <c r="G173" s="32"/>
      <c r="H173" s="32"/>
    </row>
    <row r="174" spans="1:8" ht="15" customHeight="1">
      <c r="A174" s="83"/>
      <c r="B174" s="32"/>
      <c r="C174" s="31"/>
      <c r="D174" s="31"/>
      <c r="E174" s="31"/>
      <c r="F174" s="84"/>
      <c r="G174" s="32"/>
      <c r="H174" s="32"/>
    </row>
    <row r="175" spans="1:8" ht="15" customHeight="1">
      <c r="A175" s="83"/>
      <c r="B175" s="32"/>
      <c r="C175" s="31"/>
      <c r="D175" s="31"/>
      <c r="E175" s="31"/>
      <c r="F175" s="84"/>
      <c r="G175" s="32"/>
      <c r="H175" s="32"/>
    </row>
    <row r="176" spans="1:8" ht="15" customHeight="1">
      <c r="A176" s="83"/>
      <c r="B176" s="32"/>
      <c r="C176" s="31"/>
      <c r="D176" s="31"/>
      <c r="E176" s="31"/>
      <c r="F176" s="84"/>
      <c r="G176" s="32"/>
      <c r="H176" s="32"/>
    </row>
    <row r="177" spans="1:8" ht="15" customHeight="1">
      <c r="A177" s="83"/>
      <c r="B177" s="32"/>
      <c r="C177" s="31"/>
      <c r="D177" s="31"/>
      <c r="E177" s="31"/>
      <c r="F177" s="84"/>
      <c r="G177" s="32"/>
      <c r="H177" s="32"/>
    </row>
    <row r="178" spans="1:8" ht="15" customHeight="1">
      <c r="A178" s="83"/>
      <c r="B178" s="32"/>
      <c r="C178" s="31"/>
      <c r="D178" s="31"/>
      <c r="E178" s="31"/>
      <c r="F178" s="84"/>
      <c r="G178" s="32"/>
      <c r="H178" s="32"/>
    </row>
    <row r="179" spans="1:8" ht="15" customHeight="1">
      <c r="A179" s="83"/>
      <c r="B179" s="32"/>
      <c r="C179" s="31"/>
      <c r="D179" s="31"/>
      <c r="E179" s="31"/>
      <c r="F179" s="84"/>
      <c r="G179" s="32"/>
      <c r="H179" s="32"/>
    </row>
    <row r="180" spans="1:8" ht="15" customHeight="1">
      <c r="A180" s="83"/>
      <c r="B180" s="32"/>
      <c r="C180" s="31"/>
      <c r="D180" s="31"/>
      <c r="E180" s="31"/>
      <c r="F180" s="84"/>
      <c r="G180" s="32"/>
      <c r="H180" s="32"/>
    </row>
    <row r="181" spans="1:8" ht="15" customHeight="1">
      <c r="A181" s="83"/>
      <c r="B181" s="32"/>
      <c r="C181" s="31"/>
      <c r="D181" s="31"/>
      <c r="E181" s="31"/>
      <c r="F181" s="84"/>
      <c r="G181" s="32"/>
      <c r="H181" s="32"/>
    </row>
    <row r="182" spans="1:8" ht="15" customHeight="1">
      <c r="A182" s="83"/>
      <c r="B182" s="32"/>
      <c r="C182" s="31"/>
      <c r="D182" s="31"/>
      <c r="E182" s="31"/>
      <c r="F182" s="84"/>
      <c r="G182" s="32"/>
      <c r="H182" s="32"/>
    </row>
    <row r="183" spans="1:8" ht="15" customHeight="1">
      <c r="A183" s="83"/>
      <c r="B183" s="32"/>
      <c r="C183" s="31"/>
      <c r="D183" s="31"/>
      <c r="E183" s="31"/>
      <c r="F183" s="84"/>
      <c r="G183" s="32"/>
      <c r="H183" s="32"/>
    </row>
    <row r="184" spans="1:8" ht="15" customHeight="1">
      <c r="A184" s="83"/>
      <c r="B184" s="32"/>
      <c r="C184" s="31"/>
      <c r="D184" s="31"/>
      <c r="E184" s="31"/>
      <c r="F184" s="84"/>
      <c r="G184" s="32"/>
      <c r="H184" s="32"/>
    </row>
    <row r="185" spans="1:8" ht="15" customHeight="1">
      <c r="A185" s="83"/>
      <c r="B185" s="32"/>
      <c r="C185" s="31"/>
      <c r="D185" s="31"/>
      <c r="E185" s="31"/>
      <c r="F185" s="84"/>
      <c r="G185" s="32"/>
      <c r="H185" s="32"/>
    </row>
    <row r="186" spans="1:8" ht="15" customHeight="1">
      <c r="A186" s="83"/>
      <c r="B186" s="32"/>
      <c r="C186" s="31"/>
      <c r="D186" s="31"/>
      <c r="E186" s="31"/>
      <c r="F186" s="84"/>
      <c r="G186" s="32"/>
      <c r="H186" s="32"/>
    </row>
    <row r="187" spans="1:8" ht="15" customHeight="1">
      <c r="A187" s="83"/>
      <c r="B187" s="32"/>
      <c r="C187" s="31"/>
      <c r="D187" s="31"/>
      <c r="E187" s="31"/>
      <c r="F187" s="84"/>
      <c r="G187" s="32"/>
      <c r="H187" s="32"/>
    </row>
    <row r="188" spans="1:8" ht="15" customHeight="1">
      <c r="A188" s="83"/>
      <c r="B188" s="32"/>
      <c r="C188" s="31"/>
      <c r="D188" s="31"/>
      <c r="E188" s="31"/>
      <c r="F188" s="84"/>
      <c r="G188" s="32"/>
      <c r="H188" s="32"/>
    </row>
    <row r="189" spans="1:8" ht="15" customHeight="1">
      <c r="A189" s="83"/>
      <c r="B189" s="32"/>
      <c r="C189" s="31"/>
      <c r="D189" s="31"/>
      <c r="E189" s="31"/>
      <c r="F189" s="84"/>
      <c r="G189" s="32"/>
      <c r="H189" s="32"/>
    </row>
    <row r="190" spans="1:8" ht="15" customHeight="1">
      <c r="A190" s="83"/>
      <c r="B190" s="32"/>
      <c r="C190" s="31"/>
      <c r="D190" s="31"/>
      <c r="E190" s="31"/>
      <c r="F190" s="84"/>
      <c r="G190" s="32"/>
      <c r="H190" s="32"/>
    </row>
    <row r="191" spans="1:8" ht="15" customHeight="1">
      <c r="A191" s="83"/>
      <c r="B191" s="32"/>
      <c r="C191" s="31"/>
      <c r="D191" s="31"/>
      <c r="E191" s="31"/>
      <c r="F191" s="84"/>
      <c r="G191" s="32"/>
      <c r="H191" s="32"/>
    </row>
    <row r="192" spans="1:8" ht="15" customHeight="1">
      <c r="A192" s="83"/>
      <c r="B192" s="32"/>
      <c r="C192" s="31"/>
      <c r="D192" s="31"/>
      <c r="E192" s="31"/>
      <c r="F192" s="84"/>
      <c r="G192" s="32"/>
      <c r="H192" s="32"/>
    </row>
    <row r="193" spans="1:8" ht="15" customHeight="1">
      <c r="A193" s="83"/>
      <c r="B193" s="32"/>
      <c r="C193" s="31"/>
      <c r="D193" s="31"/>
      <c r="E193" s="31"/>
      <c r="F193" s="84"/>
      <c r="G193" s="32"/>
      <c r="H193" s="32"/>
    </row>
    <row r="194" spans="1:8" ht="15" customHeight="1">
      <c r="A194" s="83"/>
      <c r="B194" s="32"/>
      <c r="C194" s="31"/>
      <c r="D194" s="31"/>
      <c r="E194" s="31"/>
      <c r="F194" s="84"/>
      <c r="G194" s="32"/>
      <c r="H194" s="32"/>
    </row>
    <row r="195" spans="1:8" ht="15" customHeight="1">
      <c r="A195" s="83"/>
      <c r="B195" s="32"/>
      <c r="C195" s="31"/>
      <c r="D195" s="31"/>
      <c r="E195" s="31"/>
      <c r="F195" s="84"/>
      <c r="G195" s="32"/>
      <c r="H195" s="32"/>
    </row>
    <row r="196" spans="1:8" ht="15" customHeight="1">
      <c r="A196" s="83"/>
      <c r="B196" s="32"/>
      <c r="C196" s="31"/>
      <c r="D196" s="31"/>
      <c r="E196" s="31"/>
      <c r="F196" s="84"/>
      <c r="G196" s="32"/>
      <c r="H196" s="32"/>
    </row>
    <row r="197" spans="1:8" ht="15" customHeight="1">
      <c r="A197" s="83"/>
      <c r="B197" s="32"/>
      <c r="C197" s="31"/>
      <c r="D197" s="31"/>
      <c r="E197" s="31"/>
      <c r="F197" s="84"/>
      <c r="G197" s="32"/>
      <c r="H197" s="32"/>
    </row>
    <row r="198" spans="1:8" ht="15" customHeight="1">
      <c r="A198" s="83"/>
      <c r="B198" s="32"/>
      <c r="C198" s="31"/>
      <c r="D198" s="31"/>
      <c r="E198" s="31"/>
      <c r="F198" s="84"/>
      <c r="G198" s="32"/>
      <c r="H198" s="32"/>
    </row>
    <row r="199" spans="1:8" ht="15" customHeight="1">
      <c r="A199" s="83"/>
      <c r="B199" s="32"/>
      <c r="C199" s="31"/>
      <c r="D199" s="31"/>
      <c r="E199" s="31"/>
      <c r="F199" s="84"/>
      <c r="G199" s="32"/>
      <c r="H199" s="32"/>
    </row>
    <row r="200" spans="1:8" ht="15" customHeight="1">
      <c r="A200" s="83"/>
      <c r="B200" s="32"/>
      <c r="C200" s="31"/>
      <c r="D200" s="31"/>
      <c r="E200" s="31"/>
      <c r="F200" s="84"/>
      <c r="G200" s="32"/>
      <c r="H200" s="32"/>
    </row>
    <row r="201" spans="1:8" ht="15" customHeight="1">
      <c r="A201" s="83"/>
      <c r="B201" s="32"/>
      <c r="C201" s="31"/>
      <c r="D201" s="31"/>
      <c r="E201" s="31"/>
      <c r="F201" s="84"/>
      <c r="G201" s="32"/>
      <c r="H201" s="32"/>
    </row>
    <row r="202" spans="1:8" ht="15" customHeight="1">
      <c r="A202" s="83"/>
      <c r="B202" s="32"/>
      <c r="C202" s="31"/>
      <c r="D202" s="31"/>
      <c r="E202" s="31"/>
      <c r="F202" s="84"/>
      <c r="G202" s="32"/>
      <c r="H202" s="32"/>
    </row>
    <row r="203" spans="1:8" ht="15" customHeight="1">
      <c r="A203" s="83"/>
      <c r="B203" s="32"/>
      <c r="C203" s="31"/>
      <c r="D203" s="31"/>
      <c r="E203" s="31"/>
      <c r="F203" s="84"/>
      <c r="G203" s="32"/>
      <c r="H203" s="32"/>
    </row>
    <row r="204" spans="1:8" ht="15" customHeight="1">
      <c r="A204" s="83"/>
      <c r="B204" s="32"/>
      <c r="C204" s="31"/>
      <c r="D204" s="31"/>
      <c r="E204" s="31"/>
      <c r="F204" s="84"/>
      <c r="G204" s="32"/>
      <c r="H204" s="32"/>
    </row>
    <row r="205" spans="1:8" ht="15" customHeight="1">
      <c r="A205" s="83"/>
      <c r="B205" s="32"/>
      <c r="C205" s="31"/>
      <c r="D205" s="31"/>
      <c r="E205" s="31"/>
      <c r="F205" s="84"/>
      <c r="G205" s="32"/>
      <c r="H205" s="32"/>
    </row>
    <row r="206" spans="1:8" ht="15" customHeight="1">
      <c r="A206" s="83"/>
      <c r="B206" s="32"/>
      <c r="C206" s="31"/>
      <c r="D206" s="31"/>
      <c r="E206" s="31"/>
      <c r="F206" s="84"/>
      <c r="G206" s="32"/>
      <c r="H206" s="32"/>
    </row>
    <row r="207" spans="1:8" ht="15" customHeight="1">
      <c r="A207" s="83"/>
      <c r="B207" s="32"/>
      <c r="C207" s="31"/>
      <c r="D207" s="31"/>
      <c r="E207" s="31"/>
      <c r="F207" s="84"/>
      <c r="G207" s="32"/>
      <c r="H207" s="32"/>
    </row>
    <row r="208" spans="1:8" ht="15" customHeight="1">
      <c r="A208" s="83"/>
      <c r="B208" s="32"/>
      <c r="C208" s="31"/>
      <c r="D208" s="31"/>
      <c r="E208" s="31"/>
      <c r="F208" s="84"/>
      <c r="G208" s="32"/>
      <c r="H208" s="32"/>
    </row>
    <row r="209" spans="1:8" ht="15" customHeight="1">
      <c r="A209" s="83"/>
      <c r="B209" s="32"/>
      <c r="C209" s="31"/>
      <c r="D209" s="31"/>
      <c r="E209" s="31"/>
      <c r="F209" s="84"/>
      <c r="G209" s="32"/>
      <c r="H209" s="32"/>
    </row>
    <row r="210" spans="1:8" ht="15" customHeight="1">
      <c r="A210" s="83"/>
      <c r="B210" s="32"/>
      <c r="C210" s="31"/>
      <c r="D210" s="31"/>
      <c r="E210" s="31"/>
      <c r="F210" s="84"/>
      <c r="G210" s="32"/>
      <c r="H210" s="32"/>
    </row>
    <row r="211" spans="1:8" ht="15" customHeight="1">
      <c r="A211" s="83"/>
      <c r="B211" s="32"/>
      <c r="C211" s="31"/>
      <c r="D211" s="31"/>
      <c r="E211" s="31"/>
      <c r="F211" s="84"/>
      <c r="G211" s="32"/>
      <c r="H211" s="32"/>
    </row>
    <row r="212" spans="1:8" ht="15" customHeight="1">
      <c r="A212" s="83"/>
      <c r="B212" s="32"/>
      <c r="C212" s="31"/>
      <c r="D212" s="31"/>
      <c r="E212" s="31"/>
      <c r="F212" s="84"/>
      <c r="G212" s="32"/>
      <c r="H212" s="32"/>
    </row>
    <row r="213" spans="1:8" ht="15" customHeight="1">
      <c r="A213" s="83"/>
      <c r="B213" s="32"/>
      <c r="C213" s="31"/>
      <c r="D213" s="31"/>
      <c r="E213" s="31"/>
      <c r="F213" s="84"/>
      <c r="G213" s="32"/>
      <c r="H213" s="32"/>
    </row>
    <row r="214" spans="1:8" ht="15" customHeight="1">
      <c r="A214" s="83"/>
      <c r="B214" s="32"/>
      <c r="C214" s="31"/>
      <c r="D214" s="31"/>
      <c r="E214" s="31"/>
      <c r="F214" s="84"/>
      <c r="G214" s="32"/>
      <c r="H214" s="32"/>
    </row>
    <row r="215" spans="1:8" ht="15" customHeight="1">
      <c r="A215" s="83"/>
      <c r="B215" s="32"/>
      <c r="C215" s="31"/>
      <c r="D215" s="31"/>
      <c r="E215" s="31"/>
      <c r="F215" s="84"/>
      <c r="G215" s="32"/>
      <c r="H215" s="32"/>
    </row>
    <row r="216" spans="1:8" ht="15" customHeight="1">
      <c r="A216" s="83"/>
      <c r="B216" s="32"/>
      <c r="C216" s="31"/>
      <c r="D216" s="31"/>
      <c r="E216" s="31"/>
      <c r="F216" s="84"/>
      <c r="G216" s="32"/>
      <c r="H216" s="32"/>
    </row>
    <row r="217" spans="1:8" ht="15" customHeight="1">
      <c r="A217" s="83"/>
      <c r="B217" s="32"/>
      <c r="C217" s="31"/>
      <c r="D217" s="31"/>
      <c r="E217" s="31"/>
      <c r="F217" s="84"/>
      <c r="G217" s="32"/>
      <c r="H217" s="32"/>
    </row>
    <row r="218" spans="1:8" ht="15" customHeight="1">
      <c r="A218" s="83"/>
      <c r="B218" s="32"/>
      <c r="C218" s="31"/>
      <c r="D218" s="31"/>
      <c r="E218" s="31"/>
      <c r="F218" s="84"/>
      <c r="G218" s="32"/>
      <c r="H218" s="32"/>
    </row>
    <row r="219" spans="1:8" ht="15" customHeight="1">
      <c r="A219" s="83"/>
      <c r="B219" s="32"/>
      <c r="C219" s="31"/>
      <c r="D219" s="31"/>
      <c r="E219" s="31"/>
      <c r="F219" s="84"/>
      <c r="G219" s="32"/>
      <c r="H219" s="32"/>
    </row>
    <row r="220" spans="1:8" ht="15" customHeight="1">
      <c r="A220" s="83"/>
      <c r="B220" s="32"/>
      <c r="C220" s="31"/>
      <c r="D220" s="31"/>
      <c r="E220" s="31"/>
      <c r="F220" s="84"/>
      <c r="G220" s="32"/>
      <c r="H220" s="32"/>
    </row>
    <row r="221" spans="1:8" ht="15" customHeight="1">
      <c r="A221" s="83"/>
      <c r="B221" s="32"/>
      <c r="C221" s="31"/>
      <c r="D221" s="31"/>
      <c r="E221" s="31"/>
      <c r="F221" s="84"/>
      <c r="G221" s="32"/>
      <c r="H221" s="32"/>
    </row>
    <row r="222" spans="1:8" ht="15" customHeight="1">
      <c r="A222" s="83"/>
      <c r="B222" s="32"/>
      <c r="C222" s="31"/>
      <c r="D222" s="31"/>
      <c r="E222" s="31"/>
      <c r="F222" s="84"/>
      <c r="G222" s="32"/>
      <c r="H222" s="32"/>
    </row>
    <row r="223" spans="1:8" ht="15" customHeight="1">
      <c r="A223" s="83"/>
      <c r="B223" s="32"/>
      <c r="C223" s="31"/>
      <c r="D223" s="31"/>
      <c r="E223" s="31"/>
      <c r="F223" s="84"/>
      <c r="G223" s="32"/>
      <c r="H223" s="32"/>
    </row>
    <row r="224" spans="1:8" ht="15" customHeight="1">
      <c r="A224" s="83"/>
      <c r="B224" s="32"/>
      <c r="C224" s="31"/>
      <c r="D224" s="31"/>
      <c r="E224" s="31"/>
      <c r="F224" s="84"/>
      <c r="G224" s="32"/>
      <c r="H224" s="32"/>
    </row>
    <row r="225" spans="1:8" ht="15" customHeight="1">
      <c r="A225" s="83"/>
      <c r="B225" s="32"/>
      <c r="C225" s="31"/>
      <c r="D225" s="31"/>
      <c r="E225" s="31"/>
      <c r="F225" s="84"/>
      <c r="G225" s="32"/>
      <c r="H225" s="32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548"/>
  <sheetViews>
    <sheetView zoomScale="80" zoomScaleNormal="80" workbookViewId="0">
      <selection activeCell="K16" sqref="K16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customWidth="1"/>
    <col min="19" max="19" width="2.7109375" hidden="1" customWidth="1"/>
    <col min="20" max="20" width="12.7109375" customWidth="1"/>
    <col min="21" max="21" width="8.28515625" customWidth="1"/>
    <col min="22" max="39" width="9.285156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310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89" t="s">
        <v>923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45377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1" t="s">
        <v>563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2" t="s">
        <v>16</v>
      </c>
      <c r="B9" s="93" t="s">
        <v>553</v>
      </c>
      <c r="C9" s="93"/>
      <c r="D9" s="94" t="s">
        <v>564</v>
      </c>
      <c r="E9" s="93" t="s">
        <v>565</v>
      </c>
      <c r="F9" s="93" t="s">
        <v>566</v>
      </c>
      <c r="G9" s="93" t="s">
        <v>567</v>
      </c>
      <c r="H9" s="93" t="s">
        <v>568</v>
      </c>
      <c r="I9" s="93" t="s">
        <v>569</v>
      </c>
      <c r="J9" s="92" t="s">
        <v>570</v>
      </c>
      <c r="K9" s="93" t="s">
        <v>571</v>
      </c>
      <c r="L9" s="95" t="s">
        <v>572</v>
      </c>
      <c r="M9" s="95" t="s">
        <v>573</v>
      </c>
      <c r="N9" s="93" t="s">
        <v>574</v>
      </c>
      <c r="O9" s="272" t="s">
        <v>575</v>
      </c>
      <c r="P9" s="219" t="s">
        <v>576</v>
      </c>
      <c r="Q9" s="219" t="s">
        <v>853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273">
        <v>1</v>
      </c>
      <c r="B10" s="274">
        <v>45321</v>
      </c>
      <c r="C10" s="275"/>
      <c r="D10" s="276" t="s">
        <v>211</v>
      </c>
      <c r="E10" s="277" t="s">
        <v>577</v>
      </c>
      <c r="F10" s="308">
        <v>2870</v>
      </c>
      <c r="G10" s="205">
        <v>2640</v>
      </c>
      <c r="H10" s="308">
        <v>3024</v>
      </c>
      <c r="I10" s="308" t="s">
        <v>870</v>
      </c>
      <c r="J10" s="278" t="s">
        <v>934</v>
      </c>
      <c r="K10" s="278">
        <f t="shared" ref="K10" si="0">H10-F10</f>
        <v>154</v>
      </c>
      <c r="L10" s="279">
        <f t="shared" ref="L10" si="1">(F10*-0.3)/100</f>
        <v>-8.61</v>
      </c>
      <c r="M10" s="280">
        <f t="shared" ref="M10" si="2">(K10+L10)/F10</f>
        <v>5.065853658536585E-2</v>
      </c>
      <c r="N10" s="278" t="s">
        <v>580</v>
      </c>
      <c r="O10" s="281">
        <v>45355</v>
      </c>
      <c r="P10" s="294"/>
      <c r="Q10" s="260"/>
      <c r="S10" s="37" t="s">
        <v>579</v>
      </c>
    </row>
    <row r="11" spans="1:27" ht="15" customHeight="1">
      <c r="A11" s="351">
        <v>2</v>
      </c>
      <c r="B11" s="352">
        <v>45328</v>
      </c>
      <c r="C11" s="353"/>
      <c r="D11" s="354" t="s">
        <v>352</v>
      </c>
      <c r="E11" s="355" t="s">
        <v>577</v>
      </c>
      <c r="F11" s="323">
        <v>1085</v>
      </c>
      <c r="G11" s="324">
        <v>1030</v>
      </c>
      <c r="H11" s="323">
        <v>1090</v>
      </c>
      <c r="I11" s="323" t="s">
        <v>871</v>
      </c>
      <c r="J11" s="325" t="s">
        <v>939</v>
      </c>
      <c r="K11" s="325">
        <f t="shared" ref="K11:K12" si="3">H11-F11</f>
        <v>5</v>
      </c>
      <c r="L11" s="356">
        <f t="shared" ref="L11:L12" si="4">(F11*-0.3)/100</f>
        <v>-3.2549999999999999</v>
      </c>
      <c r="M11" s="357">
        <f t="shared" ref="M11:M12" si="5">(K11+L11)/F11</f>
        <v>1.6082949308755762E-3</v>
      </c>
      <c r="N11" s="325" t="s">
        <v>597</v>
      </c>
      <c r="O11" s="358">
        <v>45366</v>
      </c>
      <c r="P11" s="359"/>
      <c r="Q11" s="260"/>
      <c r="S11" s="37" t="s">
        <v>579</v>
      </c>
    </row>
    <row r="12" spans="1:27" ht="15" customHeight="1">
      <c r="A12" s="342">
        <v>3</v>
      </c>
      <c r="B12" s="343">
        <v>45330</v>
      </c>
      <c r="C12" s="344"/>
      <c r="D12" s="345" t="s">
        <v>168</v>
      </c>
      <c r="E12" s="346" t="s">
        <v>577</v>
      </c>
      <c r="F12" s="282">
        <v>5300</v>
      </c>
      <c r="G12" s="285">
        <v>4990</v>
      </c>
      <c r="H12" s="282">
        <v>4985</v>
      </c>
      <c r="I12" s="282" t="s">
        <v>872</v>
      </c>
      <c r="J12" s="291" t="s">
        <v>1329</v>
      </c>
      <c r="K12" s="291">
        <f t="shared" si="3"/>
        <v>-315</v>
      </c>
      <c r="L12" s="347">
        <f t="shared" si="4"/>
        <v>-15.9</v>
      </c>
      <c r="M12" s="348">
        <f t="shared" si="5"/>
        <v>-6.243396226415094E-2</v>
      </c>
      <c r="N12" s="291" t="s">
        <v>590</v>
      </c>
      <c r="O12" s="349">
        <v>45377</v>
      </c>
      <c r="P12" s="350"/>
      <c r="Q12" s="260"/>
      <c r="S12" s="37" t="s">
        <v>579</v>
      </c>
    </row>
    <row r="13" spans="1:27" ht="15" customHeight="1">
      <c r="A13" s="273">
        <v>4</v>
      </c>
      <c r="B13" s="274">
        <v>45331</v>
      </c>
      <c r="C13" s="275"/>
      <c r="D13" s="276" t="s">
        <v>129</v>
      </c>
      <c r="E13" s="277" t="s">
        <v>577</v>
      </c>
      <c r="F13" s="308">
        <v>1400</v>
      </c>
      <c r="G13" s="205">
        <v>1290</v>
      </c>
      <c r="H13" s="308">
        <v>1470</v>
      </c>
      <c r="I13" s="308" t="s">
        <v>874</v>
      </c>
      <c r="J13" s="278" t="s">
        <v>761</v>
      </c>
      <c r="K13" s="278">
        <f t="shared" ref="K13:K14" si="6">H13-F13</f>
        <v>70</v>
      </c>
      <c r="L13" s="279">
        <f t="shared" ref="L13:L14" si="7">(F13*-0.3)/100</f>
        <v>-4.2</v>
      </c>
      <c r="M13" s="280">
        <f t="shared" ref="M13:M14" si="8">(K13+L13)/F13</f>
        <v>4.7E-2</v>
      </c>
      <c r="N13" s="278" t="s">
        <v>580</v>
      </c>
      <c r="O13" s="281">
        <v>45364</v>
      </c>
      <c r="P13" s="294"/>
      <c r="Q13" s="260"/>
      <c r="S13" s="37" t="s">
        <v>579</v>
      </c>
    </row>
    <row r="14" spans="1:27" ht="15" customHeight="1">
      <c r="A14" s="342">
        <v>5</v>
      </c>
      <c r="B14" s="343">
        <v>45338</v>
      </c>
      <c r="C14" s="344"/>
      <c r="D14" s="345" t="s">
        <v>854</v>
      </c>
      <c r="E14" s="346" t="s">
        <v>577</v>
      </c>
      <c r="F14" s="282">
        <v>853</v>
      </c>
      <c r="G14" s="285">
        <v>805</v>
      </c>
      <c r="H14" s="282">
        <v>805</v>
      </c>
      <c r="I14" s="282" t="s">
        <v>880</v>
      </c>
      <c r="J14" s="291" t="s">
        <v>1007</v>
      </c>
      <c r="K14" s="291">
        <f t="shared" si="6"/>
        <v>-48</v>
      </c>
      <c r="L14" s="347">
        <f t="shared" si="7"/>
        <v>-2.5589999999999997</v>
      </c>
      <c r="M14" s="348">
        <f t="shared" si="8"/>
        <v>-5.9271981242672918E-2</v>
      </c>
      <c r="N14" s="291" t="s">
        <v>590</v>
      </c>
      <c r="O14" s="349">
        <v>45364</v>
      </c>
      <c r="P14" s="350"/>
      <c r="Q14" s="260"/>
      <c r="S14" s="37" t="s">
        <v>771</v>
      </c>
    </row>
    <row r="15" spans="1:27" ht="15" customHeight="1">
      <c r="A15" s="342">
        <v>6</v>
      </c>
      <c r="B15" s="343">
        <v>45343</v>
      </c>
      <c r="C15" s="344"/>
      <c r="D15" s="345" t="s">
        <v>137</v>
      </c>
      <c r="E15" s="346" t="s">
        <v>577</v>
      </c>
      <c r="F15" s="282">
        <v>180</v>
      </c>
      <c r="G15" s="285">
        <v>164</v>
      </c>
      <c r="H15" s="282">
        <v>168</v>
      </c>
      <c r="I15" s="282" t="s">
        <v>899</v>
      </c>
      <c r="J15" s="291" t="s">
        <v>1008</v>
      </c>
      <c r="K15" s="291">
        <f t="shared" ref="K15" si="9">H15-F15</f>
        <v>-12</v>
      </c>
      <c r="L15" s="347">
        <f t="shared" ref="L15" si="10">(F15*-0.3)/100</f>
        <v>-0.54</v>
      </c>
      <c r="M15" s="348">
        <f t="shared" ref="M15" si="11">(K15+L15)/F15</f>
        <v>-6.9666666666666668E-2</v>
      </c>
      <c r="N15" s="291" t="s">
        <v>590</v>
      </c>
      <c r="O15" s="349">
        <v>45364</v>
      </c>
      <c r="P15" s="350"/>
      <c r="Q15" s="260"/>
      <c r="S15" s="37" t="s">
        <v>579</v>
      </c>
    </row>
    <row r="16" spans="1:27" ht="15" customHeight="1">
      <c r="A16" s="342">
        <v>7</v>
      </c>
      <c r="B16" s="343">
        <v>45345</v>
      </c>
      <c r="C16" s="344"/>
      <c r="D16" s="345" t="s">
        <v>873</v>
      </c>
      <c r="E16" s="346" t="s">
        <v>577</v>
      </c>
      <c r="F16" s="282">
        <v>258.75</v>
      </c>
      <c r="G16" s="285">
        <v>238</v>
      </c>
      <c r="H16" s="282">
        <v>238</v>
      </c>
      <c r="I16" s="282" t="s">
        <v>866</v>
      </c>
      <c r="J16" s="291" t="s">
        <v>1005</v>
      </c>
      <c r="K16" s="291">
        <f t="shared" ref="K16" si="12">H16-F16</f>
        <v>-20.75</v>
      </c>
      <c r="L16" s="347">
        <f t="shared" ref="L16" si="13">(F16*-0.3)/100</f>
        <v>-0.77625</v>
      </c>
      <c r="M16" s="348">
        <f t="shared" ref="M16" si="14">(K16+L16)/F16</f>
        <v>-8.3193236714975846E-2</v>
      </c>
      <c r="N16" s="291" t="s">
        <v>590</v>
      </c>
      <c r="O16" s="349">
        <v>45364</v>
      </c>
      <c r="P16" s="350"/>
      <c r="Q16" s="260"/>
      <c r="S16" s="37" t="s">
        <v>579</v>
      </c>
    </row>
    <row r="17" spans="1:19" ht="15" customHeight="1">
      <c r="A17" s="273">
        <v>8</v>
      </c>
      <c r="B17" s="274">
        <v>45351</v>
      </c>
      <c r="C17" s="275"/>
      <c r="D17" s="276" t="s">
        <v>422</v>
      </c>
      <c r="E17" s="277" t="s">
        <v>577</v>
      </c>
      <c r="F17" s="308">
        <v>119.5</v>
      </c>
      <c r="G17" s="205">
        <v>111.8</v>
      </c>
      <c r="H17" s="308">
        <v>125.5</v>
      </c>
      <c r="I17" s="308" t="s">
        <v>906</v>
      </c>
      <c r="J17" s="278" t="s">
        <v>898</v>
      </c>
      <c r="K17" s="278">
        <f t="shared" ref="K17" si="15">H17-F17</f>
        <v>6</v>
      </c>
      <c r="L17" s="279">
        <f t="shared" ref="L17" si="16">(F17*-0.3)/100</f>
        <v>-0.35850000000000004</v>
      </c>
      <c r="M17" s="280">
        <f t="shared" ref="M17" si="17">(K17+L17)/F17</f>
        <v>4.7209205020920499E-2</v>
      </c>
      <c r="N17" s="278" t="s">
        <v>580</v>
      </c>
      <c r="O17" s="281">
        <v>45352</v>
      </c>
      <c r="P17" s="294"/>
      <c r="Q17" s="260"/>
      <c r="S17" s="37" t="s">
        <v>579</v>
      </c>
    </row>
    <row r="18" spans="1:19" ht="15" customHeight="1">
      <c r="A18" s="211">
        <v>9</v>
      </c>
      <c r="B18" s="208">
        <v>45352</v>
      </c>
      <c r="C18" s="212"/>
      <c r="D18" s="216" t="s">
        <v>240</v>
      </c>
      <c r="E18" s="213" t="s">
        <v>577</v>
      </c>
      <c r="F18" s="207" t="s">
        <v>915</v>
      </c>
      <c r="G18" s="209">
        <v>477.5</v>
      </c>
      <c r="H18" s="207"/>
      <c r="I18" s="207" t="s">
        <v>916</v>
      </c>
      <c r="J18" s="209" t="s">
        <v>578</v>
      </c>
      <c r="K18" s="209"/>
      <c r="L18" s="210"/>
      <c r="M18" s="214"/>
      <c r="N18" s="209"/>
      <c r="O18" s="215"/>
      <c r="P18" s="210">
        <f>VLOOKUP(D18,'MidCap Intra'!$B$11:$C$568,2,0)</f>
        <v>479.85</v>
      </c>
      <c r="Q18" s="260"/>
      <c r="S18" s="37" t="s">
        <v>579</v>
      </c>
    </row>
    <row r="19" spans="1:19" ht="15" customHeight="1">
      <c r="A19" s="273">
        <v>10</v>
      </c>
      <c r="B19" s="274">
        <v>45353</v>
      </c>
      <c r="C19" s="275"/>
      <c r="D19" s="276" t="s">
        <v>212</v>
      </c>
      <c r="E19" s="277" t="s">
        <v>577</v>
      </c>
      <c r="F19" s="308">
        <v>136.75</v>
      </c>
      <c r="G19" s="205">
        <v>128</v>
      </c>
      <c r="H19" s="308">
        <v>144.1</v>
      </c>
      <c r="I19" s="308" t="s">
        <v>926</v>
      </c>
      <c r="J19" s="278" t="s">
        <v>935</v>
      </c>
      <c r="K19" s="278">
        <f t="shared" ref="K19" si="18">H19-F19</f>
        <v>7.3499999999999943</v>
      </c>
      <c r="L19" s="279">
        <f t="shared" ref="L19" si="19">(F19*-0.3)/100</f>
        <v>-0.41025</v>
      </c>
      <c r="M19" s="280">
        <f t="shared" ref="M19" si="20">(K19+L19)/F19</f>
        <v>5.0747714808043839E-2</v>
      </c>
      <c r="N19" s="278" t="s">
        <v>580</v>
      </c>
      <c r="O19" s="281">
        <v>45355</v>
      </c>
      <c r="P19" s="294"/>
      <c r="Q19" s="260"/>
      <c r="S19" s="37" t="s">
        <v>579</v>
      </c>
    </row>
    <row r="20" spans="1:19" ht="15" customHeight="1">
      <c r="A20" s="351">
        <v>11</v>
      </c>
      <c r="B20" s="352">
        <v>45355</v>
      </c>
      <c r="C20" s="353"/>
      <c r="D20" s="354" t="s">
        <v>228</v>
      </c>
      <c r="E20" s="355" t="s">
        <v>577</v>
      </c>
      <c r="F20" s="323">
        <v>148</v>
      </c>
      <c r="G20" s="324">
        <v>139</v>
      </c>
      <c r="H20" s="323">
        <v>148.5</v>
      </c>
      <c r="I20" s="323" t="s">
        <v>927</v>
      </c>
      <c r="J20" s="325" t="s">
        <v>1047</v>
      </c>
      <c r="K20" s="325">
        <f t="shared" ref="K20" si="21">H20-F20</f>
        <v>0.5</v>
      </c>
      <c r="L20" s="356">
        <f t="shared" ref="L20" si="22">(F20*-0.3)/100</f>
        <v>-0.44400000000000001</v>
      </c>
      <c r="M20" s="357">
        <f t="shared" ref="M20" si="23">(K20+L20)/F20</f>
        <v>3.7837837837837834E-4</v>
      </c>
      <c r="N20" s="325" t="s">
        <v>597</v>
      </c>
      <c r="O20" s="358">
        <v>45369</v>
      </c>
      <c r="P20" s="359"/>
      <c r="Q20" s="260"/>
      <c r="S20" s="37" t="s">
        <v>579</v>
      </c>
    </row>
    <row r="21" spans="1:19" ht="15" customHeight="1">
      <c r="A21" s="342">
        <v>12</v>
      </c>
      <c r="B21" s="343">
        <v>45355</v>
      </c>
      <c r="C21" s="344"/>
      <c r="D21" s="345" t="s">
        <v>397</v>
      </c>
      <c r="E21" s="346" t="s">
        <v>577</v>
      </c>
      <c r="F21" s="346">
        <v>3485</v>
      </c>
      <c r="G21" s="285">
        <v>3290</v>
      </c>
      <c r="H21" s="282">
        <v>3290</v>
      </c>
      <c r="I21" s="282" t="s">
        <v>931</v>
      </c>
      <c r="J21" s="291" t="s">
        <v>1006</v>
      </c>
      <c r="K21" s="291">
        <f t="shared" ref="K21" si="24">H21-F21</f>
        <v>-195</v>
      </c>
      <c r="L21" s="347">
        <f t="shared" ref="L21" si="25">(F21*-0.3)/100</f>
        <v>-10.455</v>
      </c>
      <c r="M21" s="348">
        <f t="shared" ref="M21" si="26">(K21+L21)/F21</f>
        <v>-5.8954088952654235E-2</v>
      </c>
      <c r="N21" s="291" t="s">
        <v>590</v>
      </c>
      <c r="O21" s="349">
        <v>45364</v>
      </c>
      <c r="P21" s="350"/>
      <c r="Q21" s="260"/>
      <c r="S21" s="37" t="s">
        <v>579</v>
      </c>
    </row>
    <row r="22" spans="1:19" ht="15" customHeight="1">
      <c r="A22" s="273">
        <v>13</v>
      </c>
      <c r="B22" s="274">
        <v>45356</v>
      </c>
      <c r="C22" s="275"/>
      <c r="D22" s="276" t="s">
        <v>241</v>
      </c>
      <c r="E22" s="277" t="s">
        <v>577</v>
      </c>
      <c r="F22" s="308">
        <v>155</v>
      </c>
      <c r="G22" s="205">
        <v>144</v>
      </c>
      <c r="H22" s="308">
        <v>164.25</v>
      </c>
      <c r="I22" s="308" t="s">
        <v>950</v>
      </c>
      <c r="J22" s="278" t="s">
        <v>977</v>
      </c>
      <c r="K22" s="278">
        <f t="shared" ref="K22" si="27">H22-F22</f>
        <v>9.25</v>
      </c>
      <c r="L22" s="279">
        <f t="shared" ref="L22" si="28">(F22*-0.3)/100</f>
        <v>-0.46500000000000002</v>
      </c>
      <c r="M22" s="280">
        <f t="shared" ref="M22" si="29">(K22+L22)/F22</f>
        <v>5.6677419354838714E-2</v>
      </c>
      <c r="N22" s="278" t="s">
        <v>580</v>
      </c>
      <c r="O22" s="281">
        <v>45362</v>
      </c>
      <c r="P22" s="294"/>
      <c r="Q22" s="260"/>
      <c r="S22" s="37" t="s">
        <v>579</v>
      </c>
    </row>
    <row r="23" spans="1:19" ht="15" customHeight="1">
      <c r="A23" s="273">
        <v>14</v>
      </c>
      <c r="B23" s="274">
        <v>45357</v>
      </c>
      <c r="C23" s="275"/>
      <c r="D23" s="276" t="s">
        <v>364</v>
      </c>
      <c r="E23" s="277" t="s">
        <v>577</v>
      </c>
      <c r="F23" s="308">
        <v>2880</v>
      </c>
      <c r="G23" s="205">
        <v>2700</v>
      </c>
      <c r="H23" s="308">
        <v>3007.5</v>
      </c>
      <c r="I23" s="308" t="s">
        <v>955</v>
      </c>
      <c r="J23" s="278" t="s">
        <v>1037</v>
      </c>
      <c r="K23" s="278">
        <f t="shared" ref="K23" si="30">H23-F23</f>
        <v>127.5</v>
      </c>
      <c r="L23" s="279">
        <f t="shared" ref="L23" si="31">(F23*-0.3)/100</f>
        <v>-8.64</v>
      </c>
      <c r="M23" s="280">
        <f t="shared" ref="M23" si="32">(K23+L23)/F23</f>
        <v>4.1270833333333333E-2</v>
      </c>
      <c r="N23" s="278" t="s">
        <v>580</v>
      </c>
      <c r="O23" s="281">
        <v>45366</v>
      </c>
      <c r="P23" s="294"/>
      <c r="Q23" s="260"/>
      <c r="S23" s="37" t="s">
        <v>579</v>
      </c>
    </row>
    <row r="24" spans="1:19" ht="15" customHeight="1">
      <c r="A24" s="273">
        <v>15</v>
      </c>
      <c r="B24" s="274">
        <v>45357</v>
      </c>
      <c r="C24" s="275"/>
      <c r="D24" s="276" t="s">
        <v>151</v>
      </c>
      <c r="E24" s="277" t="s">
        <v>577</v>
      </c>
      <c r="F24" s="308">
        <v>246.5</v>
      </c>
      <c r="G24" s="205">
        <v>230</v>
      </c>
      <c r="H24" s="308">
        <v>266</v>
      </c>
      <c r="I24" s="308" t="s">
        <v>956</v>
      </c>
      <c r="J24" s="278" t="s">
        <v>1055</v>
      </c>
      <c r="K24" s="278">
        <f t="shared" ref="K24" si="33">H24-F24</f>
        <v>19.5</v>
      </c>
      <c r="L24" s="279">
        <f t="shared" ref="L24" si="34">(F24*-0.3)/100</f>
        <v>-0.73950000000000005</v>
      </c>
      <c r="M24" s="280">
        <f t="shared" ref="M24" si="35">(K24+L24)/F24</f>
        <v>7.6107505070993911E-2</v>
      </c>
      <c r="N24" s="278" t="s">
        <v>580</v>
      </c>
      <c r="O24" s="281">
        <v>45373</v>
      </c>
      <c r="P24" s="294"/>
      <c r="Q24" s="260"/>
      <c r="S24" s="37" t="s">
        <v>579</v>
      </c>
    </row>
    <row r="25" spans="1:19" ht="15" customHeight="1">
      <c r="A25" s="211">
        <v>16</v>
      </c>
      <c r="B25" s="208">
        <v>45362</v>
      </c>
      <c r="C25" s="212"/>
      <c r="D25" s="216" t="s">
        <v>188</v>
      </c>
      <c r="E25" s="213" t="s">
        <v>577</v>
      </c>
      <c r="F25" s="207" t="s">
        <v>978</v>
      </c>
      <c r="G25" s="209">
        <v>2390</v>
      </c>
      <c r="H25" s="207"/>
      <c r="I25" s="207" t="s">
        <v>979</v>
      </c>
      <c r="J25" s="209" t="s">
        <v>578</v>
      </c>
      <c r="K25" s="209"/>
      <c r="L25" s="210"/>
      <c r="M25" s="214"/>
      <c r="N25" s="209"/>
      <c r="O25" s="215"/>
      <c r="P25" s="210">
        <f>VLOOKUP(D25,'MidCap Intra'!$B$11:$C$568,2,0)</f>
        <v>2586.1</v>
      </c>
      <c r="Q25" s="260"/>
      <c r="S25" s="37" t="s">
        <v>579</v>
      </c>
    </row>
    <row r="26" spans="1:19" ht="15" customHeight="1">
      <c r="A26" s="273">
        <v>17</v>
      </c>
      <c r="B26" s="274">
        <v>45362</v>
      </c>
      <c r="C26" s="275"/>
      <c r="D26" s="276" t="s">
        <v>885</v>
      </c>
      <c r="E26" s="277" t="s">
        <v>577</v>
      </c>
      <c r="F26" s="308">
        <v>715</v>
      </c>
      <c r="G26" s="205">
        <v>668</v>
      </c>
      <c r="H26" s="308">
        <v>755</v>
      </c>
      <c r="I26" s="308" t="s">
        <v>985</v>
      </c>
      <c r="J26" s="278" t="s">
        <v>620</v>
      </c>
      <c r="K26" s="278">
        <f t="shared" ref="K26" si="36">H26-F26</f>
        <v>40</v>
      </c>
      <c r="L26" s="279">
        <f t="shared" ref="L26" si="37">(F26*-0.3)/100</f>
        <v>-2.145</v>
      </c>
      <c r="M26" s="280">
        <f t="shared" ref="M26" si="38">(K26+L26)/F26</f>
        <v>5.2944055944055941E-2</v>
      </c>
      <c r="N26" s="278" t="s">
        <v>580</v>
      </c>
      <c r="O26" s="281">
        <v>45369</v>
      </c>
      <c r="P26" s="294"/>
      <c r="Q26" s="260"/>
      <c r="S26" s="37" t="s">
        <v>579</v>
      </c>
    </row>
    <row r="27" spans="1:19" ht="15" customHeight="1">
      <c r="A27" s="342">
        <v>18</v>
      </c>
      <c r="B27" s="343">
        <v>45363</v>
      </c>
      <c r="C27" s="344"/>
      <c r="D27" s="345" t="s">
        <v>241</v>
      </c>
      <c r="E27" s="346" t="s">
        <v>577</v>
      </c>
      <c r="F27" s="282">
        <v>152.5</v>
      </c>
      <c r="G27" s="285">
        <v>145</v>
      </c>
      <c r="H27" s="282">
        <v>145</v>
      </c>
      <c r="I27" s="282" t="s">
        <v>991</v>
      </c>
      <c r="J27" s="291" t="s">
        <v>1013</v>
      </c>
      <c r="K27" s="291">
        <f t="shared" ref="K27:K28" si="39">H27-F27</f>
        <v>-7.5</v>
      </c>
      <c r="L27" s="347">
        <f t="shared" ref="L27" si="40">(F27*-0.3)/100</f>
        <v>-0.45750000000000002</v>
      </c>
      <c r="M27" s="348">
        <f t="shared" ref="M27:M28" si="41">(K27+L27)/F27</f>
        <v>-5.2180327868852454E-2</v>
      </c>
      <c r="N27" s="291" t="s">
        <v>590</v>
      </c>
      <c r="O27" s="349">
        <v>45364</v>
      </c>
      <c r="P27" s="350"/>
      <c r="Q27" s="260"/>
      <c r="S27" s="37" t="s">
        <v>579</v>
      </c>
    </row>
    <row r="28" spans="1:19" ht="15" customHeight="1">
      <c r="A28" s="273">
        <v>19</v>
      </c>
      <c r="B28" s="274">
        <v>45364</v>
      </c>
      <c r="C28" s="275"/>
      <c r="D28" s="276" t="s">
        <v>440</v>
      </c>
      <c r="E28" s="277" t="s">
        <v>577</v>
      </c>
      <c r="F28" s="308">
        <v>444.5</v>
      </c>
      <c r="G28" s="205">
        <v>419</v>
      </c>
      <c r="H28" s="308">
        <v>467</v>
      </c>
      <c r="I28" s="308" t="s">
        <v>1010</v>
      </c>
      <c r="J28" s="278" t="s">
        <v>1093</v>
      </c>
      <c r="K28" s="278">
        <f t="shared" si="39"/>
        <v>22.5</v>
      </c>
      <c r="L28" s="279">
        <f>(F28*-0.3)/100</f>
        <v>-1.3334999999999999</v>
      </c>
      <c r="M28" s="280">
        <f t="shared" si="41"/>
        <v>4.761867266591676E-2</v>
      </c>
      <c r="N28" s="278" t="s">
        <v>580</v>
      </c>
      <c r="O28" s="281">
        <v>45372</v>
      </c>
      <c r="P28" s="294"/>
      <c r="Q28" s="260"/>
      <c r="S28" s="37" t="s">
        <v>579</v>
      </c>
    </row>
    <row r="29" spans="1:19" ht="15" customHeight="1">
      <c r="A29" s="273">
        <v>20</v>
      </c>
      <c r="B29" s="274">
        <v>45366</v>
      </c>
      <c r="C29" s="275"/>
      <c r="D29" s="276" t="s">
        <v>76</v>
      </c>
      <c r="E29" s="277" t="s">
        <v>577</v>
      </c>
      <c r="F29" s="308">
        <v>182</v>
      </c>
      <c r="G29" s="205">
        <v>169</v>
      </c>
      <c r="H29" s="308">
        <v>190</v>
      </c>
      <c r="I29" s="308" t="s">
        <v>1031</v>
      </c>
      <c r="J29" s="278" t="s">
        <v>1032</v>
      </c>
      <c r="K29" s="278">
        <f t="shared" ref="K29" si="42">H29-F29</f>
        <v>8</v>
      </c>
      <c r="L29" s="279">
        <f>(F29*-0.03)/100</f>
        <v>-5.4600000000000003E-2</v>
      </c>
      <c r="M29" s="280">
        <f t="shared" ref="M29" si="43">(K29+L29)/F29</f>
        <v>4.3656043956043958E-2</v>
      </c>
      <c r="N29" s="278" t="s">
        <v>580</v>
      </c>
      <c r="O29" s="281">
        <v>45366</v>
      </c>
      <c r="P29" s="294"/>
      <c r="Q29" s="260"/>
      <c r="S29" s="37" t="s">
        <v>579</v>
      </c>
    </row>
    <row r="30" spans="1:19" ht="15" customHeight="1">
      <c r="A30" s="211">
        <v>21</v>
      </c>
      <c r="B30" s="208">
        <v>45369</v>
      </c>
      <c r="C30" s="212"/>
      <c r="D30" s="216" t="s">
        <v>119</v>
      </c>
      <c r="E30" s="213" t="s">
        <v>577</v>
      </c>
      <c r="F30" s="207" t="s">
        <v>1038</v>
      </c>
      <c r="G30" s="209">
        <v>590</v>
      </c>
      <c r="H30" s="207"/>
      <c r="I30" s="207" t="s">
        <v>1039</v>
      </c>
      <c r="J30" s="209" t="s">
        <v>578</v>
      </c>
      <c r="K30" s="209"/>
      <c r="L30" s="210"/>
      <c r="M30" s="214"/>
      <c r="N30" s="209"/>
      <c r="O30" s="215"/>
      <c r="P30" s="210">
        <f>VLOOKUP(D30,'MidCap Intra'!$B$11:$C$568,2,0)</f>
        <v>627.25</v>
      </c>
      <c r="Q30" s="260"/>
      <c r="S30" s="37" t="s">
        <v>579</v>
      </c>
    </row>
    <row r="31" spans="1:19" ht="15" customHeight="1">
      <c r="A31" s="273">
        <v>22</v>
      </c>
      <c r="B31" s="274">
        <v>45369</v>
      </c>
      <c r="C31" s="275"/>
      <c r="D31" s="276" t="s">
        <v>844</v>
      </c>
      <c r="E31" s="277" t="s">
        <v>577</v>
      </c>
      <c r="F31" s="308">
        <v>617.5</v>
      </c>
      <c r="G31" s="205">
        <v>580</v>
      </c>
      <c r="H31" s="308">
        <v>644</v>
      </c>
      <c r="I31" s="308" t="s">
        <v>1041</v>
      </c>
      <c r="J31" s="278" t="s">
        <v>1064</v>
      </c>
      <c r="K31" s="278">
        <f t="shared" ref="K31" si="44">H31-F31</f>
        <v>26.5</v>
      </c>
      <c r="L31" s="279">
        <f>(F31*-0.3)/100</f>
        <v>-1.8525</v>
      </c>
      <c r="M31" s="280">
        <f t="shared" ref="M31" si="45">(K31+L31)/F31</f>
        <v>3.9914979757085023E-2</v>
      </c>
      <c r="N31" s="278" t="s">
        <v>580</v>
      </c>
      <c r="O31" s="281">
        <v>45370</v>
      </c>
      <c r="P31" s="294"/>
      <c r="Q31" s="260"/>
      <c r="S31" s="37" t="s">
        <v>579</v>
      </c>
    </row>
    <row r="32" spans="1:19" ht="15" customHeight="1">
      <c r="A32" s="273">
        <v>23</v>
      </c>
      <c r="B32" s="274">
        <v>45370</v>
      </c>
      <c r="C32" s="275"/>
      <c r="D32" s="276" t="s">
        <v>364</v>
      </c>
      <c r="E32" s="277" t="s">
        <v>577</v>
      </c>
      <c r="F32" s="308">
        <v>2875</v>
      </c>
      <c r="G32" s="205">
        <v>2618</v>
      </c>
      <c r="H32" s="308">
        <v>3035</v>
      </c>
      <c r="I32" s="308" t="s">
        <v>1057</v>
      </c>
      <c r="J32" s="278" t="s">
        <v>1114</v>
      </c>
      <c r="K32" s="278">
        <f t="shared" ref="K32" si="46">H32-F32</f>
        <v>160</v>
      </c>
      <c r="L32" s="279">
        <f>(F32*-0.3)/100</f>
        <v>-8.625</v>
      </c>
      <c r="M32" s="280">
        <f t="shared" ref="M32" si="47">(K32+L32)/F32</f>
        <v>5.2652173913043478E-2</v>
      </c>
      <c r="N32" s="278" t="s">
        <v>580</v>
      </c>
      <c r="O32" s="281">
        <v>45373</v>
      </c>
      <c r="P32" s="294"/>
      <c r="Q32" s="260"/>
      <c r="S32" s="37" t="s">
        <v>579</v>
      </c>
    </row>
    <row r="33" spans="1:39" ht="15" customHeight="1">
      <c r="A33" s="273">
        <v>24</v>
      </c>
      <c r="B33" s="274">
        <v>45370</v>
      </c>
      <c r="C33" s="275"/>
      <c r="D33" s="276" t="s">
        <v>885</v>
      </c>
      <c r="E33" s="277" t="s">
        <v>577</v>
      </c>
      <c r="F33" s="308">
        <v>726</v>
      </c>
      <c r="G33" s="205">
        <v>668</v>
      </c>
      <c r="H33" s="308">
        <v>766</v>
      </c>
      <c r="I33" s="308" t="s">
        <v>1069</v>
      </c>
      <c r="J33" s="278" t="s">
        <v>620</v>
      </c>
      <c r="K33" s="278">
        <f t="shared" ref="K33" si="48">H33-F33</f>
        <v>40</v>
      </c>
      <c r="L33" s="279">
        <f>(F33*-0.3)/100</f>
        <v>-2.1779999999999999</v>
      </c>
      <c r="M33" s="280">
        <f t="shared" ref="M33" si="49">(K33+L33)/F33</f>
        <v>5.2096418732782375E-2</v>
      </c>
      <c r="N33" s="278" t="s">
        <v>580</v>
      </c>
      <c r="O33" s="281">
        <v>45377</v>
      </c>
      <c r="P33" s="294"/>
      <c r="Q33" s="260"/>
      <c r="S33" s="37" t="s">
        <v>579</v>
      </c>
    </row>
    <row r="34" spans="1:39" ht="15" customHeight="1">
      <c r="A34" s="211">
        <v>25</v>
      </c>
      <c r="B34" s="208">
        <v>45371</v>
      </c>
      <c r="C34" s="212"/>
      <c r="D34" s="216" t="s">
        <v>114</v>
      </c>
      <c r="E34" s="213" t="s">
        <v>577</v>
      </c>
      <c r="F34" s="207" t="s">
        <v>1080</v>
      </c>
      <c r="G34" s="209">
        <v>136</v>
      </c>
      <c r="H34" s="207"/>
      <c r="I34" s="207" t="s">
        <v>1081</v>
      </c>
      <c r="J34" s="209" t="s">
        <v>578</v>
      </c>
      <c r="K34" s="209"/>
      <c r="L34" s="210"/>
      <c r="M34" s="214"/>
      <c r="N34" s="209"/>
      <c r="O34" s="215"/>
      <c r="P34" s="210">
        <f>VLOOKUP(D34,'MidCap Intra'!$B$11:$C$568,2,0)</f>
        <v>149.80000000000001</v>
      </c>
      <c r="Q34" s="260"/>
      <c r="S34" s="37" t="s">
        <v>771</v>
      </c>
    </row>
    <row r="35" spans="1:39" ht="15" customHeight="1">
      <c r="A35" s="211">
        <v>26</v>
      </c>
      <c r="B35" s="208">
        <v>45373</v>
      </c>
      <c r="C35" s="212"/>
      <c r="D35" s="216" t="s">
        <v>229</v>
      </c>
      <c r="E35" s="213" t="s">
        <v>577</v>
      </c>
      <c r="F35" s="207" t="s">
        <v>1115</v>
      </c>
      <c r="G35" s="209">
        <v>3640</v>
      </c>
      <c r="H35" s="207"/>
      <c r="I35" s="207" t="s">
        <v>1116</v>
      </c>
      <c r="J35" s="209" t="s">
        <v>578</v>
      </c>
      <c r="K35" s="209"/>
      <c r="L35" s="210"/>
      <c r="M35" s="214"/>
      <c r="N35" s="209"/>
      <c r="O35" s="215"/>
      <c r="P35" s="210">
        <f>VLOOKUP(D35,'MidCap Intra'!$B$11:$C$568,2,0)</f>
        <v>3877.5</v>
      </c>
      <c r="Q35" s="260"/>
      <c r="S35" s="37"/>
    </row>
    <row r="36" spans="1:39" ht="15" customHeight="1">
      <c r="A36" s="211">
        <v>27</v>
      </c>
      <c r="B36" s="208">
        <v>45373</v>
      </c>
      <c r="C36" s="212"/>
      <c r="D36" s="216" t="s">
        <v>388</v>
      </c>
      <c r="E36" s="213" t="s">
        <v>577</v>
      </c>
      <c r="F36" s="207" t="s">
        <v>1121</v>
      </c>
      <c r="G36" s="209">
        <v>1740</v>
      </c>
      <c r="H36" s="207"/>
      <c r="I36" s="207" t="s">
        <v>1122</v>
      </c>
      <c r="J36" s="209" t="s">
        <v>578</v>
      </c>
      <c r="K36" s="209"/>
      <c r="L36" s="210"/>
      <c r="M36" s="214"/>
      <c r="N36" s="209"/>
      <c r="O36" s="215"/>
      <c r="P36" s="210">
        <f>VLOOKUP(D36,'MidCap Intra'!$B$11:$C$568,2,0)</f>
        <v>1921.5</v>
      </c>
      <c r="Q36" s="260"/>
      <c r="S36" s="37"/>
    </row>
    <row r="37" spans="1:39" ht="15" customHeight="1">
      <c r="A37" s="211">
        <v>28</v>
      </c>
      <c r="B37" s="208">
        <v>45377</v>
      </c>
      <c r="C37" s="212"/>
      <c r="D37" s="216" t="s">
        <v>233</v>
      </c>
      <c r="E37" s="213" t="s">
        <v>577</v>
      </c>
      <c r="F37" s="207" t="s">
        <v>1321</v>
      </c>
      <c r="G37" s="209">
        <v>3670</v>
      </c>
      <c r="H37" s="207"/>
      <c r="I37" s="207" t="s">
        <v>1322</v>
      </c>
      <c r="J37" s="209" t="s">
        <v>578</v>
      </c>
      <c r="K37" s="209"/>
      <c r="L37" s="210"/>
      <c r="M37" s="214"/>
      <c r="N37" s="209"/>
      <c r="O37" s="215"/>
      <c r="P37" s="210"/>
      <c r="Q37" s="260"/>
      <c r="S37" s="37"/>
    </row>
    <row r="38" spans="1:39" ht="15" customHeight="1">
      <c r="A38" s="211"/>
      <c r="B38" s="208"/>
      <c r="C38" s="212"/>
      <c r="D38" s="216"/>
      <c r="E38" s="213"/>
      <c r="F38" s="207"/>
      <c r="G38" s="209"/>
      <c r="H38" s="207"/>
      <c r="I38" s="207"/>
      <c r="J38" s="209"/>
      <c r="K38" s="209"/>
      <c r="L38" s="210"/>
      <c r="M38" s="214"/>
      <c r="N38" s="209"/>
      <c r="O38" s="215"/>
      <c r="P38" s="210"/>
      <c r="Q38" s="260"/>
      <c r="S38" s="37"/>
    </row>
    <row r="40" spans="1:39" ht="14.25" customHeight="1">
      <c r="A40" s="100"/>
      <c r="B40" s="101"/>
      <c r="C40" s="102"/>
      <c r="D40" s="103"/>
      <c r="E40" s="104"/>
      <c r="F40" s="104"/>
      <c r="G40" s="100"/>
      <c r="H40" s="104"/>
      <c r="I40" s="105"/>
      <c r="J40" s="106"/>
      <c r="K40" s="106"/>
      <c r="L40" s="107"/>
      <c r="M40" s="108"/>
      <c r="N40" s="109"/>
      <c r="O40" s="110"/>
      <c r="P40" s="111"/>
      <c r="Q40" s="111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</row>
    <row r="41" spans="1:39" ht="12" customHeight="1">
      <c r="A41" s="112" t="s">
        <v>581</v>
      </c>
      <c r="B41" s="113"/>
      <c r="C41" s="114"/>
      <c r="E41" s="115"/>
      <c r="F41" s="115"/>
      <c r="G41" s="115"/>
      <c r="H41" s="115"/>
      <c r="I41" s="115"/>
      <c r="J41" s="116"/>
      <c r="K41" s="115"/>
      <c r="L41" s="117"/>
      <c r="M41" s="54"/>
      <c r="N41" s="116"/>
      <c r="O41" s="114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</row>
    <row r="42" spans="1:39" ht="12" customHeight="1">
      <c r="A42" s="118" t="s">
        <v>582</v>
      </c>
      <c r="B42" s="112"/>
      <c r="C42" s="112"/>
      <c r="D42" s="112"/>
      <c r="E42" s="37"/>
      <c r="F42" s="119" t="s">
        <v>583</v>
      </c>
      <c r="G42" s="6"/>
      <c r="H42" s="6"/>
      <c r="I42" s="6"/>
      <c r="J42" s="120"/>
      <c r="K42" s="121"/>
      <c r="L42" s="121"/>
      <c r="M42" s="122"/>
      <c r="N42" s="1"/>
      <c r="O42" s="123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</row>
    <row r="43" spans="1:39" ht="12" customHeight="1">
      <c r="A43" s="112" t="s">
        <v>584</v>
      </c>
      <c r="B43" s="112"/>
      <c r="C43" s="112"/>
      <c r="D43" s="112" t="s">
        <v>585</v>
      </c>
      <c r="E43" s="6"/>
      <c r="F43" s="119" t="s">
        <v>586</v>
      </c>
      <c r="G43" s="6"/>
      <c r="H43" s="6"/>
      <c r="I43" s="6"/>
      <c r="J43" s="120"/>
      <c r="K43" s="121"/>
      <c r="L43" s="121"/>
      <c r="M43" s="122"/>
      <c r="N43" s="1"/>
      <c r="O43" s="123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</row>
    <row r="44" spans="1:39" ht="12" customHeight="1">
      <c r="A44" s="112"/>
      <c r="B44" s="112"/>
      <c r="C44" s="112"/>
      <c r="D44" s="112"/>
      <c r="E44" s="6"/>
      <c r="F44" s="6"/>
      <c r="G44" s="6"/>
      <c r="H44" s="6"/>
      <c r="I44" s="6"/>
      <c r="J44" s="124"/>
      <c r="K44" s="121"/>
      <c r="L44" s="121"/>
      <c r="M44" s="6"/>
      <c r="N44" s="125"/>
      <c r="O44" s="1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</row>
    <row r="45" spans="1:39" ht="12" customHeight="1">
      <c r="A45" s="223"/>
      <c r="B45" s="223"/>
      <c r="C45" s="223"/>
      <c r="D45" s="223"/>
      <c r="E45" s="224"/>
      <c r="F45" s="224"/>
      <c r="G45" s="224"/>
      <c r="H45" s="224"/>
      <c r="I45" s="224"/>
      <c r="J45" s="225"/>
      <c r="K45" s="226"/>
      <c r="L45" s="226"/>
      <c r="M45" s="224"/>
      <c r="N45" s="227"/>
      <c r="O45" s="228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</row>
    <row r="46" spans="1:39" ht="14.25" customHeight="1">
      <c r="A46" s="112"/>
      <c r="B46" s="112"/>
      <c r="C46" s="112"/>
      <c r="D46" s="112"/>
      <c r="E46" s="6"/>
      <c r="F46" s="6"/>
      <c r="G46" s="6"/>
      <c r="H46" s="6"/>
      <c r="I46" s="6"/>
      <c r="J46" s="124"/>
      <c r="K46" s="121"/>
      <c r="L46" s="122"/>
      <c r="M46" s="6"/>
      <c r="N46" s="125"/>
      <c r="O46" s="1"/>
      <c r="P46" s="37"/>
      <c r="Q46" s="37"/>
      <c r="R46" s="37"/>
      <c r="S46" s="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</row>
    <row r="47" spans="1:39" ht="12.75" customHeight="1">
      <c r="A47" s="135" t="s">
        <v>591</v>
      </c>
      <c r="B47" s="135"/>
      <c r="C47" s="135"/>
      <c r="D47" s="135"/>
      <c r="E47" s="6"/>
      <c r="F47" s="6"/>
      <c r="G47" s="6"/>
      <c r="H47" s="6"/>
      <c r="I47" s="6"/>
      <c r="J47" s="6"/>
      <c r="K47" s="6"/>
      <c r="L47" s="6"/>
      <c r="M47" s="6"/>
      <c r="N47" s="6"/>
      <c r="O47" s="24"/>
      <c r="R47" s="37"/>
      <c r="S47" s="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</row>
    <row r="48" spans="1:39" ht="38.25" customHeight="1">
      <c r="A48" s="93" t="s">
        <v>16</v>
      </c>
      <c r="B48" s="93" t="s">
        <v>553</v>
      </c>
      <c r="C48" s="93"/>
      <c r="D48" s="94" t="s">
        <v>564</v>
      </c>
      <c r="E48" s="93" t="s">
        <v>565</v>
      </c>
      <c r="F48" s="93" t="s">
        <v>566</v>
      </c>
      <c r="G48" s="93" t="s">
        <v>587</v>
      </c>
      <c r="H48" s="93" t="s">
        <v>568</v>
      </c>
      <c r="I48" s="217" t="s">
        <v>569</v>
      </c>
      <c r="J48" s="219" t="s">
        <v>570</v>
      </c>
      <c r="K48" s="218" t="s">
        <v>592</v>
      </c>
      <c r="L48" s="95" t="s">
        <v>572</v>
      </c>
      <c r="M48" s="136" t="s">
        <v>593</v>
      </c>
      <c r="N48" s="93" t="s">
        <v>594</v>
      </c>
      <c r="O48" s="92" t="s">
        <v>574</v>
      </c>
      <c r="P48" s="94" t="s">
        <v>575</v>
      </c>
      <c r="Q48" s="263"/>
      <c r="R48" s="37"/>
      <c r="S48" s="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</row>
    <row r="49" spans="1:39" ht="12.75" customHeight="1">
      <c r="A49" s="308">
        <v>1</v>
      </c>
      <c r="B49" s="309">
        <v>45348</v>
      </c>
      <c r="C49" s="237"/>
      <c r="D49" s="237" t="s">
        <v>903</v>
      </c>
      <c r="E49" s="308" t="s">
        <v>589</v>
      </c>
      <c r="F49" s="308">
        <v>812.5</v>
      </c>
      <c r="G49" s="308">
        <v>795</v>
      </c>
      <c r="H49" s="308">
        <v>826</v>
      </c>
      <c r="I49" s="205" t="s">
        <v>904</v>
      </c>
      <c r="J49" s="310" t="s">
        <v>911</v>
      </c>
      <c r="K49" s="220">
        <f>H49-F49</f>
        <v>13.5</v>
      </c>
      <c r="L49" s="292">
        <f t="shared" ref="L49" si="50">(H49*N49)*0.03%</f>
        <v>167.26499999999999</v>
      </c>
      <c r="M49" s="221">
        <f t="shared" ref="M49" si="51">(K49*N49)-L49</f>
        <v>8945.2350000000006</v>
      </c>
      <c r="N49" s="220">
        <v>675</v>
      </c>
      <c r="O49" s="99" t="s">
        <v>580</v>
      </c>
      <c r="P49" s="222">
        <v>45352</v>
      </c>
      <c r="Q49" s="258"/>
      <c r="R49" s="137"/>
      <c r="S49" s="54" t="s">
        <v>771</v>
      </c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38"/>
      <c r="AH49" s="139"/>
      <c r="AI49" s="137"/>
      <c r="AJ49" s="137"/>
      <c r="AK49" s="138"/>
      <c r="AL49" s="138"/>
      <c r="AM49" s="138"/>
    </row>
    <row r="50" spans="1:39" ht="12.75" customHeight="1">
      <c r="A50" s="308">
        <v>2</v>
      </c>
      <c r="B50" s="309">
        <v>45351</v>
      </c>
      <c r="C50" s="237"/>
      <c r="D50" s="237" t="s">
        <v>907</v>
      </c>
      <c r="E50" s="308" t="s">
        <v>589</v>
      </c>
      <c r="F50" s="308">
        <v>151.19999999999999</v>
      </c>
      <c r="G50" s="308">
        <v>149</v>
      </c>
      <c r="H50" s="308">
        <v>153</v>
      </c>
      <c r="I50" s="205" t="s">
        <v>906</v>
      </c>
      <c r="J50" s="310" t="s">
        <v>913</v>
      </c>
      <c r="K50" s="220">
        <f>H50-F50</f>
        <v>1.8000000000000114</v>
      </c>
      <c r="L50" s="292">
        <f t="shared" ref="L50" si="52">(H50*N50)*0.03%</f>
        <v>229.49999999999997</v>
      </c>
      <c r="M50" s="221">
        <f t="shared" ref="M50" si="53">(K50*N50)-L50</f>
        <v>8770.5000000000564</v>
      </c>
      <c r="N50" s="220">
        <v>5000</v>
      </c>
      <c r="O50" s="99" t="s">
        <v>580</v>
      </c>
      <c r="P50" s="222">
        <v>45352</v>
      </c>
      <c r="Q50" s="258"/>
      <c r="R50" s="137"/>
      <c r="S50" s="54" t="s">
        <v>771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138"/>
      <c r="AH50" s="139"/>
      <c r="AI50" s="137"/>
      <c r="AJ50" s="137"/>
      <c r="AK50" s="138"/>
      <c r="AL50" s="138"/>
      <c r="AM50" s="138"/>
    </row>
    <row r="51" spans="1:39" ht="12.75" customHeight="1">
      <c r="A51" s="308">
        <v>3</v>
      </c>
      <c r="B51" s="309">
        <v>45351</v>
      </c>
      <c r="C51" s="237"/>
      <c r="D51" s="237" t="s">
        <v>908</v>
      </c>
      <c r="E51" s="308" t="s">
        <v>589</v>
      </c>
      <c r="F51" s="308">
        <v>2934</v>
      </c>
      <c r="G51" s="308">
        <v>2890</v>
      </c>
      <c r="H51" s="308">
        <v>2963.5</v>
      </c>
      <c r="I51" s="205" t="s">
        <v>909</v>
      </c>
      <c r="J51" s="310" t="s">
        <v>933</v>
      </c>
      <c r="K51" s="220">
        <f>H51-F51</f>
        <v>29.5</v>
      </c>
      <c r="L51" s="292">
        <f t="shared" ref="L51:L52" si="54">(H51*N51)*0.03%</f>
        <v>222.26249999999999</v>
      </c>
      <c r="M51" s="221">
        <f t="shared" ref="M51:M52" si="55">(K51*N51)-L51</f>
        <v>7152.7375000000002</v>
      </c>
      <c r="N51" s="220">
        <v>250</v>
      </c>
      <c r="O51" s="99" t="s">
        <v>580</v>
      </c>
      <c r="P51" s="222">
        <v>45352</v>
      </c>
      <c r="Q51" s="258"/>
      <c r="R51" s="137"/>
      <c r="S51" s="54" t="s">
        <v>875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138"/>
      <c r="AH51" s="139"/>
      <c r="AI51" s="137"/>
      <c r="AJ51" s="137"/>
      <c r="AK51" s="138"/>
      <c r="AL51" s="138"/>
      <c r="AM51" s="138"/>
    </row>
    <row r="52" spans="1:39" ht="12.75" customHeight="1">
      <c r="A52" s="282">
        <v>4</v>
      </c>
      <c r="B52" s="283">
        <v>45352</v>
      </c>
      <c r="C52" s="284"/>
      <c r="D52" s="284" t="s">
        <v>905</v>
      </c>
      <c r="E52" s="282" t="s">
        <v>860</v>
      </c>
      <c r="F52" s="282">
        <v>22295</v>
      </c>
      <c r="G52" s="282">
        <v>22420</v>
      </c>
      <c r="H52" s="282">
        <v>22405</v>
      </c>
      <c r="I52" s="285" t="s">
        <v>912</v>
      </c>
      <c r="J52" s="311" t="s">
        <v>900</v>
      </c>
      <c r="K52" s="288">
        <f>F52-H52</f>
        <v>-110</v>
      </c>
      <c r="L52" s="293">
        <f t="shared" si="54"/>
        <v>336.07499999999999</v>
      </c>
      <c r="M52" s="287">
        <f t="shared" si="55"/>
        <v>-5836.0749999999998</v>
      </c>
      <c r="N52" s="288">
        <v>50</v>
      </c>
      <c r="O52" s="289" t="s">
        <v>590</v>
      </c>
      <c r="P52" s="290">
        <v>45352</v>
      </c>
      <c r="Q52" s="258"/>
      <c r="R52" s="137"/>
      <c r="S52" s="54" t="s">
        <v>579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138"/>
      <c r="AH52" s="139"/>
      <c r="AI52" s="137"/>
      <c r="AJ52" s="137"/>
      <c r="AK52" s="138"/>
      <c r="AL52" s="138"/>
      <c r="AM52" s="138"/>
    </row>
    <row r="53" spans="1:39" ht="12.75" customHeight="1">
      <c r="A53" s="282">
        <v>5</v>
      </c>
      <c r="B53" s="283">
        <v>45352</v>
      </c>
      <c r="C53" s="284"/>
      <c r="D53" s="284" t="s">
        <v>917</v>
      </c>
      <c r="E53" s="282" t="s">
        <v>589</v>
      </c>
      <c r="F53" s="282">
        <v>3707.5</v>
      </c>
      <c r="G53" s="282">
        <v>3668</v>
      </c>
      <c r="H53" s="282">
        <v>3668</v>
      </c>
      <c r="I53" s="285" t="s">
        <v>920</v>
      </c>
      <c r="J53" s="311" t="s">
        <v>932</v>
      </c>
      <c r="K53" s="288">
        <f t="shared" ref="K53:K59" si="56">H53-F53</f>
        <v>-39.5</v>
      </c>
      <c r="L53" s="293">
        <f t="shared" ref="L53" si="57">(H53*N53)*0.03%</f>
        <v>275.09999999999997</v>
      </c>
      <c r="M53" s="287">
        <f t="shared" ref="M53" si="58">(K53*N53)-L53</f>
        <v>-10150.1</v>
      </c>
      <c r="N53" s="288">
        <v>250</v>
      </c>
      <c r="O53" s="289" t="s">
        <v>590</v>
      </c>
      <c r="P53" s="290">
        <v>45355</v>
      </c>
      <c r="Q53" s="258"/>
      <c r="R53" s="137"/>
      <c r="S53" s="54" t="s">
        <v>875</v>
      </c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138"/>
      <c r="AH53" s="139"/>
      <c r="AI53" s="137"/>
      <c r="AJ53" s="137"/>
      <c r="AK53" s="138"/>
      <c r="AL53" s="138"/>
      <c r="AM53" s="138"/>
    </row>
    <row r="54" spans="1:39" ht="12.75" customHeight="1">
      <c r="A54" s="308">
        <v>6</v>
      </c>
      <c r="B54" s="309">
        <v>45352</v>
      </c>
      <c r="C54" s="237"/>
      <c r="D54" s="237" t="s">
        <v>918</v>
      </c>
      <c r="E54" s="308" t="s">
        <v>589</v>
      </c>
      <c r="F54" s="308">
        <v>47575</v>
      </c>
      <c r="G54" s="308">
        <v>47200</v>
      </c>
      <c r="H54" s="308">
        <v>47740</v>
      </c>
      <c r="I54" s="205" t="s">
        <v>921</v>
      </c>
      <c r="J54" s="310" t="s">
        <v>928</v>
      </c>
      <c r="K54" s="220">
        <f t="shared" si="56"/>
        <v>165</v>
      </c>
      <c r="L54" s="292">
        <f t="shared" ref="L54" si="59">(H54*N54)*0.03%</f>
        <v>214.82999999999998</v>
      </c>
      <c r="M54" s="221">
        <f t="shared" ref="M54" si="60">(K54*N54)-L54</f>
        <v>2260.17</v>
      </c>
      <c r="N54" s="220">
        <v>15</v>
      </c>
      <c r="O54" s="99" t="s">
        <v>580</v>
      </c>
      <c r="P54" s="222">
        <v>45355</v>
      </c>
      <c r="Q54" s="258"/>
      <c r="R54" s="137"/>
      <c r="S54" s="54" t="s">
        <v>579</v>
      </c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138"/>
      <c r="AH54" s="139"/>
      <c r="AI54" s="137"/>
      <c r="AJ54" s="137"/>
      <c r="AK54" s="138"/>
      <c r="AL54" s="138"/>
      <c r="AM54" s="138"/>
    </row>
    <row r="55" spans="1:39" ht="12.75" customHeight="1">
      <c r="A55" s="308">
        <v>7</v>
      </c>
      <c r="B55" s="309">
        <v>45352</v>
      </c>
      <c r="C55" s="237"/>
      <c r="D55" s="237" t="s">
        <v>919</v>
      </c>
      <c r="E55" s="308" t="s">
        <v>589</v>
      </c>
      <c r="F55" s="308">
        <v>3775</v>
      </c>
      <c r="G55" s="308">
        <v>3718</v>
      </c>
      <c r="H55" s="308">
        <v>3823</v>
      </c>
      <c r="I55" s="205" t="s">
        <v>922</v>
      </c>
      <c r="J55" s="310" t="s">
        <v>964</v>
      </c>
      <c r="K55" s="220">
        <f t="shared" si="56"/>
        <v>48</v>
      </c>
      <c r="L55" s="292">
        <f t="shared" ref="L55" si="61">(H55*N55)*0.03%</f>
        <v>200.70749999999998</v>
      </c>
      <c r="M55" s="221">
        <f t="shared" ref="M55" si="62">(K55*N55)-L55</f>
        <v>8199.2924999999996</v>
      </c>
      <c r="N55" s="220">
        <v>175</v>
      </c>
      <c r="O55" s="99" t="s">
        <v>580</v>
      </c>
      <c r="P55" s="222">
        <v>45357</v>
      </c>
      <c r="Q55" s="258"/>
      <c r="R55" s="137"/>
      <c r="S55" s="54" t="s">
        <v>579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138"/>
      <c r="AH55" s="139"/>
      <c r="AI55" s="137"/>
      <c r="AJ55" s="137"/>
      <c r="AK55" s="138"/>
      <c r="AL55" s="138"/>
      <c r="AM55" s="138"/>
    </row>
    <row r="56" spans="1:39" ht="12.75" customHeight="1">
      <c r="A56" s="282">
        <v>8</v>
      </c>
      <c r="B56" s="283">
        <v>45353</v>
      </c>
      <c r="C56" s="284"/>
      <c r="D56" s="284" t="s">
        <v>924</v>
      </c>
      <c r="E56" s="282" t="s">
        <v>589</v>
      </c>
      <c r="F56" s="282">
        <v>2757.5</v>
      </c>
      <c r="G56" s="282">
        <v>2718</v>
      </c>
      <c r="H56" s="282">
        <v>2718</v>
      </c>
      <c r="I56" s="285" t="s">
        <v>925</v>
      </c>
      <c r="J56" s="311" t="s">
        <v>932</v>
      </c>
      <c r="K56" s="288">
        <f t="shared" si="56"/>
        <v>-39.5</v>
      </c>
      <c r="L56" s="293">
        <f t="shared" ref="L56" si="63">(H56*N56)*0.03%</f>
        <v>203.85</v>
      </c>
      <c r="M56" s="287">
        <f>(K56*N56)-L56</f>
        <v>-10078.85</v>
      </c>
      <c r="N56" s="288">
        <v>250</v>
      </c>
      <c r="O56" s="289" t="s">
        <v>590</v>
      </c>
      <c r="P56" s="290">
        <v>45355</v>
      </c>
      <c r="Q56" s="258"/>
      <c r="R56" s="137"/>
      <c r="S56" s="54" t="s">
        <v>875</v>
      </c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138"/>
      <c r="AH56" s="139"/>
      <c r="AI56" s="137"/>
      <c r="AJ56" s="137"/>
      <c r="AK56" s="138"/>
      <c r="AL56" s="138"/>
      <c r="AM56" s="138"/>
    </row>
    <row r="57" spans="1:39" ht="12.75" customHeight="1">
      <c r="A57" s="282">
        <v>9</v>
      </c>
      <c r="B57" s="283">
        <v>45354</v>
      </c>
      <c r="C57" s="284"/>
      <c r="D57" s="284" t="s">
        <v>903</v>
      </c>
      <c r="E57" s="282" t="s">
        <v>589</v>
      </c>
      <c r="F57" s="282">
        <v>834</v>
      </c>
      <c r="G57" s="282">
        <v>816</v>
      </c>
      <c r="H57" s="282">
        <v>816</v>
      </c>
      <c r="I57" s="285" t="s">
        <v>929</v>
      </c>
      <c r="J57" s="311" t="s">
        <v>954</v>
      </c>
      <c r="K57" s="288">
        <f t="shared" si="56"/>
        <v>-18</v>
      </c>
      <c r="L57" s="293">
        <f t="shared" ref="L57:L58" si="64">(H57*N57)*0.03%</f>
        <v>165.23999999999998</v>
      </c>
      <c r="M57" s="287">
        <f t="shared" ref="M57:M58" si="65">(K57*N57)-L57</f>
        <v>-12315.24</v>
      </c>
      <c r="N57" s="288">
        <v>675</v>
      </c>
      <c r="O57" s="289" t="s">
        <v>590</v>
      </c>
      <c r="P57" s="290">
        <v>45357</v>
      </c>
      <c r="Q57" s="258"/>
      <c r="R57" s="137"/>
      <c r="S57" s="54" t="s">
        <v>771</v>
      </c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138"/>
      <c r="AH57" s="139"/>
      <c r="AI57" s="137"/>
      <c r="AJ57" s="137"/>
      <c r="AK57" s="138"/>
      <c r="AL57" s="138"/>
      <c r="AM57" s="138"/>
    </row>
    <row r="58" spans="1:39" ht="12.75" customHeight="1">
      <c r="A58" s="308">
        <v>10</v>
      </c>
      <c r="B58" s="309">
        <v>45356</v>
      </c>
      <c r="C58" s="237"/>
      <c r="D58" s="237" t="s">
        <v>951</v>
      </c>
      <c r="E58" s="308" t="s">
        <v>589</v>
      </c>
      <c r="F58" s="308">
        <v>1445</v>
      </c>
      <c r="G58" s="308">
        <v>1425</v>
      </c>
      <c r="H58" s="308">
        <v>1462</v>
      </c>
      <c r="I58" s="205" t="s">
        <v>952</v>
      </c>
      <c r="J58" s="310" t="s">
        <v>1001</v>
      </c>
      <c r="K58" s="220">
        <f t="shared" si="56"/>
        <v>17</v>
      </c>
      <c r="L58" s="292">
        <f t="shared" si="64"/>
        <v>241.23</v>
      </c>
      <c r="M58" s="221">
        <f t="shared" si="65"/>
        <v>9108.77</v>
      </c>
      <c r="N58" s="220">
        <v>550</v>
      </c>
      <c r="O58" s="99" t="s">
        <v>580</v>
      </c>
      <c r="P58" s="222">
        <v>45363</v>
      </c>
      <c r="Q58" s="258"/>
      <c r="R58" s="137"/>
      <c r="S58" s="54" t="s">
        <v>579</v>
      </c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138"/>
      <c r="AH58" s="139"/>
      <c r="AI58" s="137"/>
      <c r="AJ58" s="137"/>
      <c r="AK58" s="138"/>
      <c r="AL58" s="138"/>
      <c r="AM58" s="138"/>
    </row>
    <row r="59" spans="1:39" ht="12.75" customHeight="1">
      <c r="A59" s="308">
        <v>11</v>
      </c>
      <c r="B59" s="309">
        <v>45357</v>
      </c>
      <c r="C59" s="237"/>
      <c r="D59" s="237" t="s">
        <v>957</v>
      </c>
      <c r="E59" s="308" t="s">
        <v>589</v>
      </c>
      <c r="F59" s="308">
        <v>4020</v>
      </c>
      <c r="G59" s="308">
        <v>3960</v>
      </c>
      <c r="H59" s="308">
        <v>4067.5</v>
      </c>
      <c r="I59" s="205" t="s">
        <v>958</v>
      </c>
      <c r="J59" s="310" t="s">
        <v>599</v>
      </c>
      <c r="K59" s="220">
        <f t="shared" si="56"/>
        <v>47.5</v>
      </c>
      <c r="L59" s="292">
        <f t="shared" ref="L59" si="66">(H59*N59)*0.03%</f>
        <v>213.54374999999999</v>
      </c>
      <c r="M59" s="221">
        <f t="shared" ref="M59" si="67">(K59*N59)-L59</f>
        <v>8098.9562500000002</v>
      </c>
      <c r="N59" s="220">
        <v>175</v>
      </c>
      <c r="O59" s="99" t="s">
        <v>580</v>
      </c>
      <c r="P59" s="222">
        <v>45357</v>
      </c>
      <c r="Q59" s="258"/>
      <c r="R59" s="137"/>
      <c r="S59" s="54" t="s">
        <v>875</v>
      </c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138"/>
      <c r="AH59" s="139"/>
      <c r="AI59" s="137"/>
      <c r="AJ59" s="137"/>
      <c r="AK59" s="138"/>
      <c r="AL59" s="138"/>
      <c r="AM59" s="138"/>
    </row>
    <row r="60" spans="1:39" ht="12.75" customHeight="1">
      <c r="A60" s="308">
        <v>12</v>
      </c>
      <c r="B60" s="309">
        <v>45357</v>
      </c>
      <c r="C60" s="237"/>
      <c r="D60" s="237" t="s">
        <v>959</v>
      </c>
      <c r="E60" s="308" t="s">
        <v>589</v>
      </c>
      <c r="F60" s="308">
        <v>1618</v>
      </c>
      <c r="G60" s="308">
        <v>1590</v>
      </c>
      <c r="H60" s="308">
        <v>1626.5</v>
      </c>
      <c r="I60" s="205" t="s">
        <v>960</v>
      </c>
      <c r="J60" s="310" t="s">
        <v>1014</v>
      </c>
      <c r="K60" s="220">
        <f t="shared" ref="K60" si="68">H60-F60</f>
        <v>8.5</v>
      </c>
      <c r="L60" s="292">
        <f t="shared" ref="L60" si="69">(H60*N60)*0.03%</f>
        <v>195.17999999999998</v>
      </c>
      <c r="M60" s="221">
        <f t="shared" ref="M60" si="70">(K60*N60)-L60</f>
        <v>3204.82</v>
      </c>
      <c r="N60" s="220">
        <v>400</v>
      </c>
      <c r="O60" s="99" t="s">
        <v>580</v>
      </c>
      <c r="P60" s="222">
        <v>45365</v>
      </c>
      <c r="Q60" s="258"/>
      <c r="R60" s="137"/>
      <c r="S60" s="54" t="s">
        <v>875</v>
      </c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138"/>
      <c r="AH60" s="139"/>
      <c r="AI60" s="137"/>
      <c r="AJ60" s="137"/>
      <c r="AK60" s="138"/>
      <c r="AL60" s="138"/>
      <c r="AM60" s="138"/>
    </row>
    <row r="61" spans="1:39" ht="12.75" customHeight="1">
      <c r="A61" s="323">
        <v>13</v>
      </c>
      <c r="B61" s="334">
        <v>45357</v>
      </c>
      <c r="C61" s="322"/>
      <c r="D61" s="322" t="s">
        <v>961</v>
      </c>
      <c r="E61" s="323" t="s">
        <v>589</v>
      </c>
      <c r="F61" s="323">
        <v>410.5</v>
      </c>
      <c r="G61" s="323">
        <v>403</v>
      </c>
      <c r="H61" s="323">
        <v>410.5</v>
      </c>
      <c r="I61" s="324" t="s">
        <v>962</v>
      </c>
      <c r="J61" s="335" t="s">
        <v>967</v>
      </c>
      <c r="K61" s="336">
        <f t="shared" ref="K61:K68" si="71">H61-F61</f>
        <v>0</v>
      </c>
      <c r="L61" s="337">
        <f t="shared" ref="L61:L62" si="72">(H61*N61)*0.03%</f>
        <v>197.04</v>
      </c>
      <c r="M61" s="338">
        <f t="shared" ref="M61:M62" si="73">(K61*N61)-L61</f>
        <v>-197.04</v>
      </c>
      <c r="N61" s="336">
        <v>1600</v>
      </c>
      <c r="O61" s="339" t="s">
        <v>597</v>
      </c>
      <c r="P61" s="340">
        <v>45358</v>
      </c>
      <c r="Q61" s="258"/>
      <c r="R61" s="137"/>
      <c r="S61" s="54" t="s">
        <v>579</v>
      </c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138"/>
      <c r="AH61" s="139"/>
      <c r="AI61" s="137"/>
      <c r="AJ61" s="137"/>
      <c r="AK61" s="138"/>
      <c r="AL61" s="138"/>
      <c r="AM61" s="138"/>
    </row>
    <row r="62" spans="1:39" ht="12.75" customHeight="1">
      <c r="A62" s="282">
        <v>14</v>
      </c>
      <c r="B62" s="283">
        <v>45357</v>
      </c>
      <c r="C62" s="284"/>
      <c r="D62" s="284" t="s">
        <v>905</v>
      </c>
      <c r="E62" s="282" t="s">
        <v>589</v>
      </c>
      <c r="F62" s="282">
        <v>22590</v>
      </c>
      <c r="G62" s="282">
        <v>22480</v>
      </c>
      <c r="H62" s="282">
        <v>22545</v>
      </c>
      <c r="I62" s="285" t="s">
        <v>963</v>
      </c>
      <c r="J62" s="311" t="s">
        <v>975</v>
      </c>
      <c r="K62" s="288">
        <f t="shared" si="71"/>
        <v>-45</v>
      </c>
      <c r="L62" s="293">
        <f t="shared" si="72"/>
        <v>338.17499999999995</v>
      </c>
      <c r="M62" s="287">
        <f t="shared" si="73"/>
        <v>-2588.1750000000002</v>
      </c>
      <c r="N62" s="288">
        <v>50</v>
      </c>
      <c r="O62" s="289" t="s">
        <v>590</v>
      </c>
      <c r="P62" s="290">
        <v>45358</v>
      </c>
      <c r="Q62" s="258"/>
      <c r="R62" s="137"/>
      <c r="S62" s="54" t="s">
        <v>579</v>
      </c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138"/>
      <c r="AH62" s="139"/>
      <c r="AI62" s="137"/>
      <c r="AJ62" s="137"/>
      <c r="AK62" s="138"/>
      <c r="AL62" s="138"/>
      <c r="AM62" s="138"/>
    </row>
    <row r="63" spans="1:39" ht="12.75" customHeight="1">
      <c r="A63" s="308">
        <v>15</v>
      </c>
      <c r="B63" s="309">
        <v>45358</v>
      </c>
      <c r="C63" s="237"/>
      <c r="D63" s="237" t="s">
        <v>968</v>
      </c>
      <c r="E63" s="308" t="s">
        <v>589</v>
      </c>
      <c r="F63" s="308">
        <v>4865</v>
      </c>
      <c r="G63" s="308">
        <v>4815</v>
      </c>
      <c r="H63" s="308">
        <v>4918</v>
      </c>
      <c r="I63" s="205" t="s">
        <v>969</v>
      </c>
      <c r="J63" s="310" t="s">
        <v>974</v>
      </c>
      <c r="K63" s="220">
        <f t="shared" si="71"/>
        <v>53</v>
      </c>
      <c r="L63" s="292">
        <f t="shared" ref="L63" si="74">(H63*N63)*0.03%</f>
        <v>295.08</v>
      </c>
      <c r="M63" s="221">
        <f t="shared" ref="M63" si="75">(K63*N63)-L63</f>
        <v>10304.92</v>
      </c>
      <c r="N63" s="220">
        <v>200</v>
      </c>
      <c r="O63" s="99" t="s">
        <v>580</v>
      </c>
      <c r="P63" s="222">
        <v>45358</v>
      </c>
      <c r="Q63" s="258"/>
      <c r="R63" s="137"/>
      <c r="S63" s="54" t="s">
        <v>579</v>
      </c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138"/>
      <c r="AH63" s="139"/>
      <c r="AI63" s="137"/>
      <c r="AJ63" s="137"/>
      <c r="AK63" s="138"/>
      <c r="AL63" s="138"/>
      <c r="AM63" s="138"/>
    </row>
    <row r="64" spans="1:39" ht="12.75" customHeight="1">
      <c r="A64" s="308">
        <v>16</v>
      </c>
      <c r="B64" s="309">
        <v>45358</v>
      </c>
      <c r="C64" s="237"/>
      <c r="D64" s="237" t="s">
        <v>970</v>
      </c>
      <c r="E64" s="308" t="s">
        <v>589</v>
      </c>
      <c r="F64" s="308">
        <v>4732</v>
      </c>
      <c r="G64" s="308">
        <v>4655</v>
      </c>
      <c r="H64" s="308">
        <v>4805</v>
      </c>
      <c r="I64" s="205" t="s">
        <v>971</v>
      </c>
      <c r="J64" s="310" t="s">
        <v>984</v>
      </c>
      <c r="K64" s="220">
        <f t="shared" si="71"/>
        <v>73</v>
      </c>
      <c r="L64" s="292">
        <f t="shared" ref="L64:L66" si="76">(H64*N64)*0.03%</f>
        <v>216.22499999999999</v>
      </c>
      <c r="M64" s="221">
        <f t="shared" ref="M64:M66" si="77">(K64*N64)-L64</f>
        <v>10733.775</v>
      </c>
      <c r="N64" s="220">
        <v>150</v>
      </c>
      <c r="O64" s="99" t="s">
        <v>580</v>
      </c>
      <c r="P64" s="222">
        <v>45362</v>
      </c>
      <c r="Q64" s="258"/>
      <c r="R64" s="137"/>
      <c r="S64" s="54" t="s">
        <v>771</v>
      </c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138"/>
      <c r="AH64" s="139"/>
      <c r="AI64" s="137"/>
      <c r="AJ64" s="137"/>
      <c r="AK64" s="138"/>
      <c r="AL64" s="138"/>
      <c r="AM64" s="138"/>
    </row>
    <row r="65" spans="1:39" ht="12.75" customHeight="1">
      <c r="A65" s="323">
        <v>17</v>
      </c>
      <c r="B65" s="334">
        <v>45362</v>
      </c>
      <c r="C65" s="322"/>
      <c r="D65" s="322" t="s">
        <v>905</v>
      </c>
      <c r="E65" s="323" t="s">
        <v>589</v>
      </c>
      <c r="F65" s="323">
        <v>22490</v>
      </c>
      <c r="G65" s="323">
        <v>22315</v>
      </c>
      <c r="H65" s="323">
        <v>22495</v>
      </c>
      <c r="I65" s="324" t="s">
        <v>983</v>
      </c>
      <c r="J65" s="335" t="s">
        <v>939</v>
      </c>
      <c r="K65" s="336">
        <f t="shared" si="71"/>
        <v>5</v>
      </c>
      <c r="L65" s="337">
        <f t="shared" si="76"/>
        <v>337.42499999999995</v>
      </c>
      <c r="M65" s="338">
        <f t="shared" si="77"/>
        <v>-87.424999999999955</v>
      </c>
      <c r="N65" s="336">
        <v>50</v>
      </c>
      <c r="O65" s="339" t="s">
        <v>597</v>
      </c>
      <c r="P65" s="340">
        <v>45362</v>
      </c>
      <c r="Q65" s="258"/>
      <c r="R65" s="137"/>
      <c r="S65" s="54" t="s">
        <v>579</v>
      </c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138"/>
      <c r="AH65" s="139"/>
      <c r="AI65" s="137"/>
      <c r="AJ65" s="137"/>
      <c r="AK65" s="138"/>
      <c r="AL65" s="138"/>
      <c r="AM65" s="138"/>
    </row>
    <row r="66" spans="1:39" ht="12.75" customHeight="1">
      <c r="A66" s="282">
        <v>18</v>
      </c>
      <c r="B66" s="283">
        <v>45363</v>
      </c>
      <c r="C66" s="284"/>
      <c r="D66" s="284" t="s">
        <v>907</v>
      </c>
      <c r="E66" s="282" t="s">
        <v>589</v>
      </c>
      <c r="F66" s="282">
        <v>152.65</v>
      </c>
      <c r="G66" s="282">
        <v>150.5</v>
      </c>
      <c r="H66" s="282">
        <v>150.5</v>
      </c>
      <c r="I66" s="285" t="s">
        <v>992</v>
      </c>
      <c r="J66" s="311" t="s">
        <v>1009</v>
      </c>
      <c r="K66" s="288">
        <f t="shared" si="71"/>
        <v>-2.1500000000000057</v>
      </c>
      <c r="L66" s="293">
        <f t="shared" si="76"/>
        <v>225.74999999999997</v>
      </c>
      <c r="M66" s="287">
        <f t="shared" si="77"/>
        <v>-10975.750000000029</v>
      </c>
      <c r="N66" s="288">
        <v>5000</v>
      </c>
      <c r="O66" s="289" t="s">
        <v>590</v>
      </c>
      <c r="P66" s="290">
        <v>45364</v>
      </c>
      <c r="Q66" s="258"/>
      <c r="R66" s="137"/>
      <c r="S66" s="54" t="s">
        <v>771</v>
      </c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138"/>
      <c r="AH66" s="139"/>
      <c r="AI66" s="137"/>
      <c r="AJ66" s="137"/>
      <c r="AK66" s="138"/>
      <c r="AL66" s="138"/>
      <c r="AM66" s="138"/>
    </row>
    <row r="67" spans="1:39" ht="12.75" customHeight="1">
      <c r="A67" s="282">
        <v>19</v>
      </c>
      <c r="B67" s="283">
        <v>45363</v>
      </c>
      <c r="C67" s="284"/>
      <c r="D67" s="284" t="s">
        <v>996</v>
      </c>
      <c r="E67" s="282" t="s">
        <v>589</v>
      </c>
      <c r="F67" s="282">
        <v>1227</v>
      </c>
      <c r="G67" s="282">
        <v>1205</v>
      </c>
      <c r="H67" s="282">
        <v>1198.5</v>
      </c>
      <c r="I67" s="285" t="s">
        <v>997</v>
      </c>
      <c r="J67" s="311" t="s">
        <v>1012</v>
      </c>
      <c r="K67" s="288">
        <f t="shared" si="71"/>
        <v>-28.5</v>
      </c>
      <c r="L67" s="293">
        <f t="shared" ref="L67:L68" si="78">(H67*N67)*0.03%</f>
        <v>179.77499999999998</v>
      </c>
      <c r="M67" s="287">
        <f t="shared" ref="M67:M68" si="79">(K67*N67)-L67</f>
        <v>-14429.775</v>
      </c>
      <c r="N67" s="288">
        <v>500</v>
      </c>
      <c r="O67" s="289" t="s">
        <v>590</v>
      </c>
      <c r="P67" s="290">
        <v>45364</v>
      </c>
      <c r="Q67" s="258"/>
      <c r="R67" s="137"/>
      <c r="S67" s="54" t="s">
        <v>771</v>
      </c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138"/>
      <c r="AH67" s="139"/>
      <c r="AI67" s="137"/>
      <c r="AJ67" s="137"/>
      <c r="AK67" s="138"/>
      <c r="AL67" s="138"/>
      <c r="AM67" s="138"/>
    </row>
    <row r="68" spans="1:39" ht="12.75" customHeight="1">
      <c r="A68" s="308">
        <v>20</v>
      </c>
      <c r="B68" s="309">
        <v>45365</v>
      </c>
      <c r="C68" s="237"/>
      <c r="D68" s="237" t="s">
        <v>1021</v>
      </c>
      <c r="E68" s="308" t="s">
        <v>589</v>
      </c>
      <c r="F68" s="308">
        <v>11435</v>
      </c>
      <c r="G68" s="308">
        <v>11200</v>
      </c>
      <c r="H68" s="308">
        <v>11615</v>
      </c>
      <c r="I68" s="308" t="s">
        <v>1022</v>
      </c>
      <c r="J68" s="310" t="s">
        <v>1049</v>
      </c>
      <c r="K68" s="220">
        <f t="shared" si="71"/>
        <v>180</v>
      </c>
      <c r="L68" s="292">
        <f t="shared" si="78"/>
        <v>174.22499999999999</v>
      </c>
      <c r="M68" s="221">
        <f t="shared" si="79"/>
        <v>8825.7749999999996</v>
      </c>
      <c r="N68" s="220">
        <v>50</v>
      </c>
      <c r="O68" s="99" t="s">
        <v>580</v>
      </c>
      <c r="P68" s="222">
        <v>45369</v>
      </c>
      <c r="Q68" s="258"/>
      <c r="R68" s="137"/>
      <c r="S68" s="54" t="s">
        <v>771</v>
      </c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138"/>
      <c r="AH68" s="139"/>
      <c r="AI68" s="137"/>
      <c r="AJ68" s="137"/>
      <c r="AK68" s="138"/>
      <c r="AL68" s="138"/>
      <c r="AM68" s="138"/>
    </row>
    <row r="69" spans="1:39" ht="12.75" customHeight="1">
      <c r="A69" s="308">
        <v>21</v>
      </c>
      <c r="B69" s="309">
        <v>45365</v>
      </c>
      <c r="C69" s="237"/>
      <c r="D69" s="237" t="s">
        <v>957</v>
      </c>
      <c r="E69" s="308" t="s">
        <v>589</v>
      </c>
      <c r="F69" s="308">
        <v>4180</v>
      </c>
      <c r="G69" s="308">
        <v>4120</v>
      </c>
      <c r="H69" s="308">
        <v>4227.5</v>
      </c>
      <c r="I69" s="205" t="s">
        <v>1023</v>
      </c>
      <c r="J69" s="310" t="s">
        <v>599</v>
      </c>
      <c r="K69" s="220">
        <f t="shared" ref="K69" si="80">H69-F69</f>
        <v>47.5</v>
      </c>
      <c r="L69" s="292">
        <f t="shared" ref="L69" si="81">(H69*N69)*0.03%</f>
        <v>221.94374999999999</v>
      </c>
      <c r="M69" s="221">
        <f t="shared" ref="M69" si="82">(K69*N69)-L69</f>
        <v>8090.5562499999996</v>
      </c>
      <c r="N69" s="220">
        <v>175</v>
      </c>
      <c r="O69" s="99" t="s">
        <v>580</v>
      </c>
      <c r="P69" s="222">
        <v>45365</v>
      </c>
      <c r="Q69" s="258"/>
      <c r="R69" s="137"/>
      <c r="S69" s="54" t="s">
        <v>875</v>
      </c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138"/>
      <c r="AH69" s="139"/>
      <c r="AI69" s="137"/>
      <c r="AJ69" s="137"/>
      <c r="AK69" s="138"/>
      <c r="AL69" s="138"/>
      <c r="AM69" s="138"/>
    </row>
    <row r="70" spans="1:39" ht="12.75" customHeight="1">
      <c r="A70" s="308">
        <v>22</v>
      </c>
      <c r="B70" s="309">
        <v>45365</v>
      </c>
      <c r="C70" s="237"/>
      <c r="D70" s="237" t="s">
        <v>919</v>
      </c>
      <c r="E70" s="308" t="s">
        <v>589</v>
      </c>
      <c r="F70" s="308">
        <v>3632.5</v>
      </c>
      <c r="G70" s="308">
        <v>3570</v>
      </c>
      <c r="H70" s="308">
        <v>3652.5</v>
      </c>
      <c r="I70" s="205" t="s">
        <v>1024</v>
      </c>
      <c r="J70" s="310" t="s">
        <v>998</v>
      </c>
      <c r="K70" s="220">
        <f t="shared" ref="K70" si="83">H70-F70</f>
        <v>20</v>
      </c>
      <c r="L70" s="292">
        <f t="shared" ref="L70" si="84">(H70*N70)*0.03%</f>
        <v>191.75624999999999</v>
      </c>
      <c r="M70" s="221">
        <f t="shared" ref="M70" si="85">(K70*N70)-L70</f>
        <v>3308.2437500000001</v>
      </c>
      <c r="N70" s="220">
        <v>175</v>
      </c>
      <c r="O70" s="99" t="s">
        <v>580</v>
      </c>
      <c r="P70" s="222">
        <v>45366</v>
      </c>
      <c r="Q70" s="258"/>
      <c r="R70" s="137"/>
      <c r="S70" s="54" t="s">
        <v>579</v>
      </c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138"/>
      <c r="AH70" s="139"/>
      <c r="AI70" s="137"/>
      <c r="AJ70" s="137"/>
      <c r="AK70" s="138"/>
      <c r="AL70" s="138"/>
      <c r="AM70" s="138"/>
    </row>
    <row r="71" spans="1:39" ht="12.75" customHeight="1">
      <c r="A71" s="323">
        <v>23</v>
      </c>
      <c r="B71" s="334">
        <v>45366</v>
      </c>
      <c r="C71" s="322"/>
      <c r="D71" s="322" t="s">
        <v>951</v>
      </c>
      <c r="E71" s="323" t="s">
        <v>589</v>
      </c>
      <c r="F71" s="323">
        <v>1451</v>
      </c>
      <c r="G71" s="323">
        <v>1433</v>
      </c>
      <c r="H71" s="323">
        <v>1455</v>
      </c>
      <c r="I71" s="324" t="s">
        <v>1025</v>
      </c>
      <c r="J71" s="335" t="s">
        <v>1000</v>
      </c>
      <c r="K71" s="336">
        <f t="shared" ref="K71" si="86">H71-F71</f>
        <v>4</v>
      </c>
      <c r="L71" s="337">
        <f t="shared" ref="L71" si="87">(H71*N71)*0.03%</f>
        <v>240.07499999999999</v>
      </c>
      <c r="M71" s="338">
        <f t="shared" ref="M71" si="88">(K71*N71)-L71</f>
        <v>1959.925</v>
      </c>
      <c r="N71" s="336">
        <v>550</v>
      </c>
      <c r="O71" s="339" t="s">
        <v>597</v>
      </c>
      <c r="P71" s="340">
        <v>45370</v>
      </c>
      <c r="Q71" s="258"/>
      <c r="R71" s="137"/>
      <c r="S71" s="54" t="s">
        <v>579</v>
      </c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138"/>
      <c r="AH71" s="139"/>
      <c r="AI71" s="137"/>
      <c r="AJ71" s="137"/>
      <c r="AK71" s="138"/>
      <c r="AL71" s="138"/>
      <c r="AM71" s="138"/>
    </row>
    <row r="72" spans="1:39" ht="12.75" customHeight="1">
      <c r="A72" s="308">
        <v>24</v>
      </c>
      <c r="B72" s="309">
        <v>45366</v>
      </c>
      <c r="C72" s="237"/>
      <c r="D72" s="237" t="s">
        <v>970</v>
      </c>
      <c r="E72" s="308" t="s">
        <v>589</v>
      </c>
      <c r="F72" s="308">
        <v>4720</v>
      </c>
      <c r="G72" s="308">
        <v>4650</v>
      </c>
      <c r="H72" s="308">
        <v>4785</v>
      </c>
      <c r="I72" s="205" t="s">
        <v>1033</v>
      </c>
      <c r="J72" s="310" t="s">
        <v>1034</v>
      </c>
      <c r="K72" s="220">
        <f t="shared" ref="K72" si="89">H72-F72</f>
        <v>65</v>
      </c>
      <c r="L72" s="292">
        <f t="shared" ref="L72" si="90">(H72*N72)*0.03%</f>
        <v>215.32499999999999</v>
      </c>
      <c r="M72" s="221">
        <f t="shared" ref="M72" si="91">(K72*N72)-L72</f>
        <v>9534.6749999999993</v>
      </c>
      <c r="N72" s="220">
        <v>150</v>
      </c>
      <c r="O72" s="99" t="s">
        <v>580</v>
      </c>
      <c r="P72" s="222">
        <v>45366</v>
      </c>
      <c r="Q72" s="258"/>
      <c r="R72" s="137"/>
      <c r="S72" s="54" t="s">
        <v>875</v>
      </c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138"/>
      <c r="AH72" s="139"/>
      <c r="AI72" s="137"/>
      <c r="AJ72" s="137"/>
      <c r="AK72" s="138"/>
      <c r="AL72" s="138"/>
      <c r="AM72" s="138"/>
    </row>
    <row r="73" spans="1:39" ht="12.75" customHeight="1">
      <c r="A73" s="308">
        <v>25</v>
      </c>
      <c r="B73" s="309">
        <v>45366</v>
      </c>
      <c r="C73" s="237"/>
      <c r="D73" s="237" t="s">
        <v>908</v>
      </c>
      <c r="E73" s="308" t="s">
        <v>589</v>
      </c>
      <c r="F73" s="308">
        <v>2852</v>
      </c>
      <c r="G73" s="308">
        <v>2805</v>
      </c>
      <c r="H73" s="308">
        <v>2885</v>
      </c>
      <c r="I73" s="205" t="s">
        <v>1035</v>
      </c>
      <c r="J73" s="310" t="s">
        <v>1052</v>
      </c>
      <c r="K73" s="220">
        <f t="shared" ref="K73" si="92">H73-F73</f>
        <v>33</v>
      </c>
      <c r="L73" s="292">
        <f t="shared" ref="L73" si="93">(H73*N73)*0.03%</f>
        <v>216.37499999999997</v>
      </c>
      <c r="M73" s="221">
        <f t="shared" ref="M73" si="94">(K73*N73)-L73</f>
        <v>8033.625</v>
      </c>
      <c r="N73" s="220">
        <v>250</v>
      </c>
      <c r="O73" s="99" t="s">
        <v>580</v>
      </c>
      <c r="P73" s="222">
        <v>45369</v>
      </c>
      <c r="Q73" s="258"/>
      <c r="R73" s="137"/>
      <c r="S73" s="54" t="s">
        <v>771</v>
      </c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138"/>
      <c r="AH73" s="139"/>
      <c r="AI73" s="137"/>
      <c r="AJ73" s="137"/>
      <c r="AK73" s="138"/>
      <c r="AL73" s="138"/>
      <c r="AM73" s="138"/>
    </row>
    <row r="74" spans="1:39" ht="12.75" customHeight="1">
      <c r="A74" s="308">
        <v>26</v>
      </c>
      <c r="B74" s="309">
        <v>45369</v>
      </c>
      <c r="C74" s="237"/>
      <c r="D74" s="237" t="s">
        <v>917</v>
      </c>
      <c r="E74" s="308" t="s">
        <v>589</v>
      </c>
      <c r="F74" s="308">
        <v>3672.5</v>
      </c>
      <c r="G74" s="308">
        <v>3630</v>
      </c>
      <c r="H74" s="308">
        <v>3732</v>
      </c>
      <c r="I74" s="205" t="s">
        <v>1044</v>
      </c>
      <c r="J74" s="310" t="s">
        <v>1045</v>
      </c>
      <c r="K74" s="220">
        <f t="shared" ref="K74:K75" si="95">H74-F74</f>
        <v>59.5</v>
      </c>
      <c r="L74" s="292">
        <f t="shared" ref="L74:L75" si="96">(H74*N74)*0.03%</f>
        <v>279.89999999999998</v>
      </c>
      <c r="M74" s="221">
        <f t="shared" ref="M74:M75" si="97">(K74*N74)-L74</f>
        <v>14595.1</v>
      </c>
      <c r="N74" s="220">
        <v>250</v>
      </c>
      <c r="O74" s="99" t="s">
        <v>580</v>
      </c>
      <c r="P74" s="222">
        <v>45369</v>
      </c>
      <c r="Q74" s="258"/>
      <c r="R74" s="137"/>
      <c r="S74" s="54" t="s">
        <v>875</v>
      </c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138"/>
      <c r="AH74" s="139"/>
      <c r="AI74" s="137"/>
      <c r="AJ74" s="137"/>
      <c r="AK74" s="138"/>
      <c r="AL74" s="138"/>
      <c r="AM74" s="138"/>
    </row>
    <row r="75" spans="1:39" ht="12.75" customHeight="1">
      <c r="A75" s="282">
        <v>27</v>
      </c>
      <c r="B75" s="283">
        <v>45369</v>
      </c>
      <c r="C75" s="284"/>
      <c r="D75" s="284" t="s">
        <v>957</v>
      </c>
      <c r="E75" s="282" t="s">
        <v>589</v>
      </c>
      <c r="F75" s="282">
        <v>4215</v>
      </c>
      <c r="G75" s="282">
        <v>4158</v>
      </c>
      <c r="H75" s="282">
        <v>4165.5</v>
      </c>
      <c r="I75" s="285" t="s">
        <v>1046</v>
      </c>
      <c r="J75" s="311" t="s">
        <v>1053</v>
      </c>
      <c r="K75" s="288">
        <f t="shared" si="95"/>
        <v>-49.5</v>
      </c>
      <c r="L75" s="293">
        <f t="shared" si="96"/>
        <v>218.68874999999997</v>
      </c>
      <c r="M75" s="287">
        <f t="shared" si="97"/>
        <v>-8881.1887499999993</v>
      </c>
      <c r="N75" s="288">
        <v>175</v>
      </c>
      <c r="O75" s="289" t="s">
        <v>590</v>
      </c>
      <c r="P75" s="290">
        <v>45369</v>
      </c>
      <c r="Q75" s="258"/>
      <c r="R75" s="137"/>
      <c r="S75" s="54" t="s">
        <v>579</v>
      </c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138"/>
      <c r="AH75" s="139"/>
      <c r="AI75" s="137"/>
      <c r="AJ75" s="137"/>
      <c r="AK75" s="138"/>
      <c r="AL75" s="138"/>
      <c r="AM75" s="138"/>
    </row>
    <row r="76" spans="1:39" ht="12.75" customHeight="1">
      <c r="A76" s="282">
        <v>28</v>
      </c>
      <c r="B76" s="283">
        <v>45370</v>
      </c>
      <c r="C76" s="284"/>
      <c r="D76" s="284" t="s">
        <v>917</v>
      </c>
      <c r="E76" s="282" t="s">
        <v>589</v>
      </c>
      <c r="F76" s="282">
        <v>3717.5</v>
      </c>
      <c r="G76" s="282">
        <v>3678</v>
      </c>
      <c r="H76" s="282">
        <v>3678</v>
      </c>
      <c r="I76" s="285" t="s">
        <v>1062</v>
      </c>
      <c r="J76" s="311" t="s">
        <v>932</v>
      </c>
      <c r="K76" s="288">
        <f t="shared" ref="K76" si="98">H76-F76</f>
        <v>-39.5</v>
      </c>
      <c r="L76" s="293">
        <f t="shared" ref="L76" si="99">(H76*N76)*0.03%</f>
        <v>275.84999999999997</v>
      </c>
      <c r="M76" s="287">
        <f t="shared" ref="M76" si="100">(K76*N76)-L76</f>
        <v>-10150.85</v>
      </c>
      <c r="N76" s="288">
        <v>250</v>
      </c>
      <c r="O76" s="289" t="s">
        <v>590</v>
      </c>
      <c r="P76" s="290">
        <v>45371</v>
      </c>
      <c r="Q76" s="258"/>
      <c r="R76" s="137"/>
      <c r="S76" s="54" t="s">
        <v>875</v>
      </c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138"/>
      <c r="AH76" s="139"/>
      <c r="AI76" s="137"/>
      <c r="AJ76" s="137"/>
      <c r="AK76" s="138"/>
      <c r="AL76" s="138"/>
      <c r="AM76" s="138"/>
    </row>
    <row r="77" spans="1:39" ht="12.75" customHeight="1">
      <c r="A77" s="308">
        <v>29</v>
      </c>
      <c r="B77" s="309">
        <v>45370</v>
      </c>
      <c r="C77" s="237"/>
      <c r="D77" s="237" t="s">
        <v>905</v>
      </c>
      <c r="E77" s="308" t="s">
        <v>860</v>
      </c>
      <c r="F77" s="308">
        <v>21970</v>
      </c>
      <c r="G77" s="308">
        <v>22100</v>
      </c>
      <c r="H77" s="308">
        <v>21875</v>
      </c>
      <c r="I77" s="205" t="s">
        <v>1063</v>
      </c>
      <c r="J77" s="310" t="s">
        <v>1070</v>
      </c>
      <c r="K77" s="220">
        <f>F77-H77</f>
        <v>95</v>
      </c>
      <c r="L77" s="292">
        <f t="shared" ref="L77" si="101">(H77*N77)*0.03%</f>
        <v>328.12499999999994</v>
      </c>
      <c r="M77" s="221">
        <f t="shared" ref="M77" si="102">(K77*N77)-L77</f>
        <v>4421.875</v>
      </c>
      <c r="N77" s="220">
        <v>50</v>
      </c>
      <c r="O77" s="99" t="s">
        <v>580</v>
      </c>
      <c r="P77" s="222">
        <v>45370</v>
      </c>
      <c r="Q77" s="258"/>
      <c r="R77" s="137"/>
      <c r="S77" s="54" t="s">
        <v>579</v>
      </c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138"/>
      <c r="AH77" s="139"/>
      <c r="AI77" s="137"/>
      <c r="AJ77" s="137"/>
      <c r="AK77" s="138"/>
      <c r="AL77" s="138"/>
      <c r="AM77" s="138"/>
    </row>
    <row r="78" spans="1:39" ht="12.75" customHeight="1">
      <c r="A78" s="323">
        <v>30</v>
      </c>
      <c r="B78" s="334">
        <v>45370</v>
      </c>
      <c r="C78" s="322"/>
      <c r="D78" s="322" t="s">
        <v>1065</v>
      </c>
      <c r="E78" s="323" t="s">
        <v>860</v>
      </c>
      <c r="F78" s="323">
        <v>1448</v>
      </c>
      <c r="G78" s="323">
        <v>1467</v>
      </c>
      <c r="H78" s="323">
        <v>1445</v>
      </c>
      <c r="I78" s="324" t="s">
        <v>1066</v>
      </c>
      <c r="J78" s="335" t="s">
        <v>1040</v>
      </c>
      <c r="K78" s="336">
        <f>F78-H78</f>
        <v>3</v>
      </c>
      <c r="L78" s="337">
        <f t="shared" ref="L78:L79" si="103">(H78*N78)*0.03%</f>
        <v>216.74999999999997</v>
      </c>
      <c r="M78" s="338">
        <f t="shared" ref="M78:M79" si="104">(K78*N78)-L78</f>
        <v>1283.25</v>
      </c>
      <c r="N78" s="336">
        <v>500</v>
      </c>
      <c r="O78" s="339" t="s">
        <v>597</v>
      </c>
      <c r="P78" s="340">
        <v>45370</v>
      </c>
      <c r="Q78" s="258"/>
      <c r="R78" s="137"/>
      <c r="S78" s="54" t="s">
        <v>579</v>
      </c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138"/>
      <c r="AH78" s="139"/>
      <c r="AI78" s="137"/>
      <c r="AJ78" s="137"/>
      <c r="AK78" s="138"/>
      <c r="AL78" s="138"/>
      <c r="AM78" s="138"/>
    </row>
    <row r="79" spans="1:39" ht="12.75" customHeight="1">
      <c r="A79" s="308">
        <v>31</v>
      </c>
      <c r="B79" s="309">
        <v>45371</v>
      </c>
      <c r="C79" s="237"/>
      <c r="D79" s="237" t="s">
        <v>905</v>
      </c>
      <c r="E79" s="308" t="s">
        <v>860</v>
      </c>
      <c r="F79" s="308">
        <v>21945</v>
      </c>
      <c r="G79" s="308">
        <v>22100</v>
      </c>
      <c r="H79" s="308">
        <v>21860</v>
      </c>
      <c r="I79" s="205" t="s">
        <v>1063</v>
      </c>
      <c r="J79" s="362" t="s">
        <v>1079</v>
      </c>
      <c r="K79" s="220">
        <f>F79-H79</f>
        <v>85</v>
      </c>
      <c r="L79" s="363">
        <f t="shared" si="103"/>
        <v>327.9</v>
      </c>
      <c r="M79" s="221">
        <f t="shared" si="104"/>
        <v>3922.1</v>
      </c>
      <c r="N79" s="220">
        <v>50</v>
      </c>
      <c r="O79" s="220" t="s">
        <v>580</v>
      </c>
      <c r="P79" s="222">
        <v>45371</v>
      </c>
      <c r="Q79" s="258"/>
      <c r="R79" s="137"/>
      <c r="S79" s="54" t="s">
        <v>579</v>
      </c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138"/>
      <c r="AH79" s="139"/>
      <c r="AI79" s="137"/>
      <c r="AJ79" s="137"/>
      <c r="AK79" s="138"/>
      <c r="AL79" s="138"/>
      <c r="AM79" s="138"/>
    </row>
    <row r="80" spans="1:39" ht="12.75" customHeight="1">
      <c r="A80" s="308">
        <v>32</v>
      </c>
      <c r="B80" s="309">
        <v>45371</v>
      </c>
      <c r="C80" s="237"/>
      <c r="D80" s="237" t="s">
        <v>1076</v>
      </c>
      <c r="E80" s="308" t="s">
        <v>860</v>
      </c>
      <c r="F80" s="308">
        <v>1446</v>
      </c>
      <c r="G80" s="308">
        <v>1467</v>
      </c>
      <c r="H80" s="308">
        <v>1426</v>
      </c>
      <c r="I80" s="308" t="s">
        <v>1077</v>
      </c>
      <c r="J80" s="362" t="s">
        <v>998</v>
      </c>
      <c r="K80" s="220">
        <f>F80-H80</f>
        <v>20</v>
      </c>
      <c r="L80" s="363">
        <f t="shared" ref="L80" si="105">(H80*N80)*0.03%</f>
        <v>278.07</v>
      </c>
      <c r="M80" s="221">
        <f t="shared" ref="M80" si="106">(K80*N80)-L80</f>
        <v>12721.93</v>
      </c>
      <c r="N80" s="220">
        <v>650</v>
      </c>
      <c r="O80" s="220" t="s">
        <v>580</v>
      </c>
      <c r="P80" s="222">
        <v>45371</v>
      </c>
      <c r="Q80" s="258"/>
      <c r="R80" s="137"/>
      <c r="S80" s="54" t="s">
        <v>579</v>
      </c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138"/>
      <c r="AH80" s="139"/>
      <c r="AI80" s="137"/>
      <c r="AJ80" s="137"/>
      <c r="AK80" s="138"/>
      <c r="AL80" s="138"/>
      <c r="AM80" s="138"/>
    </row>
    <row r="81" spans="1:39" ht="12.75" customHeight="1">
      <c r="A81" s="323">
        <v>33</v>
      </c>
      <c r="B81" s="334">
        <v>45371</v>
      </c>
      <c r="C81" s="322"/>
      <c r="D81" s="322" t="s">
        <v>951</v>
      </c>
      <c r="E81" s="323" t="s">
        <v>589</v>
      </c>
      <c r="F81" s="323">
        <v>1447</v>
      </c>
      <c r="G81" s="323">
        <v>1425</v>
      </c>
      <c r="H81" s="323">
        <v>1448</v>
      </c>
      <c r="I81" s="324" t="s">
        <v>1082</v>
      </c>
      <c r="J81" s="368" t="s">
        <v>793</v>
      </c>
      <c r="K81" s="336">
        <f>H81-F81</f>
        <v>1</v>
      </c>
      <c r="L81" s="369">
        <f t="shared" ref="L81" si="107">(H81*N81)*0.03%</f>
        <v>238.92</v>
      </c>
      <c r="M81" s="338">
        <f t="shared" ref="M81" si="108">(K81*N81)-L81</f>
        <v>311.08000000000004</v>
      </c>
      <c r="N81" s="336">
        <v>550</v>
      </c>
      <c r="O81" s="339" t="s">
        <v>597</v>
      </c>
      <c r="P81" s="340">
        <v>45372</v>
      </c>
      <c r="Q81" s="258"/>
      <c r="R81" s="137"/>
      <c r="S81" s="54" t="s">
        <v>579</v>
      </c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138"/>
      <c r="AH81" s="139"/>
      <c r="AI81" s="137"/>
      <c r="AJ81" s="137"/>
      <c r="AK81" s="138"/>
      <c r="AL81" s="138"/>
      <c r="AM81" s="138"/>
    </row>
    <row r="82" spans="1:39" ht="12.75" customHeight="1">
      <c r="A82" s="282">
        <v>34</v>
      </c>
      <c r="B82" s="283">
        <v>45371</v>
      </c>
      <c r="C82" s="284"/>
      <c r="D82" s="284" t="s">
        <v>1087</v>
      </c>
      <c r="E82" s="282" t="s">
        <v>589</v>
      </c>
      <c r="F82" s="282">
        <v>4527.5</v>
      </c>
      <c r="G82" s="282">
        <v>4494</v>
      </c>
      <c r="H82" s="282">
        <v>4494</v>
      </c>
      <c r="I82" s="285" t="s">
        <v>1088</v>
      </c>
      <c r="J82" s="311" t="s">
        <v>1089</v>
      </c>
      <c r="K82" s="288">
        <f t="shared" ref="K82" si="109">H82-F82</f>
        <v>-33.5</v>
      </c>
      <c r="L82" s="293">
        <f t="shared" ref="L82:L83" si="110">(H82*N82)*0.03%</f>
        <v>404.46</v>
      </c>
      <c r="M82" s="287">
        <f t="shared" ref="M82:M83" si="111">(K82*N82)-L82</f>
        <v>-10454.459999999999</v>
      </c>
      <c r="N82" s="288">
        <v>300</v>
      </c>
      <c r="O82" s="289" t="s">
        <v>590</v>
      </c>
      <c r="P82" s="290">
        <v>45371</v>
      </c>
      <c r="Q82" s="258"/>
      <c r="R82" s="137"/>
      <c r="S82" s="54" t="s">
        <v>875</v>
      </c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138"/>
      <c r="AH82" s="139"/>
      <c r="AI82" s="137"/>
      <c r="AJ82" s="137"/>
      <c r="AK82" s="138"/>
      <c r="AL82" s="138"/>
      <c r="AM82" s="138"/>
    </row>
    <row r="83" spans="1:39" ht="12.75" customHeight="1">
      <c r="A83" s="308">
        <v>35</v>
      </c>
      <c r="B83" s="309">
        <v>45372</v>
      </c>
      <c r="C83" s="237"/>
      <c r="D83" s="237" t="s">
        <v>1021</v>
      </c>
      <c r="E83" s="308" t="s">
        <v>589</v>
      </c>
      <c r="F83" s="308">
        <v>11845</v>
      </c>
      <c r="G83" s="308">
        <v>11640</v>
      </c>
      <c r="H83" s="308">
        <v>12040</v>
      </c>
      <c r="I83" s="205" t="s">
        <v>1094</v>
      </c>
      <c r="J83" s="362" t="s">
        <v>1117</v>
      </c>
      <c r="K83" s="220">
        <f>H83-F83</f>
        <v>195</v>
      </c>
      <c r="L83" s="363">
        <f t="shared" si="110"/>
        <v>180.6</v>
      </c>
      <c r="M83" s="221">
        <f t="shared" si="111"/>
        <v>9569.4</v>
      </c>
      <c r="N83" s="220">
        <v>50</v>
      </c>
      <c r="O83" s="220" t="s">
        <v>580</v>
      </c>
      <c r="P83" s="222">
        <v>45373</v>
      </c>
      <c r="Q83" s="258"/>
      <c r="R83" s="137"/>
      <c r="S83" s="54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138"/>
      <c r="AH83" s="139"/>
      <c r="AI83" s="137"/>
      <c r="AJ83" s="137"/>
      <c r="AK83" s="138"/>
      <c r="AL83" s="138"/>
      <c r="AM83" s="138"/>
    </row>
    <row r="84" spans="1:39" ht="12.75" customHeight="1">
      <c r="A84" s="308">
        <v>36</v>
      </c>
      <c r="B84" s="309">
        <v>45372</v>
      </c>
      <c r="C84" s="237"/>
      <c r="D84" s="237" t="s">
        <v>1095</v>
      </c>
      <c r="E84" s="308" t="s">
        <v>589</v>
      </c>
      <c r="F84" s="308">
        <v>7065</v>
      </c>
      <c r="G84" s="308">
        <v>6960</v>
      </c>
      <c r="H84" s="308">
        <v>7145</v>
      </c>
      <c r="I84" s="205" t="s">
        <v>1096</v>
      </c>
      <c r="J84" s="362" t="s">
        <v>1120</v>
      </c>
      <c r="K84" s="220">
        <f>H84-F84</f>
        <v>80</v>
      </c>
      <c r="L84" s="363">
        <f t="shared" ref="L84" si="112">(H84*N84)*0.03%</f>
        <v>214.35</v>
      </c>
      <c r="M84" s="221">
        <f t="shared" ref="M84" si="113">(K84*N84)-L84</f>
        <v>7785.65</v>
      </c>
      <c r="N84" s="220">
        <v>100</v>
      </c>
      <c r="O84" s="220" t="s">
        <v>580</v>
      </c>
      <c r="P84" s="222">
        <v>45373</v>
      </c>
      <c r="Q84" s="258"/>
      <c r="R84" s="137"/>
      <c r="S84" s="54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138"/>
      <c r="AH84" s="139"/>
      <c r="AI84" s="137"/>
      <c r="AJ84" s="137"/>
      <c r="AK84" s="138"/>
      <c r="AL84" s="138"/>
      <c r="AM84" s="138"/>
    </row>
    <row r="85" spans="1:39" ht="12.75" customHeight="1">
      <c r="A85" s="323">
        <v>37</v>
      </c>
      <c r="B85" s="334">
        <v>45373</v>
      </c>
      <c r="C85" s="322"/>
      <c r="D85" s="322" t="s">
        <v>1118</v>
      </c>
      <c r="E85" s="323" t="s">
        <v>589</v>
      </c>
      <c r="F85" s="323">
        <v>4810</v>
      </c>
      <c r="G85" s="323">
        <v>4760</v>
      </c>
      <c r="H85" s="323">
        <v>4812.5</v>
      </c>
      <c r="I85" s="324" t="s">
        <v>1119</v>
      </c>
      <c r="J85" s="368" t="s">
        <v>1126</v>
      </c>
      <c r="K85" s="336">
        <f>H85-F85</f>
        <v>2.5</v>
      </c>
      <c r="L85" s="369">
        <f t="shared" ref="L85" si="114">(H85*N85)*0.03%</f>
        <v>288.75</v>
      </c>
      <c r="M85" s="338">
        <f t="shared" ref="M85" si="115">(K85*N85)-L85</f>
        <v>211.25</v>
      </c>
      <c r="N85" s="336">
        <v>200</v>
      </c>
      <c r="O85" s="336" t="s">
        <v>597</v>
      </c>
      <c r="P85" s="340">
        <v>45373</v>
      </c>
      <c r="Q85" s="258"/>
      <c r="R85" s="137"/>
      <c r="S85" s="54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138"/>
      <c r="AH85" s="139"/>
      <c r="AI85" s="137"/>
      <c r="AJ85" s="137"/>
      <c r="AK85" s="138"/>
      <c r="AL85" s="138"/>
      <c r="AM85" s="138"/>
    </row>
    <row r="86" spans="1:39" ht="12.75" customHeight="1">
      <c r="A86" s="207">
        <v>38</v>
      </c>
      <c r="B86" s="264">
        <v>45373</v>
      </c>
      <c r="C86" s="259"/>
      <c r="D86" s="259" t="s">
        <v>1123</v>
      </c>
      <c r="E86" s="207" t="s">
        <v>589</v>
      </c>
      <c r="F86" s="207" t="s">
        <v>1124</v>
      </c>
      <c r="G86" s="207">
        <v>2895</v>
      </c>
      <c r="H86" s="207"/>
      <c r="I86" s="209" t="s">
        <v>1125</v>
      </c>
      <c r="J86" s="206" t="s">
        <v>578</v>
      </c>
      <c r="K86" s="96"/>
      <c r="L86" s="98"/>
      <c r="M86" s="261"/>
      <c r="N86" s="96"/>
      <c r="O86" s="97"/>
      <c r="P86" s="265"/>
      <c r="Q86" s="258"/>
      <c r="R86" s="137"/>
      <c r="S86" s="54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138"/>
      <c r="AH86" s="139"/>
      <c r="AI86" s="137"/>
      <c r="AJ86" s="137"/>
      <c r="AK86" s="138"/>
      <c r="AL86" s="138"/>
      <c r="AM86" s="138"/>
    </row>
    <row r="87" spans="1:39" ht="12.75" customHeight="1">
      <c r="A87" s="308">
        <v>39</v>
      </c>
      <c r="B87" s="309">
        <v>45377</v>
      </c>
      <c r="C87" s="237"/>
      <c r="D87" s="237" t="s">
        <v>1318</v>
      </c>
      <c r="E87" s="308" t="s">
        <v>589</v>
      </c>
      <c r="F87" s="308">
        <v>3787.5</v>
      </c>
      <c r="G87" s="308">
        <v>3740</v>
      </c>
      <c r="H87" s="308">
        <v>3832.5</v>
      </c>
      <c r="I87" s="205" t="s">
        <v>1319</v>
      </c>
      <c r="J87" s="362" t="s">
        <v>1323</v>
      </c>
      <c r="K87" s="220">
        <f>H87-F87</f>
        <v>45</v>
      </c>
      <c r="L87" s="363">
        <f t="shared" ref="L87" si="116">(H87*N87)*0.03%</f>
        <v>287.4375</v>
      </c>
      <c r="M87" s="221">
        <f t="shared" ref="M87" si="117">(K87*N87)-L87</f>
        <v>10962.5625</v>
      </c>
      <c r="N87" s="220">
        <v>250</v>
      </c>
      <c r="O87" s="220" t="s">
        <v>580</v>
      </c>
      <c r="P87" s="222">
        <v>45377</v>
      </c>
      <c r="Q87" s="258"/>
      <c r="R87" s="137"/>
      <c r="S87" s="54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138"/>
      <c r="AH87" s="139"/>
      <c r="AI87" s="137"/>
      <c r="AJ87" s="137"/>
      <c r="AK87" s="138"/>
      <c r="AL87" s="138"/>
      <c r="AM87" s="138"/>
    </row>
    <row r="88" spans="1:39" ht="12.75" customHeight="1">
      <c r="A88" s="308">
        <v>40</v>
      </c>
      <c r="B88" s="309">
        <v>45377</v>
      </c>
      <c r="C88" s="237"/>
      <c r="D88" s="237" t="s">
        <v>1324</v>
      </c>
      <c r="E88" s="308" t="s">
        <v>589</v>
      </c>
      <c r="F88" s="308">
        <v>458</v>
      </c>
      <c r="G88" s="308">
        <v>448</v>
      </c>
      <c r="H88" s="308">
        <v>466</v>
      </c>
      <c r="I88" s="205" t="s">
        <v>1325</v>
      </c>
      <c r="J88" s="362" t="s">
        <v>1032</v>
      </c>
      <c r="K88" s="220">
        <f>H88-F88</f>
        <v>8</v>
      </c>
      <c r="L88" s="363">
        <f t="shared" ref="L88" si="118">(H88*N88)*0.03%</f>
        <v>174.74999999999997</v>
      </c>
      <c r="M88" s="221">
        <f t="shared" ref="M88" si="119">(K88*N88)-L88</f>
        <v>9825.25</v>
      </c>
      <c r="N88" s="220">
        <v>1250</v>
      </c>
      <c r="O88" s="220" t="s">
        <v>580</v>
      </c>
      <c r="P88" s="222">
        <v>45377</v>
      </c>
      <c r="Q88" s="258"/>
      <c r="R88" s="137"/>
      <c r="S88" s="54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138"/>
      <c r="AH88" s="139"/>
      <c r="AI88" s="137"/>
      <c r="AJ88" s="137"/>
      <c r="AK88" s="138"/>
      <c r="AL88" s="138"/>
      <c r="AM88" s="138"/>
    </row>
    <row r="89" spans="1:39" ht="12.75" customHeight="1">
      <c r="A89" s="207">
        <v>41</v>
      </c>
      <c r="B89" s="264">
        <v>45377</v>
      </c>
      <c r="C89" s="259"/>
      <c r="D89" s="259" t="s">
        <v>1326</v>
      </c>
      <c r="E89" s="207" t="s">
        <v>589</v>
      </c>
      <c r="F89" s="207" t="s">
        <v>1327</v>
      </c>
      <c r="G89" s="207">
        <v>2224</v>
      </c>
      <c r="H89" s="207"/>
      <c r="I89" s="209" t="s">
        <v>1328</v>
      </c>
      <c r="J89" s="206" t="s">
        <v>578</v>
      </c>
      <c r="K89" s="96"/>
      <c r="L89" s="98"/>
      <c r="M89" s="261"/>
      <c r="N89" s="96"/>
      <c r="O89" s="97"/>
      <c r="P89" s="265"/>
      <c r="Q89" s="258"/>
      <c r="R89" s="137"/>
      <c r="S89" s="54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138"/>
      <c r="AH89" s="139"/>
      <c r="AI89" s="137"/>
      <c r="AJ89" s="137"/>
      <c r="AK89" s="138"/>
      <c r="AL89" s="138"/>
      <c r="AM89" s="138"/>
    </row>
    <row r="90" spans="1:39" ht="12.75" customHeight="1">
      <c r="A90" s="207"/>
      <c r="B90" s="264"/>
      <c r="C90" s="259"/>
      <c r="D90" s="259"/>
      <c r="E90" s="207"/>
      <c r="F90" s="207"/>
      <c r="G90" s="207"/>
      <c r="H90" s="207"/>
      <c r="I90" s="209"/>
      <c r="J90" s="206"/>
      <c r="K90" s="96"/>
      <c r="L90" s="98"/>
      <c r="M90" s="261"/>
      <c r="N90" s="96"/>
      <c r="O90" s="97"/>
      <c r="P90" s="265"/>
      <c r="Q90" s="258"/>
      <c r="R90" s="137"/>
      <c r="S90" s="54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138"/>
      <c r="AH90" s="139"/>
      <c r="AI90" s="137"/>
      <c r="AJ90" s="137"/>
      <c r="AK90" s="138"/>
      <c r="AL90" s="138"/>
      <c r="AM90" s="138"/>
    </row>
    <row r="92" spans="1:39" ht="12.75" customHeight="1">
      <c r="A92" s="138"/>
      <c r="B92" s="140"/>
      <c r="C92" s="137"/>
      <c r="D92" s="137"/>
      <c r="E92" s="138"/>
      <c r="F92" s="138"/>
      <c r="G92" s="138"/>
      <c r="H92" s="141"/>
      <c r="I92" s="141"/>
      <c r="J92" s="141"/>
      <c r="K92" s="137"/>
      <c r="L92" s="138"/>
      <c r="M92" s="138"/>
      <c r="N92" s="138"/>
      <c r="O92" s="141"/>
      <c r="P92" s="141"/>
      <c r="Q92" s="141"/>
      <c r="R92" s="137"/>
      <c r="S92" s="54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138"/>
      <c r="AH92" s="139"/>
      <c r="AI92" s="137"/>
      <c r="AJ92" s="137"/>
      <c r="AK92" s="138"/>
      <c r="AL92" s="138"/>
      <c r="AM92" s="138"/>
    </row>
    <row r="93" spans="1:39">
      <c r="A93" s="142" t="s">
        <v>595</v>
      </c>
      <c r="B93" s="142"/>
      <c r="C93" s="142"/>
      <c r="D93" s="142"/>
      <c r="E93" s="143"/>
      <c r="F93" s="105"/>
      <c r="G93" s="105"/>
      <c r="H93" s="105"/>
      <c r="I93" s="105"/>
      <c r="J93" s="1"/>
      <c r="K93" s="6"/>
      <c r="L93" s="6"/>
      <c r="M93" s="6"/>
      <c r="N93" s="1"/>
      <c r="O93" s="1"/>
      <c r="P93" s="37"/>
      <c r="Q93" s="37"/>
      <c r="R93" s="37"/>
      <c r="S93" s="6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37"/>
      <c r="AH93" s="37"/>
      <c r="AI93" s="37"/>
      <c r="AJ93" s="37"/>
      <c r="AK93" s="37"/>
      <c r="AL93" s="37"/>
      <c r="AM93" s="37"/>
    </row>
    <row r="94" spans="1:39" ht="38.25">
      <c r="A94" s="93" t="s">
        <v>16</v>
      </c>
      <c r="B94" s="93" t="s">
        <v>553</v>
      </c>
      <c r="C94" s="93"/>
      <c r="D94" s="94" t="s">
        <v>564</v>
      </c>
      <c r="E94" s="93" t="s">
        <v>565</v>
      </c>
      <c r="F94" s="93" t="s">
        <v>566</v>
      </c>
      <c r="G94" s="93" t="s">
        <v>587</v>
      </c>
      <c r="H94" s="93" t="s">
        <v>568</v>
      </c>
      <c r="I94" s="93" t="s">
        <v>569</v>
      </c>
      <c r="J94" s="92" t="s">
        <v>570</v>
      </c>
      <c r="K94" s="92" t="s">
        <v>596</v>
      </c>
      <c r="L94" s="95" t="s">
        <v>572</v>
      </c>
      <c r="M94" s="136" t="s">
        <v>593</v>
      </c>
      <c r="N94" s="93" t="s">
        <v>594</v>
      </c>
      <c r="O94" s="93" t="s">
        <v>574</v>
      </c>
      <c r="P94" s="94" t="s">
        <v>575</v>
      </c>
      <c r="Q94" s="262"/>
      <c r="R94" s="37"/>
      <c r="S94" s="6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37"/>
      <c r="AH94" s="37"/>
      <c r="AI94" s="37"/>
      <c r="AJ94" s="37"/>
      <c r="AK94" s="37"/>
      <c r="AL94" s="37"/>
      <c r="AM94" s="37"/>
    </row>
    <row r="95" spans="1:39" s="305" customFormat="1" ht="12.75" customHeight="1">
      <c r="A95" s="282">
        <v>1</v>
      </c>
      <c r="B95" s="283">
        <v>45352</v>
      </c>
      <c r="C95" s="284"/>
      <c r="D95" s="284" t="s">
        <v>910</v>
      </c>
      <c r="E95" s="282" t="s">
        <v>589</v>
      </c>
      <c r="F95" s="282">
        <v>97</v>
      </c>
      <c r="G95" s="282">
        <v>60</v>
      </c>
      <c r="H95" s="282">
        <v>64</v>
      </c>
      <c r="I95" s="285" t="s">
        <v>879</v>
      </c>
      <c r="J95" s="286" t="s">
        <v>914</v>
      </c>
      <c r="K95" s="291">
        <f>H95-F95</f>
        <v>-33</v>
      </c>
      <c r="L95" s="312">
        <v>50</v>
      </c>
      <c r="M95" s="313">
        <f t="shared" ref="M95" si="120">(K95*N95)-L95</f>
        <v>-1700</v>
      </c>
      <c r="N95" s="291">
        <v>50</v>
      </c>
      <c r="O95" s="286" t="s">
        <v>590</v>
      </c>
      <c r="P95" s="283">
        <v>45352</v>
      </c>
      <c r="Q95" s="299"/>
      <c r="R95" s="300"/>
      <c r="S95" s="301" t="s">
        <v>579</v>
      </c>
      <c r="T95" s="302"/>
      <c r="U95" s="302"/>
      <c r="V95" s="302"/>
      <c r="W95" s="302"/>
      <c r="X95" s="302"/>
      <c r="Y95" s="302"/>
      <c r="Z95" s="302"/>
      <c r="AA95" s="302"/>
      <c r="AB95" s="302"/>
      <c r="AC95" s="302"/>
      <c r="AD95" s="302"/>
      <c r="AE95" s="302"/>
      <c r="AF95" s="302"/>
      <c r="AG95" s="303"/>
      <c r="AH95" s="304"/>
      <c r="AI95" s="300"/>
      <c r="AJ95" s="300"/>
      <c r="AK95" s="303"/>
      <c r="AL95" s="303"/>
      <c r="AM95" s="303"/>
    </row>
    <row r="96" spans="1:39" s="305" customFormat="1" ht="12.75" customHeight="1">
      <c r="A96" s="398">
        <v>2</v>
      </c>
      <c r="B96" s="394">
        <v>45355</v>
      </c>
      <c r="C96" s="322"/>
      <c r="D96" s="322" t="s">
        <v>936</v>
      </c>
      <c r="E96" s="323" t="s">
        <v>860</v>
      </c>
      <c r="F96" s="323">
        <v>30</v>
      </c>
      <c r="G96" s="323"/>
      <c r="H96" s="323">
        <v>10</v>
      </c>
      <c r="I96" s="324"/>
      <c r="J96" s="392" t="s">
        <v>939</v>
      </c>
      <c r="K96" s="325">
        <f>F96-H96</f>
        <v>20</v>
      </c>
      <c r="L96" s="326">
        <v>50</v>
      </c>
      <c r="M96" s="396">
        <v>100</v>
      </c>
      <c r="N96" s="325">
        <v>40</v>
      </c>
      <c r="O96" s="392" t="s">
        <v>597</v>
      </c>
      <c r="P96" s="394">
        <v>45356</v>
      </c>
      <c r="Q96" s="299"/>
      <c r="R96" s="300"/>
      <c r="S96" s="301" t="s">
        <v>875</v>
      </c>
      <c r="T96" s="302"/>
      <c r="U96" s="302"/>
      <c r="V96" s="302"/>
      <c r="W96" s="302"/>
      <c r="X96" s="302"/>
      <c r="Y96" s="302"/>
      <c r="Z96" s="302"/>
      <c r="AA96" s="302"/>
      <c r="AB96" s="302"/>
      <c r="AC96" s="302"/>
      <c r="AD96" s="302"/>
      <c r="AE96" s="302"/>
      <c r="AF96" s="302"/>
      <c r="AG96" s="303"/>
      <c r="AH96" s="304"/>
      <c r="AI96" s="300"/>
      <c r="AJ96" s="300"/>
      <c r="AK96" s="303"/>
      <c r="AL96" s="303"/>
      <c r="AM96" s="303"/>
    </row>
    <row r="97" spans="1:39" s="305" customFormat="1" ht="12.75" customHeight="1">
      <c r="A97" s="399"/>
      <c r="B97" s="395"/>
      <c r="C97" s="322"/>
      <c r="D97" s="322" t="s">
        <v>937</v>
      </c>
      <c r="E97" s="323" t="s">
        <v>860</v>
      </c>
      <c r="F97" s="323">
        <v>37</v>
      </c>
      <c r="G97" s="323"/>
      <c r="H97" s="323">
        <v>52</v>
      </c>
      <c r="I97" s="324"/>
      <c r="J97" s="393"/>
      <c r="K97" s="325">
        <f>F97-H97</f>
        <v>-15</v>
      </c>
      <c r="L97" s="326">
        <v>50</v>
      </c>
      <c r="M97" s="397"/>
      <c r="N97" s="325">
        <v>40</v>
      </c>
      <c r="O97" s="393"/>
      <c r="P97" s="395"/>
      <c r="Q97" s="299"/>
      <c r="R97" s="300"/>
      <c r="S97" s="301"/>
      <c r="T97" s="302"/>
      <c r="U97" s="302"/>
      <c r="V97" s="302"/>
      <c r="W97" s="302"/>
      <c r="X97" s="302"/>
      <c r="Y97" s="302"/>
      <c r="Z97" s="302"/>
      <c r="AA97" s="302"/>
      <c r="AB97" s="302"/>
      <c r="AC97" s="302"/>
      <c r="AD97" s="302"/>
      <c r="AE97" s="302"/>
      <c r="AF97" s="302"/>
      <c r="AG97" s="303"/>
      <c r="AH97" s="304"/>
      <c r="AI97" s="300"/>
      <c r="AJ97" s="300"/>
      <c r="AK97" s="303"/>
      <c r="AL97" s="303"/>
      <c r="AM97" s="303"/>
    </row>
    <row r="98" spans="1:39" s="305" customFormat="1" ht="12.75" customHeight="1">
      <c r="A98" s="308">
        <v>3</v>
      </c>
      <c r="B98" s="309">
        <v>45356</v>
      </c>
      <c r="C98" s="237"/>
      <c r="D98" s="237" t="s">
        <v>942</v>
      </c>
      <c r="E98" s="308" t="s">
        <v>589</v>
      </c>
      <c r="F98" s="308">
        <v>240</v>
      </c>
      <c r="G98" s="308">
        <v>90</v>
      </c>
      <c r="H98" s="308">
        <v>300</v>
      </c>
      <c r="I98" s="308" t="s">
        <v>943</v>
      </c>
      <c r="J98" s="331" t="s">
        <v>794</v>
      </c>
      <c r="K98" s="278">
        <f>H98-F98</f>
        <v>60</v>
      </c>
      <c r="L98" s="332">
        <v>50</v>
      </c>
      <c r="M98" s="333">
        <f t="shared" ref="M98" si="121">(K98*N98)-L98</f>
        <v>850</v>
      </c>
      <c r="N98" s="278">
        <v>15</v>
      </c>
      <c r="O98" s="331" t="s">
        <v>580</v>
      </c>
      <c r="P98" s="309">
        <v>45356</v>
      </c>
      <c r="Q98" s="299"/>
      <c r="R98" s="300"/>
      <c r="S98" s="301" t="s">
        <v>579</v>
      </c>
      <c r="T98" s="302"/>
      <c r="U98" s="302"/>
      <c r="V98" s="302"/>
      <c r="W98" s="302"/>
      <c r="X98" s="302"/>
      <c r="Y98" s="302"/>
      <c r="Z98" s="302"/>
      <c r="AA98" s="302"/>
      <c r="AB98" s="302"/>
      <c r="AC98" s="302"/>
      <c r="AD98" s="302"/>
      <c r="AE98" s="302"/>
      <c r="AF98" s="302"/>
      <c r="AG98" s="303"/>
      <c r="AH98" s="304"/>
      <c r="AI98" s="300"/>
      <c r="AJ98" s="300"/>
      <c r="AK98" s="303"/>
      <c r="AL98" s="303"/>
      <c r="AM98" s="303"/>
    </row>
    <row r="99" spans="1:39" s="305" customFormat="1" ht="12.75" customHeight="1">
      <c r="A99" s="308">
        <v>4</v>
      </c>
      <c r="B99" s="309">
        <v>45356</v>
      </c>
      <c r="C99" s="237"/>
      <c r="D99" s="237" t="s">
        <v>944</v>
      </c>
      <c r="E99" s="308" t="s">
        <v>589</v>
      </c>
      <c r="F99" s="308">
        <v>30</v>
      </c>
      <c r="G99" s="308">
        <v>5</v>
      </c>
      <c r="H99" s="308">
        <v>45</v>
      </c>
      <c r="I99" s="308" t="s">
        <v>945</v>
      </c>
      <c r="J99" s="331" t="s">
        <v>949</v>
      </c>
      <c r="K99" s="278">
        <f>H99-F99</f>
        <v>15</v>
      </c>
      <c r="L99" s="332">
        <v>50</v>
      </c>
      <c r="M99" s="333">
        <f t="shared" ref="M99" si="122">(K99*N99)-L99</f>
        <v>550</v>
      </c>
      <c r="N99" s="278">
        <v>40</v>
      </c>
      <c r="O99" s="331" t="s">
        <v>580</v>
      </c>
      <c r="P99" s="309">
        <v>45356</v>
      </c>
      <c r="Q99" s="299"/>
      <c r="R99" s="300"/>
      <c r="S99" s="301" t="s">
        <v>875</v>
      </c>
      <c r="T99" s="302"/>
      <c r="U99" s="302"/>
      <c r="V99" s="302"/>
      <c r="W99" s="302"/>
      <c r="X99" s="302"/>
      <c r="Y99" s="302"/>
      <c r="Z99" s="302"/>
      <c r="AA99" s="302"/>
      <c r="AB99" s="302"/>
      <c r="AC99" s="302"/>
      <c r="AD99" s="302"/>
      <c r="AE99" s="302"/>
      <c r="AF99" s="302"/>
      <c r="AG99" s="303"/>
      <c r="AH99" s="304"/>
      <c r="AI99" s="300"/>
      <c r="AJ99" s="300"/>
      <c r="AK99" s="303"/>
      <c r="AL99" s="303"/>
      <c r="AM99" s="303"/>
    </row>
    <row r="100" spans="1:39" s="305" customFormat="1" ht="12.75" customHeight="1">
      <c r="A100" s="282">
        <v>5</v>
      </c>
      <c r="B100" s="283">
        <v>45356</v>
      </c>
      <c r="C100" s="284"/>
      <c r="D100" s="284" t="s">
        <v>946</v>
      </c>
      <c r="E100" s="282" t="s">
        <v>860</v>
      </c>
      <c r="F100" s="282">
        <v>250</v>
      </c>
      <c r="G100" s="282">
        <v>305</v>
      </c>
      <c r="H100" s="282">
        <v>297.5</v>
      </c>
      <c r="I100" s="282" t="s">
        <v>947</v>
      </c>
      <c r="J100" s="286" t="s">
        <v>948</v>
      </c>
      <c r="K100" s="291">
        <f>F100-H100</f>
        <v>-47.5</v>
      </c>
      <c r="L100" s="312">
        <v>50</v>
      </c>
      <c r="M100" s="313">
        <f t="shared" ref="M100" si="123">(K100*N100)-L100</f>
        <v>-2425</v>
      </c>
      <c r="N100" s="291">
        <v>50</v>
      </c>
      <c r="O100" s="286" t="s">
        <v>590</v>
      </c>
      <c r="P100" s="283">
        <v>45356</v>
      </c>
      <c r="Q100" s="299"/>
      <c r="R100" s="300"/>
      <c r="S100" s="301" t="s">
        <v>579</v>
      </c>
      <c r="T100" s="302"/>
      <c r="U100" s="302"/>
      <c r="V100" s="302"/>
      <c r="W100" s="302"/>
      <c r="X100" s="302"/>
      <c r="Y100" s="302"/>
      <c r="Z100" s="302"/>
      <c r="AA100" s="302"/>
      <c r="AB100" s="302"/>
      <c r="AC100" s="302"/>
      <c r="AD100" s="302"/>
      <c r="AE100" s="302"/>
      <c r="AF100" s="302"/>
      <c r="AG100" s="303"/>
      <c r="AH100" s="304"/>
      <c r="AI100" s="300"/>
      <c r="AJ100" s="300"/>
      <c r="AK100" s="303"/>
      <c r="AL100" s="303"/>
      <c r="AM100" s="303"/>
    </row>
    <row r="101" spans="1:39" s="305" customFormat="1" ht="12.75" customHeight="1">
      <c r="A101" s="390">
        <v>6</v>
      </c>
      <c r="B101" s="386">
        <v>45358</v>
      </c>
      <c r="C101" s="237"/>
      <c r="D101" s="237" t="s">
        <v>965</v>
      </c>
      <c r="E101" s="308" t="s">
        <v>589</v>
      </c>
      <c r="F101" s="308">
        <v>37.5</v>
      </c>
      <c r="G101" s="308"/>
      <c r="H101" s="308">
        <v>42.5</v>
      </c>
      <c r="I101" s="205"/>
      <c r="J101" s="384" t="s">
        <v>1000</v>
      </c>
      <c r="K101" s="278">
        <f>H101-F101</f>
        <v>5</v>
      </c>
      <c r="L101" s="332">
        <v>50</v>
      </c>
      <c r="M101" s="388">
        <v>1500</v>
      </c>
      <c r="N101" s="278">
        <v>400</v>
      </c>
      <c r="O101" s="384" t="s">
        <v>580</v>
      </c>
      <c r="P101" s="386">
        <v>45363</v>
      </c>
      <c r="Q101" s="299"/>
      <c r="R101" s="300"/>
      <c r="S101" s="301" t="s">
        <v>579</v>
      </c>
      <c r="T101" s="302"/>
      <c r="U101" s="302"/>
      <c r="V101" s="302"/>
      <c r="W101" s="302"/>
      <c r="X101" s="302"/>
      <c r="Y101" s="302"/>
      <c r="Z101" s="302"/>
      <c r="AA101" s="302"/>
      <c r="AB101" s="302"/>
      <c r="AC101" s="302"/>
      <c r="AD101" s="302"/>
      <c r="AE101" s="302"/>
      <c r="AF101" s="302"/>
      <c r="AG101" s="303"/>
      <c r="AH101" s="304"/>
      <c r="AI101" s="300"/>
      <c r="AJ101" s="300"/>
      <c r="AK101" s="303"/>
      <c r="AL101" s="303"/>
      <c r="AM101" s="303"/>
    </row>
    <row r="102" spans="1:39" s="305" customFormat="1" ht="12.75" customHeight="1">
      <c r="A102" s="391"/>
      <c r="B102" s="387"/>
      <c r="C102" s="237"/>
      <c r="D102" s="237" t="s">
        <v>966</v>
      </c>
      <c r="E102" s="308" t="s">
        <v>860</v>
      </c>
      <c r="F102" s="308">
        <v>21.5</v>
      </c>
      <c r="G102" s="308"/>
      <c r="H102" s="308">
        <v>22.5</v>
      </c>
      <c r="I102" s="205"/>
      <c r="J102" s="385"/>
      <c r="K102" s="278">
        <f>F102-H102</f>
        <v>-1</v>
      </c>
      <c r="L102" s="332">
        <v>50</v>
      </c>
      <c r="M102" s="389"/>
      <c r="N102" s="278">
        <v>400</v>
      </c>
      <c r="O102" s="385"/>
      <c r="P102" s="387"/>
      <c r="Q102" s="299"/>
      <c r="R102" s="300"/>
      <c r="S102" s="301"/>
      <c r="T102" s="302"/>
      <c r="U102" s="302"/>
      <c r="V102" s="302"/>
      <c r="W102" s="302"/>
      <c r="X102" s="302"/>
      <c r="Y102" s="302"/>
      <c r="Z102" s="302"/>
      <c r="AA102" s="302"/>
      <c r="AB102" s="302"/>
      <c r="AC102" s="302"/>
      <c r="AD102" s="302"/>
      <c r="AE102" s="302"/>
      <c r="AF102" s="302"/>
      <c r="AG102" s="303"/>
      <c r="AH102" s="304"/>
      <c r="AI102" s="300"/>
      <c r="AJ102" s="300"/>
      <c r="AK102" s="303"/>
      <c r="AL102" s="303"/>
      <c r="AM102" s="303"/>
    </row>
    <row r="103" spans="1:39" s="305" customFormat="1" ht="12.75" customHeight="1">
      <c r="A103" s="308">
        <v>7</v>
      </c>
      <c r="B103" s="309">
        <v>45358</v>
      </c>
      <c r="C103" s="237"/>
      <c r="D103" s="237" t="s">
        <v>972</v>
      </c>
      <c r="E103" s="308" t="s">
        <v>589</v>
      </c>
      <c r="F103" s="308">
        <v>16</v>
      </c>
      <c r="G103" s="308">
        <v>0</v>
      </c>
      <c r="H103" s="308">
        <v>41</v>
      </c>
      <c r="I103" s="205" t="s">
        <v>973</v>
      </c>
      <c r="J103" s="331" t="s">
        <v>747</v>
      </c>
      <c r="K103" s="278">
        <f>H103-F103</f>
        <v>25</v>
      </c>
      <c r="L103" s="332">
        <v>50</v>
      </c>
      <c r="M103" s="333">
        <f t="shared" ref="M103:M104" si="124">(K103*N103)-L103</f>
        <v>1200</v>
      </c>
      <c r="N103" s="278">
        <v>50</v>
      </c>
      <c r="O103" s="331" t="s">
        <v>580</v>
      </c>
      <c r="P103" s="309">
        <v>45358</v>
      </c>
      <c r="Q103" s="299"/>
      <c r="R103" s="300"/>
      <c r="S103" s="301" t="s">
        <v>579</v>
      </c>
      <c r="T103" s="302"/>
      <c r="U103" s="302"/>
      <c r="V103" s="302"/>
      <c r="W103" s="302"/>
      <c r="X103" s="302"/>
      <c r="Y103" s="302"/>
      <c r="Z103" s="302"/>
      <c r="AA103" s="302"/>
      <c r="AB103" s="302"/>
      <c r="AC103" s="302"/>
      <c r="AD103" s="302"/>
      <c r="AE103" s="302"/>
      <c r="AF103" s="302"/>
      <c r="AG103" s="303"/>
      <c r="AH103" s="304"/>
      <c r="AI103" s="300"/>
      <c r="AJ103" s="300"/>
      <c r="AK103" s="303"/>
      <c r="AL103" s="303"/>
      <c r="AM103" s="303"/>
    </row>
    <row r="104" spans="1:39" ht="12.75" customHeight="1">
      <c r="A104" s="282">
        <v>8</v>
      </c>
      <c r="B104" s="283">
        <v>45362</v>
      </c>
      <c r="C104" s="284"/>
      <c r="D104" s="284" t="s">
        <v>980</v>
      </c>
      <c r="E104" s="282" t="s">
        <v>589</v>
      </c>
      <c r="F104" s="282">
        <v>295</v>
      </c>
      <c r="G104" s="282">
        <v>190</v>
      </c>
      <c r="H104" s="282">
        <v>190</v>
      </c>
      <c r="I104" s="285" t="s">
        <v>981</v>
      </c>
      <c r="J104" s="286" t="s">
        <v>982</v>
      </c>
      <c r="K104" s="291">
        <f>H104-F104</f>
        <v>-105</v>
      </c>
      <c r="L104" s="312">
        <v>50</v>
      </c>
      <c r="M104" s="313">
        <f t="shared" si="124"/>
        <v>-1625</v>
      </c>
      <c r="N104" s="291">
        <v>15</v>
      </c>
      <c r="O104" s="286" t="s">
        <v>590</v>
      </c>
      <c r="P104" s="283">
        <v>45362</v>
      </c>
      <c r="Q104" s="258"/>
      <c r="R104" s="137"/>
      <c r="S104" s="54" t="s">
        <v>579</v>
      </c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138"/>
      <c r="AH104" s="139"/>
      <c r="AI104" s="137"/>
      <c r="AJ104" s="137"/>
      <c r="AK104" s="138"/>
      <c r="AL104" s="138"/>
      <c r="AM104" s="138"/>
    </row>
    <row r="105" spans="1:39" ht="12.75" customHeight="1">
      <c r="A105" s="390">
        <v>9</v>
      </c>
      <c r="B105" s="386">
        <v>45362</v>
      </c>
      <c r="C105" s="237"/>
      <c r="D105" s="237" t="s">
        <v>986</v>
      </c>
      <c r="E105" s="308" t="s">
        <v>860</v>
      </c>
      <c r="F105" s="308">
        <v>35</v>
      </c>
      <c r="G105" s="308"/>
      <c r="H105" s="308">
        <v>33.5</v>
      </c>
      <c r="I105" s="205"/>
      <c r="J105" s="384" t="s">
        <v>988</v>
      </c>
      <c r="K105" s="278">
        <f>F105-H105</f>
        <v>1.5</v>
      </c>
      <c r="L105" s="332">
        <v>50</v>
      </c>
      <c r="M105" s="388">
        <v>400</v>
      </c>
      <c r="N105" s="278">
        <v>40</v>
      </c>
      <c r="O105" s="384" t="s">
        <v>580</v>
      </c>
      <c r="P105" s="386">
        <v>45363</v>
      </c>
      <c r="Q105" s="258"/>
      <c r="R105" s="137"/>
      <c r="S105" s="54" t="s">
        <v>875</v>
      </c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138"/>
      <c r="AH105" s="139"/>
      <c r="AI105" s="137"/>
      <c r="AJ105" s="137"/>
      <c r="AK105" s="138"/>
      <c r="AL105" s="138"/>
      <c r="AM105" s="138"/>
    </row>
    <row r="106" spans="1:39" ht="12.75" customHeight="1">
      <c r="A106" s="391"/>
      <c r="B106" s="387"/>
      <c r="C106" s="237"/>
      <c r="D106" s="237" t="s">
        <v>987</v>
      </c>
      <c r="E106" s="308" t="s">
        <v>860</v>
      </c>
      <c r="F106" s="308">
        <v>21</v>
      </c>
      <c r="G106" s="308"/>
      <c r="H106" s="308">
        <v>10</v>
      </c>
      <c r="I106" s="205"/>
      <c r="J106" s="385"/>
      <c r="K106" s="278">
        <f>F106-H106</f>
        <v>11</v>
      </c>
      <c r="L106" s="332">
        <v>50</v>
      </c>
      <c r="M106" s="389"/>
      <c r="N106" s="278">
        <v>40</v>
      </c>
      <c r="O106" s="385"/>
      <c r="P106" s="387"/>
      <c r="Q106" s="258"/>
      <c r="R106" s="137"/>
      <c r="S106" s="54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138"/>
      <c r="AH106" s="139"/>
      <c r="AI106" s="137"/>
      <c r="AJ106" s="137"/>
      <c r="AK106" s="138"/>
      <c r="AL106" s="138"/>
      <c r="AM106" s="138"/>
    </row>
    <row r="107" spans="1:39" ht="12.75" customHeight="1">
      <c r="A107" s="308">
        <v>10</v>
      </c>
      <c r="B107" s="309">
        <v>45363</v>
      </c>
      <c r="C107" s="237"/>
      <c r="D107" s="237" t="s">
        <v>989</v>
      </c>
      <c r="E107" s="308" t="s">
        <v>589</v>
      </c>
      <c r="F107" s="308">
        <v>19</v>
      </c>
      <c r="G107" s="308">
        <v>0</v>
      </c>
      <c r="H107" s="308">
        <v>45</v>
      </c>
      <c r="I107" s="205" t="s">
        <v>990</v>
      </c>
      <c r="J107" s="331" t="s">
        <v>930</v>
      </c>
      <c r="K107" s="278">
        <f>H107-F107</f>
        <v>26</v>
      </c>
      <c r="L107" s="332">
        <v>50</v>
      </c>
      <c r="M107" s="333">
        <f t="shared" ref="M107:M109" si="125">(K107*N107)-L107</f>
        <v>990</v>
      </c>
      <c r="N107" s="278">
        <v>40</v>
      </c>
      <c r="O107" s="331" t="s">
        <v>580</v>
      </c>
      <c r="P107" s="309">
        <v>45363</v>
      </c>
      <c r="Q107" s="258"/>
      <c r="R107" s="137"/>
      <c r="S107" s="54" t="s">
        <v>875</v>
      </c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138"/>
      <c r="AH107" s="139"/>
      <c r="AI107" s="137"/>
      <c r="AJ107" s="137"/>
      <c r="AK107" s="138"/>
      <c r="AL107" s="138"/>
      <c r="AM107" s="138"/>
    </row>
    <row r="108" spans="1:39" ht="12.75" customHeight="1">
      <c r="A108" s="308">
        <v>11</v>
      </c>
      <c r="B108" s="309">
        <v>45363</v>
      </c>
      <c r="C108" s="237"/>
      <c r="D108" s="237" t="s">
        <v>993</v>
      </c>
      <c r="E108" s="308" t="s">
        <v>860</v>
      </c>
      <c r="F108" s="308">
        <v>72</v>
      </c>
      <c r="G108" s="308">
        <v>110</v>
      </c>
      <c r="H108" s="308">
        <v>52</v>
      </c>
      <c r="I108" s="341" t="s">
        <v>994</v>
      </c>
      <c r="J108" s="331" t="s">
        <v>998</v>
      </c>
      <c r="K108" s="278">
        <f>F108-H108</f>
        <v>20</v>
      </c>
      <c r="L108" s="332">
        <v>50</v>
      </c>
      <c r="M108" s="333">
        <f t="shared" si="125"/>
        <v>950</v>
      </c>
      <c r="N108" s="278">
        <v>50</v>
      </c>
      <c r="O108" s="331" t="s">
        <v>580</v>
      </c>
      <c r="P108" s="309">
        <v>45363</v>
      </c>
      <c r="Q108" s="258"/>
      <c r="R108" s="137"/>
      <c r="S108" s="54" t="s">
        <v>579</v>
      </c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138"/>
      <c r="AH108" s="139"/>
      <c r="AI108" s="137"/>
      <c r="AJ108" s="137"/>
      <c r="AK108" s="138"/>
      <c r="AL108" s="138"/>
      <c r="AM108" s="138"/>
    </row>
    <row r="109" spans="1:39" ht="12.75" customHeight="1">
      <c r="A109" s="282">
        <v>12</v>
      </c>
      <c r="B109" s="283">
        <v>45363</v>
      </c>
      <c r="C109" s="284"/>
      <c r="D109" s="284" t="s">
        <v>995</v>
      </c>
      <c r="E109" s="282" t="s">
        <v>860</v>
      </c>
      <c r="F109" s="282">
        <v>80</v>
      </c>
      <c r="G109" s="282">
        <v>140</v>
      </c>
      <c r="H109" s="282">
        <v>115</v>
      </c>
      <c r="I109" s="285">
        <v>1</v>
      </c>
      <c r="J109" s="286" t="s">
        <v>999</v>
      </c>
      <c r="K109" s="291">
        <f>F109-H109</f>
        <v>-35</v>
      </c>
      <c r="L109" s="312">
        <v>50</v>
      </c>
      <c r="M109" s="313">
        <f t="shared" si="125"/>
        <v>-575</v>
      </c>
      <c r="N109" s="291">
        <v>15</v>
      </c>
      <c r="O109" s="286" t="s">
        <v>590</v>
      </c>
      <c r="P109" s="283">
        <v>45363</v>
      </c>
      <c r="Q109" s="258"/>
      <c r="R109" s="137"/>
      <c r="S109" s="54" t="s">
        <v>579</v>
      </c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138"/>
      <c r="AH109" s="139"/>
      <c r="AI109" s="137"/>
      <c r="AJ109" s="137"/>
      <c r="AK109" s="138"/>
      <c r="AL109" s="138"/>
      <c r="AM109" s="138"/>
    </row>
    <row r="110" spans="1:39" ht="12.75" customHeight="1">
      <c r="A110" s="282">
        <v>13</v>
      </c>
      <c r="B110" s="283">
        <v>45364</v>
      </c>
      <c r="C110" s="284"/>
      <c r="D110" s="284" t="s">
        <v>1002</v>
      </c>
      <c r="E110" s="282" t="s">
        <v>589</v>
      </c>
      <c r="F110" s="282">
        <v>129</v>
      </c>
      <c r="G110" s="282">
        <v>99</v>
      </c>
      <c r="H110" s="282">
        <v>99</v>
      </c>
      <c r="I110" s="285" t="s">
        <v>1003</v>
      </c>
      <c r="J110" s="286" t="s">
        <v>1004</v>
      </c>
      <c r="K110" s="291">
        <f t="shared" ref="K110:K117" si="126">H110-F110</f>
        <v>-30</v>
      </c>
      <c r="L110" s="312">
        <v>50</v>
      </c>
      <c r="M110" s="313">
        <f t="shared" ref="M110" si="127">(K110*N110)-L110</f>
        <v>-1250</v>
      </c>
      <c r="N110" s="291">
        <v>40</v>
      </c>
      <c r="O110" s="286" t="s">
        <v>590</v>
      </c>
      <c r="P110" s="283">
        <v>45364</v>
      </c>
      <c r="Q110" s="258"/>
      <c r="R110" s="137"/>
      <c r="S110" s="54" t="s">
        <v>875</v>
      </c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138"/>
      <c r="AH110" s="139"/>
      <c r="AI110" s="137"/>
      <c r="AJ110" s="137"/>
      <c r="AK110" s="138"/>
      <c r="AL110" s="138"/>
      <c r="AM110" s="138"/>
    </row>
    <row r="111" spans="1:39" ht="12.75" customHeight="1">
      <c r="A111" s="390">
        <v>14</v>
      </c>
      <c r="B111" s="386">
        <v>45364</v>
      </c>
      <c r="C111" s="237"/>
      <c r="D111" s="237" t="s">
        <v>1011</v>
      </c>
      <c r="E111" s="308" t="s">
        <v>589</v>
      </c>
      <c r="F111" s="308">
        <v>52</v>
      </c>
      <c r="G111" s="308"/>
      <c r="H111" s="308">
        <v>0</v>
      </c>
      <c r="I111" s="205"/>
      <c r="J111" s="384" t="s">
        <v>809</v>
      </c>
      <c r="K111" s="278">
        <f t="shared" si="126"/>
        <v>-52</v>
      </c>
      <c r="L111" s="332">
        <v>25</v>
      </c>
      <c r="M111" s="388">
        <v>660</v>
      </c>
      <c r="N111" s="278">
        <v>15</v>
      </c>
      <c r="O111" s="384" t="s">
        <v>580</v>
      </c>
      <c r="P111" s="386">
        <v>45364</v>
      </c>
      <c r="Q111" s="258"/>
      <c r="R111" s="137"/>
      <c r="S111" s="54" t="s">
        <v>875</v>
      </c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138"/>
      <c r="AH111" s="139"/>
      <c r="AI111" s="137"/>
      <c r="AJ111" s="137"/>
      <c r="AK111" s="138"/>
      <c r="AL111" s="138"/>
      <c r="AM111" s="138"/>
    </row>
    <row r="112" spans="1:39" ht="12.75" customHeight="1">
      <c r="A112" s="391"/>
      <c r="B112" s="387"/>
      <c r="C112" s="237"/>
      <c r="D112" s="237" t="s">
        <v>995</v>
      </c>
      <c r="E112" s="308" t="s">
        <v>589</v>
      </c>
      <c r="F112" s="308">
        <v>49</v>
      </c>
      <c r="G112" s="308"/>
      <c r="H112" s="308">
        <v>150</v>
      </c>
      <c r="I112" s="205"/>
      <c r="J112" s="385"/>
      <c r="K112" s="278">
        <f t="shared" si="126"/>
        <v>101</v>
      </c>
      <c r="L112" s="332">
        <v>50</v>
      </c>
      <c r="M112" s="389"/>
      <c r="N112" s="278">
        <v>15</v>
      </c>
      <c r="O112" s="385"/>
      <c r="P112" s="387"/>
      <c r="Q112" s="258"/>
      <c r="R112" s="137"/>
      <c r="S112" s="54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138"/>
      <c r="AH112" s="139"/>
      <c r="AI112" s="137"/>
      <c r="AJ112" s="137"/>
      <c r="AK112" s="138"/>
      <c r="AL112" s="138"/>
      <c r="AM112" s="138"/>
    </row>
    <row r="113" spans="1:39" ht="12.75" customHeight="1">
      <c r="A113" s="282">
        <v>15</v>
      </c>
      <c r="B113" s="283">
        <v>45365</v>
      </c>
      <c r="C113" s="284"/>
      <c r="D113" s="284" t="s">
        <v>1015</v>
      </c>
      <c r="E113" s="282" t="s">
        <v>589</v>
      </c>
      <c r="F113" s="282">
        <v>35.5</v>
      </c>
      <c r="G113" s="282">
        <v>10</v>
      </c>
      <c r="H113" s="282">
        <v>6</v>
      </c>
      <c r="I113" s="282" t="s">
        <v>1016</v>
      </c>
      <c r="J113" s="286" t="s">
        <v>1019</v>
      </c>
      <c r="K113" s="291">
        <f t="shared" si="126"/>
        <v>-29.5</v>
      </c>
      <c r="L113" s="312">
        <v>50</v>
      </c>
      <c r="M113" s="313">
        <f t="shared" ref="M113" si="128">(K113*N113)-L113</f>
        <v>-1525</v>
      </c>
      <c r="N113" s="291">
        <v>50</v>
      </c>
      <c r="O113" s="286" t="s">
        <v>590</v>
      </c>
      <c r="P113" s="283">
        <v>45365</v>
      </c>
      <c r="Q113" s="258"/>
      <c r="R113" s="137"/>
      <c r="S113" s="54" t="s">
        <v>875</v>
      </c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138"/>
      <c r="AH113" s="139"/>
      <c r="AI113" s="137"/>
      <c r="AJ113" s="137"/>
      <c r="AK113" s="138"/>
      <c r="AL113" s="138"/>
      <c r="AM113" s="138"/>
    </row>
    <row r="114" spans="1:39" ht="12.75" customHeight="1">
      <c r="A114" s="308">
        <v>16</v>
      </c>
      <c r="B114" s="309">
        <v>45365</v>
      </c>
      <c r="C114" s="237"/>
      <c r="D114" s="237" t="s">
        <v>1017</v>
      </c>
      <c r="E114" s="308" t="s">
        <v>589</v>
      </c>
      <c r="F114" s="308">
        <v>109</v>
      </c>
      <c r="G114" s="308">
        <v>70</v>
      </c>
      <c r="H114" s="308">
        <v>152.5</v>
      </c>
      <c r="I114" s="308" t="s">
        <v>1018</v>
      </c>
      <c r="J114" s="331" t="s">
        <v>1020</v>
      </c>
      <c r="K114" s="278">
        <f t="shared" si="126"/>
        <v>43.5</v>
      </c>
      <c r="L114" s="332">
        <v>50</v>
      </c>
      <c r="M114" s="333">
        <f t="shared" ref="M114" si="129">(K114*N114)-L114</f>
        <v>1690</v>
      </c>
      <c r="N114" s="278">
        <v>40</v>
      </c>
      <c r="O114" s="331" t="s">
        <v>580</v>
      </c>
      <c r="P114" s="309">
        <v>45365</v>
      </c>
      <c r="Q114" s="258"/>
      <c r="R114" s="137"/>
      <c r="S114" s="54" t="s">
        <v>875</v>
      </c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138"/>
      <c r="AH114" s="139"/>
      <c r="AI114" s="137"/>
      <c r="AJ114" s="137"/>
      <c r="AK114" s="138"/>
      <c r="AL114" s="138"/>
      <c r="AM114" s="138"/>
    </row>
    <row r="115" spans="1:39" ht="12.75" customHeight="1">
      <c r="A115" s="400">
        <v>17</v>
      </c>
      <c r="B115" s="402">
        <v>45366</v>
      </c>
      <c r="C115" s="284"/>
      <c r="D115" s="284" t="s">
        <v>1026</v>
      </c>
      <c r="E115" s="282" t="s">
        <v>589</v>
      </c>
      <c r="F115" s="282">
        <v>87.5</v>
      </c>
      <c r="G115" s="282"/>
      <c r="H115" s="282">
        <v>0</v>
      </c>
      <c r="I115" s="285"/>
      <c r="J115" s="404" t="s">
        <v>1028</v>
      </c>
      <c r="K115" s="291">
        <f t="shared" si="126"/>
        <v>-87.5</v>
      </c>
      <c r="L115" s="312">
        <v>25</v>
      </c>
      <c r="M115" s="406">
        <v>-1800</v>
      </c>
      <c r="N115" s="291">
        <v>10</v>
      </c>
      <c r="O115" s="404" t="s">
        <v>590</v>
      </c>
      <c r="P115" s="402">
        <v>45366</v>
      </c>
      <c r="Q115" s="258"/>
      <c r="R115" s="137"/>
      <c r="S115" s="54" t="s">
        <v>875</v>
      </c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138"/>
      <c r="AH115" s="139"/>
      <c r="AI115" s="137"/>
      <c r="AJ115" s="137"/>
      <c r="AK115" s="138"/>
      <c r="AL115" s="138"/>
      <c r="AM115" s="138"/>
    </row>
    <row r="116" spans="1:39" ht="12.75" customHeight="1">
      <c r="A116" s="401"/>
      <c r="B116" s="403"/>
      <c r="C116" s="284"/>
      <c r="D116" s="284" t="s">
        <v>1027</v>
      </c>
      <c r="E116" s="282" t="s">
        <v>589</v>
      </c>
      <c r="F116" s="282">
        <v>87.5</v>
      </c>
      <c r="G116" s="282"/>
      <c r="H116" s="282">
        <v>0</v>
      </c>
      <c r="I116" s="285"/>
      <c r="J116" s="405"/>
      <c r="K116" s="291">
        <f t="shared" si="126"/>
        <v>-87.5</v>
      </c>
      <c r="L116" s="312">
        <v>25</v>
      </c>
      <c r="M116" s="407"/>
      <c r="N116" s="291">
        <v>10</v>
      </c>
      <c r="O116" s="405"/>
      <c r="P116" s="403"/>
      <c r="Q116" s="258"/>
      <c r="R116" s="137"/>
      <c r="S116" s="54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138"/>
      <c r="AH116" s="139"/>
      <c r="AI116" s="137"/>
      <c r="AJ116" s="137"/>
      <c r="AK116" s="138"/>
      <c r="AL116" s="138"/>
      <c r="AM116" s="138"/>
    </row>
    <row r="117" spans="1:39" ht="12.75" customHeight="1">
      <c r="A117" s="308">
        <v>18</v>
      </c>
      <c r="B117" s="309">
        <v>45366</v>
      </c>
      <c r="C117" s="237"/>
      <c r="D117" s="237" t="s">
        <v>1029</v>
      </c>
      <c r="E117" s="308" t="s">
        <v>589</v>
      </c>
      <c r="F117" s="308">
        <v>100</v>
      </c>
      <c r="G117" s="308">
        <v>70</v>
      </c>
      <c r="H117" s="308">
        <v>115</v>
      </c>
      <c r="I117" s="205" t="s">
        <v>1030</v>
      </c>
      <c r="J117" s="331" t="s">
        <v>949</v>
      </c>
      <c r="K117" s="278">
        <f t="shared" si="126"/>
        <v>15</v>
      </c>
      <c r="L117" s="332">
        <v>50</v>
      </c>
      <c r="M117" s="333">
        <f t="shared" ref="M117" si="130">(K117*N117)-L117</f>
        <v>700</v>
      </c>
      <c r="N117" s="278">
        <v>50</v>
      </c>
      <c r="O117" s="331" t="s">
        <v>580</v>
      </c>
      <c r="P117" s="309">
        <v>45366</v>
      </c>
      <c r="Q117" s="258"/>
      <c r="R117" s="137"/>
      <c r="S117" s="54" t="s">
        <v>579</v>
      </c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138"/>
      <c r="AH117" s="139"/>
      <c r="AI117" s="137"/>
      <c r="AJ117" s="137"/>
      <c r="AK117" s="138"/>
      <c r="AL117" s="138"/>
      <c r="AM117" s="138"/>
    </row>
    <row r="118" spans="1:39" ht="12.75" customHeight="1">
      <c r="A118" s="398">
        <v>19</v>
      </c>
      <c r="B118" s="394">
        <v>45366</v>
      </c>
      <c r="C118" s="322"/>
      <c r="D118" s="322" t="s">
        <v>1017</v>
      </c>
      <c r="E118" s="323" t="s">
        <v>860</v>
      </c>
      <c r="F118" s="323">
        <v>51</v>
      </c>
      <c r="G118" s="323"/>
      <c r="H118" s="323">
        <v>35</v>
      </c>
      <c r="I118" s="324"/>
      <c r="J118" s="392" t="s">
        <v>1040</v>
      </c>
      <c r="K118" s="325">
        <f>F118-H118</f>
        <v>16</v>
      </c>
      <c r="L118" s="326">
        <v>50</v>
      </c>
      <c r="M118" s="396">
        <v>20</v>
      </c>
      <c r="N118" s="325">
        <v>40</v>
      </c>
      <c r="O118" s="392" t="s">
        <v>597</v>
      </c>
      <c r="P118" s="394">
        <v>45369</v>
      </c>
      <c r="Q118" s="258"/>
      <c r="R118" s="137"/>
      <c r="S118" s="54" t="s">
        <v>875</v>
      </c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138"/>
      <c r="AH118" s="139"/>
      <c r="AI118" s="137"/>
      <c r="AJ118" s="137"/>
      <c r="AK118" s="138"/>
      <c r="AL118" s="138"/>
      <c r="AM118" s="138"/>
    </row>
    <row r="119" spans="1:39" ht="12.75" customHeight="1">
      <c r="A119" s="399"/>
      <c r="B119" s="395"/>
      <c r="C119" s="322"/>
      <c r="D119" s="322" t="s">
        <v>1036</v>
      </c>
      <c r="E119" s="323" t="s">
        <v>860</v>
      </c>
      <c r="F119" s="323">
        <v>49</v>
      </c>
      <c r="G119" s="323"/>
      <c r="H119" s="323">
        <v>62</v>
      </c>
      <c r="I119" s="324"/>
      <c r="J119" s="393"/>
      <c r="K119" s="325">
        <f>F119-H119</f>
        <v>-13</v>
      </c>
      <c r="L119" s="326">
        <v>50</v>
      </c>
      <c r="M119" s="397"/>
      <c r="N119" s="325">
        <v>40</v>
      </c>
      <c r="O119" s="393"/>
      <c r="P119" s="395"/>
      <c r="Q119" s="258"/>
      <c r="R119" s="137"/>
      <c r="S119" s="54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138"/>
      <c r="AH119" s="139"/>
      <c r="AI119" s="137"/>
      <c r="AJ119" s="137"/>
      <c r="AK119" s="138"/>
      <c r="AL119" s="138"/>
      <c r="AM119" s="138"/>
    </row>
    <row r="120" spans="1:39" ht="12.75" customHeight="1">
      <c r="A120" s="308">
        <v>20</v>
      </c>
      <c r="B120" s="309">
        <v>45369</v>
      </c>
      <c r="C120" s="237"/>
      <c r="D120" s="237" t="s">
        <v>1042</v>
      </c>
      <c r="E120" s="308" t="s">
        <v>589</v>
      </c>
      <c r="F120" s="308">
        <v>255</v>
      </c>
      <c r="G120" s="308">
        <v>150</v>
      </c>
      <c r="H120" s="308">
        <v>385</v>
      </c>
      <c r="I120" s="205" t="s">
        <v>1043</v>
      </c>
      <c r="J120" s="331" t="s">
        <v>1056</v>
      </c>
      <c r="K120" s="278">
        <f t="shared" ref="K120" si="131">H120-F120</f>
        <v>130</v>
      </c>
      <c r="L120" s="332">
        <v>50</v>
      </c>
      <c r="M120" s="333">
        <f t="shared" ref="M120:M121" si="132">(K120*N120)-L120</f>
        <v>1900</v>
      </c>
      <c r="N120" s="278">
        <v>15</v>
      </c>
      <c r="O120" s="331" t="s">
        <v>580</v>
      </c>
      <c r="P120" s="309">
        <v>45369</v>
      </c>
      <c r="Q120" s="258"/>
      <c r="R120" s="137"/>
      <c r="S120" s="54" t="s">
        <v>579</v>
      </c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138"/>
      <c r="AH120" s="139"/>
      <c r="AI120" s="137"/>
      <c r="AJ120" s="137"/>
      <c r="AK120" s="138"/>
      <c r="AL120" s="138"/>
      <c r="AM120" s="138"/>
    </row>
    <row r="121" spans="1:39" ht="12.75" customHeight="1">
      <c r="A121" s="308">
        <v>21</v>
      </c>
      <c r="B121" s="309">
        <v>45369</v>
      </c>
      <c r="C121" s="237"/>
      <c r="D121" s="237" t="s">
        <v>946</v>
      </c>
      <c r="E121" s="308" t="s">
        <v>860</v>
      </c>
      <c r="F121" s="308">
        <v>77.5</v>
      </c>
      <c r="G121" s="308">
        <v>115</v>
      </c>
      <c r="H121" s="308">
        <v>58</v>
      </c>
      <c r="I121" s="205" t="s">
        <v>1048</v>
      </c>
      <c r="J121" s="331" t="s">
        <v>1055</v>
      </c>
      <c r="K121" s="278">
        <f>F121-H121</f>
        <v>19.5</v>
      </c>
      <c r="L121" s="332">
        <v>50</v>
      </c>
      <c r="M121" s="333">
        <f t="shared" si="132"/>
        <v>925</v>
      </c>
      <c r="N121" s="278">
        <v>50</v>
      </c>
      <c r="O121" s="331" t="s">
        <v>580</v>
      </c>
      <c r="P121" s="309">
        <v>45369</v>
      </c>
      <c r="Q121" s="258"/>
      <c r="R121" s="137"/>
      <c r="S121" s="54" t="s">
        <v>579</v>
      </c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138"/>
      <c r="AH121" s="139"/>
      <c r="AI121" s="137"/>
      <c r="AJ121" s="137"/>
      <c r="AK121" s="138"/>
      <c r="AL121" s="138"/>
      <c r="AM121" s="138"/>
    </row>
    <row r="122" spans="1:39" ht="12.75" customHeight="1">
      <c r="A122" s="308">
        <v>22</v>
      </c>
      <c r="B122" s="309">
        <v>45369</v>
      </c>
      <c r="C122" s="237"/>
      <c r="D122" s="237" t="s">
        <v>1050</v>
      </c>
      <c r="E122" s="308" t="s">
        <v>589</v>
      </c>
      <c r="F122" s="308">
        <v>49</v>
      </c>
      <c r="G122" s="308">
        <v>19</v>
      </c>
      <c r="H122" s="308">
        <v>62</v>
      </c>
      <c r="I122" s="205" t="s">
        <v>1051</v>
      </c>
      <c r="J122" s="331" t="s">
        <v>1054</v>
      </c>
      <c r="K122" s="278">
        <f t="shared" ref="K122:K123" si="133">H122-F122</f>
        <v>13</v>
      </c>
      <c r="L122" s="332">
        <v>50</v>
      </c>
      <c r="M122" s="333">
        <f t="shared" ref="M122:M123" si="134">(K122*N122)-L122</f>
        <v>470</v>
      </c>
      <c r="N122" s="278">
        <v>40</v>
      </c>
      <c r="O122" s="331" t="s">
        <v>580</v>
      </c>
      <c r="P122" s="309">
        <v>45369</v>
      </c>
      <c r="Q122" s="258"/>
      <c r="R122" s="137"/>
      <c r="S122" s="54" t="s">
        <v>875</v>
      </c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138"/>
      <c r="AH122" s="139"/>
      <c r="AI122" s="137"/>
      <c r="AJ122" s="137"/>
      <c r="AK122" s="138"/>
      <c r="AL122" s="138"/>
      <c r="AM122" s="138"/>
    </row>
    <row r="123" spans="1:39" ht="12.75" customHeight="1">
      <c r="A123" s="282">
        <v>23</v>
      </c>
      <c r="B123" s="283">
        <v>45370</v>
      </c>
      <c r="C123" s="284"/>
      <c r="D123" s="284" t="s">
        <v>1058</v>
      </c>
      <c r="E123" s="282" t="s">
        <v>589</v>
      </c>
      <c r="F123" s="282">
        <v>19</v>
      </c>
      <c r="G123" s="282">
        <v>0</v>
      </c>
      <c r="H123" s="282">
        <v>0</v>
      </c>
      <c r="I123" s="285" t="s">
        <v>1059</v>
      </c>
      <c r="J123" s="286" t="s">
        <v>1072</v>
      </c>
      <c r="K123" s="291">
        <f t="shared" si="133"/>
        <v>-19</v>
      </c>
      <c r="L123" s="312">
        <v>25</v>
      </c>
      <c r="M123" s="313">
        <f t="shared" si="134"/>
        <v>-785</v>
      </c>
      <c r="N123" s="291">
        <v>40</v>
      </c>
      <c r="O123" s="286" t="s">
        <v>590</v>
      </c>
      <c r="P123" s="283">
        <v>45370</v>
      </c>
      <c r="Q123" s="258"/>
      <c r="R123" s="137"/>
      <c r="S123" s="54" t="s">
        <v>875</v>
      </c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138"/>
      <c r="AH123" s="139"/>
      <c r="AI123" s="137"/>
      <c r="AJ123" s="137"/>
      <c r="AK123" s="138"/>
      <c r="AL123" s="138"/>
      <c r="AM123" s="138"/>
    </row>
    <row r="124" spans="1:39" ht="12.75" customHeight="1">
      <c r="A124" s="308">
        <v>24</v>
      </c>
      <c r="B124" s="309">
        <v>45370</v>
      </c>
      <c r="C124" s="237"/>
      <c r="D124" s="237" t="s">
        <v>1060</v>
      </c>
      <c r="E124" s="308" t="s">
        <v>860</v>
      </c>
      <c r="F124" s="308">
        <v>85</v>
      </c>
      <c r="G124" s="308">
        <v>115</v>
      </c>
      <c r="H124" s="308">
        <v>66</v>
      </c>
      <c r="I124" s="205" t="s">
        <v>1048</v>
      </c>
      <c r="J124" s="331" t="s">
        <v>1061</v>
      </c>
      <c r="K124" s="278">
        <f>F124-H124</f>
        <v>19</v>
      </c>
      <c r="L124" s="332">
        <v>50</v>
      </c>
      <c r="M124" s="333">
        <f t="shared" ref="M124" si="135">(K124*N124)-L124</f>
        <v>900</v>
      </c>
      <c r="N124" s="278">
        <v>50</v>
      </c>
      <c r="O124" s="331" t="s">
        <v>580</v>
      </c>
      <c r="P124" s="309">
        <v>45370</v>
      </c>
      <c r="Q124" s="258"/>
      <c r="R124" s="137"/>
      <c r="S124" s="54" t="s">
        <v>579</v>
      </c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138"/>
      <c r="AH124" s="139"/>
      <c r="AI124" s="137"/>
      <c r="AJ124" s="137"/>
      <c r="AK124" s="138"/>
      <c r="AL124" s="138"/>
      <c r="AM124" s="138"/>
    </row>
    <row r="125" spans="1:39" ht="12.75" customHeight="1">
      <c r="A125" s="323">
        <v>25</v>
      </c>
      <c r="B125" s="334">
        <v>45370</v>
      </c>
      <c r="C125" s="322"/>
      <c r="D125" s="322" t="s">
        <v>1067</v>
      </c>
      <c r="E125" s="323" t="s">
        <v>589</v>
      </c>
      <c r="F125" s="323">
        <v>135</v>
      </c>
      <c r="G125" s="323">
        <v>30</v>
      </c>
      <c r="H125" s="323">
        <v>145</v>
      </c>
      <c r="I125" s="324" t="s">
        <v>1068</v>
      </c>
      <c r="J125" s="360" t="s">
        <v>1071</v>
      </c>
      <c r="K125" s="325">
        <f>H125-F125</f>
        <v>10</v>
      </c>
      <c r="L125" s="326">
        <v>50</v>
      </c>
      <c r="M125" s="361">
        <f t="shared" ref="M125:M126" si="136">(K125*N125)-L125</f>
        <v>100</v>
      </c>
      <c r="N125" s="325">
        <v>15</v>
      </c>
      <c r="O125" s="360" t="s">
        <v>597</v>
      </c>
      <c r="P125" s="334">
        <v>45370</v>
      </c>
      <c r="Q125" s="258"/>
      <c r="R125" s="137"/>
      <c r="S125" s="54" t="s">
        <v>875</v>
      </c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138"/>
      <c r="AH125" s="139"/>
      <c r="AI125" s="137"/>
      <c r="AJ125" s="137"/>
      <c r="AK125" s="138"/>
      <c r="AL125" s="138"/>
      <c r="AM125" s="138"/>
    </row>
    <row r="126" spans="1:39" ht="12.75" customHeight="1">
      <c r="A126" s="282">
        <v>26</v>
      </c>
      <c r="B126" s="283">
        <v>45371</v>
      </c>
      <c r="C126" s="284"/>
      <c r="D126" s="284" t="s">
        <v>1067</v>
      </c>
      <c r="E126" s="282" t="s">
        <v>589</v>
      </c>
      <c r="F126" s="282">
        <v>100</v>
      </c>
      <c r="G126" s="282">
        <v>20</v>
      </c>
      <c r="H126" s="282">
        <v>20</v>
      </c>
      <c r="I126" s="285" t="s">
        <v>1068</v>
      </c>
      <c r="J126" s="286" t="s">
        <v>1078</v>
      </c>
      <c r="K126" s="291">
        <f t="shared" ref="K126" si="137">H126-F126</f>
        <v>-80</v>
      </c>
      <c r="L126" s="312">
        <v>25</v>
      </c>
      <c r="M126" s="313">
        <f t="shared" si="136"/>
        <v>-1225</v>
      </c>
      <c r="N126" s="291">
        <v>15</v>
      </c>
      <c r="O126" s="286" t="s">
        <v>590</v>
      </c>
      <c r="P126" s="283">
        <v>45371</v>
      </c>
      <c r="Q126" s="258"/>
      <c r="R126" s="137"/>
      <c r="S126" s="54" t="s">
        <v>875</v>
      </c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138"/>
      <c r="AH126" s="139"/>
      <c r="AI126" s="137"/>
      <c r="AJ126" s="137"/>
      <c r="AK126" s="138"/>
      <c r="AL126" s="138"/>
      <c r="AM126" s="138"/>
    </row>
    <row r="127" spans="1:39" ht="12.75" customHeight="1">
      <c r="A127" s="390">
        <v>27</v>
      </c>
      <c r="B127" s="386">
        <v>45371</v>
      </c>
      <c r="C127" s="237"/>
      <c r="D127" s="237" t="s">
        <v>1067</v>
      </c>
      <c r="E127" s="308" t="s">
        <v>589</v>
      </c>
      <c r="F127" s="308">
        <v>49</v>
      </c>
      <c r="G127" s="308"/>
      <c r="H127" s="308">
        <v>195</v>
      </c>
      <c r="I127" s="205"/>
      <c r="J127" s="384" t="s">
        <v>1084</v>
      </c>
      <c r="K127" s="278">
        <f>H127-F127</f>
        <v>146</v>
      </c>
      <c r="L127" s="332">
        <v>50</v>
      </c>
      <c r="M127" s="388">
        <v>1475</v>
      </c>
      <c r="N127" s="278">
        <v>15</v>
      </c>
      <c r="O127" s="384" t="s">
        <v>580</v>
      </c>
      <c r="P127" s="386">
        <v>45371</v>
      </c>
      <c r="Q127" s="258"/>
      <c r="R127" s="137"/>
      <c r="S127" s="54" t="s">
        <v>875</v>
      </c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138"/>
      <c r="AH127" s="139"/>
      <c r="AI127" s="137"/>
      <c r="AJ127" s="137"/>
      <c r="AK127" s="138"/>
      <c r="AL127" s="138"/>
      <c r="AM127" s="138"/>
    </row>
    <row r="128" spans="1:39" ht="12.75" customHeight="1">
      <c r="A128" s="391"/>
      <c r="B128" s="387"/>
      <c r="C128" s="237"/>
      <c r="D128" s="237" t="s">
        <v>1083</v>
      </c>
      <c r="E128" s="308" t="s">
        <v>589</v>
      </c>
      <c r="F128" s="308">
        <v>61</v>
      </c>
      <c r="G128" s="308"/>
      <c r="H128" s="308">
        <v>20</v>
      </c>
      <c r="I128" s="205"/>
      <c r="J128" s="385"/>
      <c r="K128" s="278">
        <f>H128-F128</f>
        <v>-41</v>
      </c>
      <c r="L128" s="332">
        <v>50</v>
      </c>
      <c r="M128" s="389"/>
      <c r="N128" s="278">
        <v>15</v>
      </c>
      <c r="O128" s="385"/>
      <c r="P128" s="387"/>
      <c r="Q128" s="258"/>
      <c r="R128" s="137"/>
      <c r="S128" s="54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138"/>
      <c r="AH128" s="139"/>
      <c r="AI128" s="137"/>
      <c r="AJ128" s="137"/>
      <c r="AK128" s="138"/>
      <c r="AL128" s="138"/>
      <c r="AM128" s="138"/>
    </row>
    <row r="129" spans="1:39" ht="12.75" customHeight="1">
      <c r="A129" s="390">
        <v>28</v>
      </c>
      <c r="B129" s="386">
        <v>45371</v>
      </c>
      <c r="C129" s="237"/>
      <c r="D129" s="237" t="s">
        <v>1042</v>
      </c>
      <c r="E129" s="308" t="s">
        <v>589</v>
      </c>
      <c r="F129" s="308">
        <v>37.5</v>
      </c>
      <c r="G129" s="308"/>
      <c r="H129" s="308">
        <v>19</v>
      </c>
      <c r="I129" s="205"/>
      <c r="J129" s="384" t="s">
        <v>1086</v>
      </c>
      <c r="K129" s="278">
        <f>H129-F129</f>
        <v>-18.5</v>
      </c>
      <c r="L129" s="332">
        <v>50</v>
      </c>
      <c r="M129" s="388">
        <v>560</v>
      </c>
      <c r="N129" s="278">
        <v>15</v>
      </c>
      <c r="O129" s="384" t="s">
        <v>580</v>
      </c>
      <c r="P129" s="386">
        <v>45371</v>
      </c>
      <c r="Q129" s="258"/>
      <c r="R129" s="137"/>
      <c r="S129" s="54" t="s">
        <v>875</v>
      </c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138"/>
      <c r="AH129" s="139"/>
      <c r="AI129" s="137"/>
      <c r="AJ129" s="137"/>
      <c r="AK129" s="138"/>
      <c r="AL129" s="138"/>
      <c r="AM129" s="138"/>
    </row>
    <row r="130" spans="1:39" ht="12.75" customHeight="1">
      <c r="A130" s="391"/>
      <c r="B130" s="387"/>
      <c r="C130" s="237"/>
      <c r="D130" s="237" t="s">
        <v>1085</v>
      </c>
      <c r="E130" s="308" t="s">
        <v>589</v>
      </c>
      <c r="F130" s="308">
        <v>62.5</v>
      </c>
      <c r="G130" s="308"/>
      <c r="H130" s="308">
        <v>125</v>
      </c>
      <c r="I130" s="205"/>
      <c r="J130" s="385"/>
      <c r="K130" s="278">
        <f>H130-F130</f>
        <v>62.5</v>
      </c>
      <c r="L130" s="332">
        <v>50</v>
      </c>
      <c r="M130" s="389"/>
      <c r="N130" s="278">
        <v>15</v>
      </c>
      <c r="O130" s="385"/>
      <c r="P130" s="387"/>
      <c r="Q130" s="258"/>
      <c r="R130" s="137"/>
      <c r="S130" s="54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138"/>
      <c r="AH130" s="139"/>
      <c r="AI130" s="137"/>
      <c r="AJ130" s="137"/>
      <c r="AK130" s="138"/>
      <c r="AL130" s="138"/>
      <c r="AM130" s="138"/>
    </row>
    <row r="131" spans="1:39" ht="12.75" customHeight="1">
      <c r="A131" s="400">
        <v>29</v>
      </c>
      <c r="B131" s="402">
        <v>45372</v>
      </c>
      <c r="C131" s="284"/>
      <c r="D131" s="284" t="s">
        <v>1091</v>
      </c>
      <c r="E131" s="282" t="s">
        <v>589</v>
      </c>
      <c r="F131" s="282">
        <v>31</v>
      </c>
      <c r="G131" s="282"/>
      <c r="H131" s="282">
        <v>0</v>
      </c>
      <c r="I131" s="285"/>
      <c r="J131" s="404" t="s">
        <v>1098</v>
      </c>
      <c r="K131" s="291">
        <f t="shared" ref="K131:K132" si="138">H131-F131</f>
        <v>-31</v>
      </c>
      <c r="L131" s="312">
        <v>25</v>
      </c>
      <c r="M131" s="406">
        <v>-3050</v>
      </c>
      <c r="N131" s="291">
        <v>50</v>
      </c>
      <c r="O131" s="404" t="s">
        <v>590</v>
      </c>
      <c r="P131" s="402">
        <v>45372</v>
      </c>
      <c r="Q131" s="258"/>
      <c r="R131" s="137"/>
      <c r="S131" s="54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138"/>
      <c r="AH131" s="139"/>
      <c r="AI131" s="137"/>
      <c r="AJ131" s="137"/>
      <c r="AK131" s="138"/>
      <c r="AL131" s="138"/>
      <c r="AM131" s="138"/>
    </row>
    <row r="132" spans="1:39" ht="12.75" customHeight="1">
      <c r="A132" s="401"/>
      <c r="B132" s="403"/>
      <c r="C132" s="284"/>
      <c r="D132" s="284" t="s">
        <v>1092</v>
      </c>
      <c r="E132" s="282" t="s">
        <v>589</v>
      </c>
      <c r="F132" s="282">
        <v>29</v>
      </c>
      <c r="G132" s="282"/>
      <c r="H132" s="282">
        <v>0</v>
      </c>
      <c r="I132" s="285"/>
      <c r="J132" s="405"/>
      <c r="K132" s="291">
        <f t="shared" si="138"/>
        <v>-29</v>
      </c>
      <c r="L132" s="312">
        <v>25</v>
      </c>
      <c r="M132" s="407"/>
      <c r="N132" s="291">
        <v>50</v>
      </c>
      <c r="O132" s="405"/>
      <c r="P132" s="403"/>
      <c r="Q132" s="258"/>
      <c r="R132" s="137"/>
      <c r="S132" s="54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138"/>
      <c r="AH132" s="139"/>
      <c r="AI132" s="137"/>
      <c r="AJ132" s="137"/>
      <c r="AK132" s="138"/>
      <c r="AL132" s="138"/>
      <c r="AM132" s="138"/>
    </row>
    <row r="133" spans="1:39" ht="12.75" customHeight="1">
      <c r="A133" s="390">
        <v>30</v>
      </c>
      <c r="B133" s="386">
        <v>45373</v>
      </c>
      <c r="C133" s="237"/>
      <c r="D133" s="237" t="s">
        <v>1127</v>
      </c>
      <c r="E133" s="308" t="s">
        <v>860</v>
      </c>
      <c r="F133" s="308">
        <v>28</v>
      </c>
      <c r="G133" s="308"/>
      <c r="H133" s="308">
        <v>9</v>
      </c>
      <c r="I133" s="205"/>
      <c r="J133" s="384" t="s">
        <v>1061</v>
      </c>
      <c r="K133" s="278">
        <f>F133-H133</f>
        <v>19</v>
      </c>
      <c r="L133" s="332">
        <v>50</v>
      </c>
      <c r="M133" s="388">
        <v>660</v>
      </c>
      <c r="N133" s="278">
        <v>40</v>
      </c>
      <c r="O133" s="384" t="s">
        <v>580</v>
      </c>
      <c r="P133" s="386">
        <v>45377</v>
      </c>
      <c r="Q133" s="258"/>
      <c r="R133" s="137"/>
      <c r="S133" s="54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138"/>
      <c r="AH133" s="139"/>
      <c r="AI133" s="137"/>
      <c r="AJ133" s="137"/>
      <c r="AK133" s="138"/>
      <c r="AL133" s="138"/>
      <c r="AM133" s="138"/>
    </row>
    <row r="134" spans="1:39" ht="12.75" customHeight="1">
      <c r="A134" s="391"/>
      <c r="B134" s="387"/>
      <c r="C134" s="237"/>
      <c r="D134" s="237" t="s">
        <v>1128</v>
      </c>
      <c r="E134" s="308" t="s">
        <v>860</v>
      </c>
      <c r="F134" s="308">
        <v>28</v>
      </c>
      <c r="G134" s="308"/>
      <c r="H134" s="308">
        <v>28</v>
      </c>
      <c r="I134" s="205"/>
      <c r="J134" s="385"/>
      <c r="K134" s="278">
        <f>F134-H134</f>
        <v>0</v>
      </c>
      <c r="L134" s="332">
        <v>50</v>
      </c>
      <c r="M134" s="389"/>
      <c r="N134" s="278">
        <v>40</v>
      </c>
      <c r="O134" s="385"/>
      <c r="P134" s="387"/>
      <c r="Q134" s="258"/>
      <c r="R134" s="137"/>
      <c r="S134" s="54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138"/>
      <c r="AH134" s="139"/>
      <c r="AI134" s="137"/>
      <c r="AJ134" s="137"/>
      <c r="AK134" s="138"/>
      <c r="AL134" s="138"/>
      <c r="AM134" s="138"/>
    </row>
    <row r="135" spans="1:39" ht="12.75" customHeight="1">
      <c r="A135" s="408">
        <v>31</v>
      </c>
      <c r="B135" s="410">
        <v>45373</v>
      </c>
      <c r="C135" s="259"/>
      <c r="D135" s="259" t="s">
        <v>1131</v>
      </c>
      <c r="E135" s="207" t="s">
        <v>589</v>
      </c>
      <c r="F135" s="207" t="s">
        <v>1133</v>
      </c>
      <c r="G135" s="207"/>
      <c r="H135" s="207"/>
      <c r="I135" s="209"/>
      <c r="J135" s="412" t="s">
        <v>578</v>
      </c>
      <c r="K135" s="207"/>
      <c r="L135" s="210"/>
      <c r="M135" s="367"/>
      <c r="N135" s="207"/>
      <c r="O135" s="366"/>
      <c r="P135" s="410"/>
      <c r="Q135" s="258"/>
      <c r="R135" s="137"/>
      <c r="S135" s="54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138"/>
      <c r="AH135" s="139"/>
      <c r="AI135" s="137"/>
      <c r="AJ135" s="137"/>
      <c r="AK135" s="138"/>
      <c r="AL135" s="138"/>
      <c r="AM135" s="138"/>
    </row>
    <row r="136" spans="1:39" ht="12.75" customHeight="1">
      <c r="A136" s="409"/>
      <c r="B136" s="411"/>
      <c r="C136" s="259"/>
      <c r="D136" s="259" t="s">
        <v>1132</v>
      </c>
      <c r="E136" s="207" t="s">
        <v>860</v>
      </c>
      <c r="F136" s="207" t="s">
        <v>1134</v>
      </c>
      <c r="G136" s="207"/>
      <c r="H136" s="207"/>
      <c r="I136" s="209"/>
      <c r="J136" s="413"/>
      <c r="K136" s="207"/>
      <c r="L136" s="210"/>
      <c r="M136" s="367"/>
      <c r="N136" s="207"/>
      <c r="O136" s="366"/>
      <c r="P136" s="411"/>
      <c r="Q136" s="258"/>
      <c r="R136" s="137"/>
      <c r="S136" s="54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138"/>
      <c r="AH136" s="139"/>
      <c r="AI136" s="137"/>
      <c r="AJ136" s="137"/>
      <c r="AK136" s="138"/>
      <c r="AL136" s="138"/>
      <c r="AM136" s="138"/>
    </row>
    <row r="137" spans="1:39" ht="12.75" customHeight="1">
      <c r="A137" s="390">
        <v>32</v>
      </c>
      <c r="B137" s="386">
        <v>45373</v>
      </c>
      <c r="C137" s="237"/>
      <c r="D137" s="237" t="s">
        <v>1129</v>
      </c>
      <c r="E137" s="308" t="s">
        <v>860</v>
      </c>
      <c r="F137" s="308">
        <v>85</v>
      </c>
      <c r="G137" s="308"/>
      <c r="H137" s="308">
        <v>38</v>
      </c>
      <c r="I137" s="205"/>
      <c r="J137" s="384" t="s">
        <v>1317</v>
      </c>
      <c r="K137" s="278">
        <f>F137-H137</f>
        <v>47</v>
      </c>
      <c r="L137" s="332">
        <v>50</v>
      </c>
      <c r="M137" s="388">
        <v>642</v>
      </c>
      <c r="N137" s="278">
        <v>15</v>
      </c>
      <c r="O137" s="384" t="s">
        <v>580</v>
      </c>
      <c r="P137" s="386">
        <v>45377</v>
      </c>
      <c r="Q137" s="258"/>
      <c r="R137" s="137"/>
      <c r="S137" s="54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138"/>
      <c r="AH137" s="139"/>
      <c r="AI137" s="137"/>
      <c r="AJ137" s="137"/>
      <c r="AK137" s="138"/>
      <c r="AL137" s="138"/>
      <c r="AM137" s="138"/>
    </row>
    <row r="138" spans="1:39" ht="12.75" customHeight="1">
      <c r="A138" s="391"/>
      <c r="B138" s="387"/>
      <c r="C138" s="237"/>
      <c r="D138" s="237" t="s">
        <v>1130</v>
      </c>
      <c r="E138" s="308" t="s">
        <v>860</v>
      </c>
      <c r="F138" s="308">
        <v>95</v>
      </c>
      <c r="G138" s="308"/>
      <c r="H138" s="308">
        <v>92.5</v>
      </c>
      <c r="I138" s="205"/>
      <c r="J138" s="385"/>
      <c r="K138" s="278">
        <f>F138-H138</f>
        <v>2.5</v>
      </c>
      <c r="L138" s="332">
        <v>50</v>
      </c>
      <c r="M138" s="389"/>
      <c r="N138" s="278">
        <v>15</v>
      </c>
      <c r="O138" s="385"/>
      <c r="P138" s="387"/>
      <c r="Q138" s="258"/>
      <c r="R138" s="137"/>
      <c r="S138" s="54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138"/>
      <c r="AH138" s="139"/>
      <c r="AI138" s="137"/>
      <c r="AJ138" s="137"/>
      <c r="AK138" s="138"/>
      <c r="AL138" s="138"/>
      <c r="AM138" s="138"/>
    </row>
    <row r="139" spans="1:39" ht="12.75" customHeight="1">
      <c r="A139" s="371">
        <v>33</v>
      </c>
      <c r="B139" s="370">
        <v>45377</v>
      </c>
      <c r="C139" s="284"/>
      <c r="D139" s="284" t="s">
        <v>1320</v>
      </c>
      <c r="E139" s="282" t="s">
        <v>589</v>
      </c>
      <c r="F139" s="282">
        <v>19</v>
      </c>
      <c r="G139" s="282">
        <v>0</v>
      </c>
      <c r="H139" s="282">
        <v>0</v>
      </c>
      <c r="I139" s="285"/>
      <c r="J139" s="286" t="s">
        <v>1072</v>
      </c>
      <c r="K139" s="291">
        <f t="shared" ref="K139" si="139">H139-F139</f>
        <v>-19</v>
      </c>
      <c r="L139" s="312">
        <v>25</v>
      </c>
      <c r="M139" s="313">
        <f t="shared" ref="M139" si="140">(K139*N139)-L139</f>
        <v>-785</v>
      </c>
      <c r="N139" s="291">
        <v>40</v>
      </c>
      <c r="O139" s="286" t="s">
        <v>590</v>
      </c>
      <c r="P139" s="283">
        <v>45377</v>
      </c>
      <c r="Q139" s="258"/>
      <c r="R139" s="137"/>
      <c r="S139" s="54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138"/>
      <c r="AH139" s="139"/>
      <c r="AI139" s="137"/>
      <c r="AJ139" s="137"/>
      <c r="AK139" s="138"/>
      <c r="AL139" s="138"/>
      <c r="AM139" s="138"/>
    </row>
    <row r="140" spans="1:39" ht="12.75" customHeight="1">
      <c r="A140" s="364"/>
      <c r="B140" s="365"/>
      <c r="C140" s="259"/>
      <c r="D140" s="259"/>
      <c r="E140" s="207"/>
      <c r="F140" s="207"/>
      <c r="G140" s="207"/>
      <c r="H140" s="207"/>
      <c r="I140" s="209"/>
      <c r="J140" s="366"/>
      <c r="K140" s="207"/>
      <c r="L140" s="210"/>
      <c r="M140" s="367"/>
      <c r="N140" s="207"/>
      <c r="O140" s="366"/>
      <c r="P140" s="365"/>
      <c r="Q140" s="258"/>
      <c r="R140" s="137"/>
      <c r="S140" s="54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138"/>
      <c r="AH140" s="139"/>
      <c r="AI140" s="137"/>
      <c r="AJ140" s="137"/>
      <c r="AK140" s="138"/>
      <c r="AL140" s="138"/>
      <c r="AM140" s="138"/>
    </row>
    <row r="141" spans="1:39" s="305" customFormat="1" ht="12.75" customHeight="1">
      <c r="A141" s="295"/>
      <c r="B141" s="296"/>
      <c r="C141" s="297"/>
      <c r="D141" s="297"/>
      <c r="E141" s="295"/>
      <c r="F141" s="295"/>
      <c r="G141" s="295"/>
      <c r="H141" s="295"/>
      <c r="I141" s="298"/>
      <c r="J141" s="298"/>
      <c r="K141" s="295"/>
      <c r="L141" s="307"/>
      <c r="M141" s="306"/>
      <c r="N141" s="295"/>
      <c r="O141" s="298"/>
      <c r="P141" s="296"/>
      <c r="Q141" s="299"/>
      <c r="R141" s="300"/>
      <c r="S141" s="301"/>
      <c r="T141" s="302"/>
      <c r="U141" s="302"/>
      <c r="V141" s="302"/>
      <c r="W141" s="302"/>
      <c r="X141" s="302"/>
      <c r="Y141" s="302"/>
      <c r="Z141" s="302"/>
      <c r="AA141" s="302"/>
      <c r="AB141" s="302"/>
      <c r="AC141" s="302"/>
      <c r="AD141" s="302"/>
      <c r="AE141" s="302"/>
      <c r="AF141" s="302"/>
      <c r="AG141" s="303"/>
      <c r="AH141" s="304"/>
      <c r="AI141" s="300"/>
      <c r="AJ141" s="300"/>
      <c r="AK141" s="303"/>
      <c r="AL141" s="303"/>
      <c r="AM141" s="303"/>
    </row>
    <row r="142" spans="1:39" ht="38.25" customHeight="1">
      <c r="A142" s="91" t="s">
        <v>601</v>
      </c>
      <c r="B142" s="144"/>
      <c r="C142" s="144"/>
      <c r="D142" s="145"/>
      <c r="E142" s="126"/>
      <c r="F142" s="6"/>
      <c r="G142" s="6"/>
      <c r="H142" s="127"/>
      <c r="I142" s="146"/>
      <c r="J142" s="1"/>
      <c r="K142" s="6"/>
      <c r="L142" s="6"/>
      <c r="M142" s="6"/>
      <c r="N142" s="1"/>
      <c r="O142" s="1"/>
      <c r="R142" s="1"/>
      <c r="S142" s="6"/>
      <c r="T142" s="1"/>
      <c r="U142" s="1"/>
      <c r="V142" s="1"/>
      <c r="W142" s="1"/>
      <c r="X142" s="1"/>
      <c r="Y142" s="6"/>
      <c r="Z142" s="1"/>
      <c r="AA142" s="1"/>
      <c r="AB142" s="1"/>
      <c r="AC142" s="1"/>
      <c r="AD142" s="1"/>
      <c r="AE142" s="6"/>
      <c r="AF142" s="1"/>
      <c r="AG142" s="1"/>
      <c r="AH142" s="1"/>
      <c r="AI142" s="1"/>
      <c r="AJ142" s="1"/>
      <c r="AK142" s="6"/>
      <c r="AL142" s="1"/>
    </row>
    <row r="143" spans="1:39" ht="38.25">
      <c r="A143" s="92" t="s">
        <v>16</v>
      </c>
      <c r="B143" s="93" t="s">
        <v>553</v>
      </c>
      <c r="C143" s="93"/>
      <c r="D143" s="94" t="s">
        <v>564</v>
      </c>
      <c r="E143" s="93" t="s">
        <v>565</v>
      </c>
      <c r="F143" s="93" t="s">
        <v>566</v>
      </c>
      <c r="G143" s="93" t="s">
        <v>567</v>
      </c>
      <c r="H143" s="93" t="s">
        <v>568</v>
      </c>
      <c r="I143" s="93" t="s">
        <v>569</v>
      </c>
      <c r="J143" s="92" t="s">
        <v>570</v>
      </c>
      <c r="K143" s="130" t="s">
        <v>588</v>
      </c>
      <c r="L143" s="131" t="s">
        <v>572</v>
      </c>
      <c r="M143" s="95" t="s">
        <v>573</v>
      </c>
      <c r="N143" s="93" t="s">
        <v>574</v>
      </c>
      <c r="O143" s="94" t="s">
        <v>575</v>
      </c>
      <c r="P143" s="217" t="s">
        <v>576</v>
      </c>
      <c r="Q143" s="219" t="s">
        <v>853</v>
      </c>
      <c r="R143" s="37"/>
      <c r="S143" s="6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37"/>
      <c r="AM143" s="37"/>
    </row>
    <row r="144" spans="1:39" ht="14.25" customHeight="1">
      <c r="A144" s="314">
        <v>1</v>
      </c>
      <c r="B144" s="315">
        <v>45336</v>
      </c>
      <c r="C144" s="316"/>
      <c r="D144" s="316" t="s">
        <v>878</v>
      </c>
      <c r="E144" s="314" t="s">
        <v>577</v>
      </c>
      <c r="F144" s="314" t="s">
        <v>876</v>
      </c>
      <c r="G144" s="314">
        <v>818</v>
      </c>
      <c r="H144" s="314"/>
      <c r="I144" s="314" t="s">
        <v>877</v>
      </c>
      <c r="J144" s="317" t="s">
        <v>578</v>
      </c>
      <c r="K144" s="317"/>
      <c r="L144" s="318"/>
      <c r="M144" s="319"/>
      <c r="N144" s="320"/>
      <c r="O144" s="321"/>
      <c r="P144" s="210"/>
      <c r="Q144" s="208"/>
      <c r="R144" s="37"/>
      <c r="S144" s="37" t="s">
        <v>579</v>
      </c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/>
      <c r="AL144" s="37"/>
      <c r="AM144" s="37"/>
    </row>
    <row r="145" spans="1:27" ht="12.75" customHeight="1">
      <c r="A145" s="308">
        <v>2</v>
      </c>
      <c r="B145" s="274">
        <v>45345</v>
      </c>
      <c r="C145" s="237"/>
      <c r="D145" s="237" t="s">
        <v>151</v>
      </c>
      <c r="E145" s="308" t="s">
        <v>577</v>
      </c>
      <c r="F145" s="308">
        <v>240</v>
      </c>
      <c r="G145" s="308">
        <v>205</v>
      </c>
      <c r="H145" s="308">
        <v>266</v>
      </c>
      <c r="I145" s="308" t="s">
        <v>901</v>
      </c>
      <c r="J145" s="278" t="s">
        <v>930</v>
      </c>
      <c r="K145" s="278">
        <f t="shared" ref="K145" si="141">H145-F145</f>
        <v>26</v>
      </c>
      <c r="L145" s="279">
        <f t="shared" ref="L145" si="142">(F145*-0.3)/100</f>
        <v>-0.72</v>
      </c>
      <c r="M145" s="280">
        <f t="shared" ref="M145" si="143">(K145+L145)/F145</f>
        <v>0.10533333333333333</v>
      </c>
      <c r="N145" s="278" t="s">
        <v>580</v>
      </c>
      <c r="O145" s="281">
        <v>45355</v>
      </c>
      <c r="P145" s="274"/>
      <c r="Q145" s="208"/>
      <c r="S145" s="6" t="s">
        <v>579</v>
      </c>
      <c r="T145" s="1"/>
      <c r="U145" s="1"/>
      <c r="V145" s="1"/>
      <c r="W145" s="1"/>
      <c r="X145" s="1"/>
      <c r="Y145" s="1"/>
      <c r="Z145" s="1"/>
    </row>
    <row r="146" spans="1:27" ht="12.75" customHeight="1">
      <c r="A146" s="207">
        <v>3</v>
      </c>
      <c r="B146" s="208">
        <v>45356</v>
      </c>
      <c r="C146" s="259"/>
      <c r="D146" s="259" t="s">
        <v>300</v>
      </c>
      <c r="E146" s="207" t="s">
        <v>577</v>
      </c>
      <c r="F146" s="207" t="s">
        <v>953</v>
      </c>
      <c r="G146" s="207">
        <v>35</v>
      </c>
      <c r="H146" s="207"/>
      <c r="I146" s="207" t="s">
        <v>940</v>
      </c>
      <c r="J146" s="207" t="s">
        <v>578</v>
      </c>
      <c r="K146" s="207"/>
      <c r="L146" s="329"/>
      <c r="M146" s="330"/>
      <c r="N146" s="207"/>
      <c r="O146" s="264"/>
      <c r="P146" s="210">
        <f>VLOOKUP(D146,'MidCap Intra'!$B$11:$C$568,2,0)</f>
        <v>37.4</v>
      </c>
      <c r="Q146" s="327"/>
      <c r="S146" s="328"/>
      <c r="T146" s="239"/>
      <c r="U146" s="239"/>
      <c r="V146" s="239"/>
      <c r="W146" s="239"/>
      <c r="X146" s="239"/>
      <c r="Y146" s="239"/>
      <c r="Z146" s="239"/>
    </row>
    <row r="147" spans="1:27" ht="12.75" customHeight="1">
      <c r="A147" s="207"/>
      <c r="B147" s="208"/>
      <c r="C147" s="259"/>
      <c r="D147" s="259"/>
      <c r="E147" s="207"/>
      <c r="F147" s="207"/>
      <c r="G147" s="207"/>
      <c r="H147" s="207"/>
      <c r="I147" s="207"/>
      <c r="J147" s="207"/>
      <c r="K147" s="207"/>
      <c r="L147" s="329"/>
      <c r="M147" s="330"/>
      <c r="N147" s="207"/>
      <c r="O147" s="264"/>
      <c r="P147" s="208"/>
      <c r="Q147" s="327"/>
      <c r="S147" s="328"/>
      <c r="T147" s="239"/>
      <c r="U147" s="239"/>
      <c r="V147" s="239"/>
      <c r="W147" s="239"/>
      <c r="X147" s="239"/>
      <c r="Y147" s="239"/>
      <c r="Z147" s="239"/>
    </row>
    <row r="148" spans="1:27" ht="12.75" customHeight="1">
      <c r="A148" s="112" t="s">
        <v>581</v>
      </c>
      <c r="B148" s="112"/>
      <c r="C148" s="112"/>
      <c r="D148" s="112"/>
      <c r="E148" s="37"/>
      <c r="F148" s="119" t="s">
        <v>583</v>
      </c>
      <c r="G148" s="54"/>
      <c r="H148" s="54"/>
      <c r="I148" s="54"/>
      <c r="J148" s="6"/>
      <c r="K148" s="132"/>
      <c r="L148" s="133"/>
      <c r="M148" s="6"/>
      <c r="N148" s="102"/>
      <c r="O148" s="147"/>
      <c r="P148" s="1"/>
      <c r="Q148" s="228"/>
      <c r="R148" s="1"/>
      <c r="S148" s="6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118" t="s">
        <v>582</v>
      </c>
      <c r="B149" s="112"/>
      <c r="C149" s="112"/>
      <c r="D149" s="112"/>
      <c r="E149" s="6"/>
      <c r="F149" s="119" t="s">
        <v>586</v>
      </c>
      <c r="G149" s="6"/>
      <c r="H149" s="6" t="s">
        <v>603</v>
      </c>
      <c r="I149" s="6"/>
      <c r="J149" s="1"/>
      <c r="K149" s="6"/>
      <c r="L149" s="6"/>
      <c r="M149" s="6"/>
      <c r="N149" s="1"/>
      <c r="O149" s="1"/>
      <c r="R149" s="1"/>
      <c r="S149" s="6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>
      <c r="A150" s="118"/>
      <c r="B150" s="112"/>
      <c r="C150" s="112"/>
      <c r="D150" s="112"/>
      <c r="E150" s="6"/>
      <c r="F150" s="119"/>
      <c r="G150" s="6"/>
      <c r="H150" s="6"/>
      <c r="I150" s="6"/>
      <c r="J150" s="1"/>
      <c r="K150" s="6"/>
      <c r="L150" s="6"/>
      <c r="M150" s="6"/>
      <c r="N150" s="1"/>
      <c r="O150" s="1"/>
      <c r="R150" s="1"/>
      <c r="S150" s="54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118"/>
      <c r="B151" s="112"/>
      <c r="C151" s="112"/>
      <c r="D151" s="112"/>
      <c r="E151" s="6"/>
      <c r="F151" s="119"/>
      <c r="G151" s="54"/>
      <c r="H151" s="37"/>
      <c r="I151" s="54"/>
      <c r="J151" s="6"/>
      <c r="K151" s="132"/>
      <c r="L151" s="133"/>
      <c r="M151" s="6"/>
      <c r="N151" s="102"/>
      <c r="O151" s="134"/>
      <c r="P151" s="1"/>
      <c r="Q151" s="228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>
      <c r="A152" s="118"/>
      <c r="B152" s="112"/>
      <c r="C152" s="112"/>
      <c r="D152" s="112"/>
      <c r="E152" s="6"/>
      <c r="F152" s="119"/>
      <c r="G152" s="54"/>
      <c r="H152" s="37"/>
      <c r="I152" s="54"/>
      <c r="J152" s="6"/>
      <c r="K152" s="132"/>
      <c r="L152" s="133"/>
      <c r="M152" s="6"/>
      <c r="N152" s="102"/>
      <c r="O152" s="134"/>
      <c r="P152" s="1"/>
      <c r="Q152" s="228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>
      <c r="A153" s="118"/>
      <c r="B153" s="112"/>
      <c r="C153" s="112"/>
      <c r="D153" s="112"/>
      <c r="E153" s="6"/>
      <c r="F153" s="119"/>
      <c r="G153" s="54"/>
      <c r="H153" s="37"/>
      <c r="I153" s="54"/>
      <c r="J153" s="6"/>
      <c r="K153" s="132"/>
      <c r="L153" s="133"/>
      <c r="M153" s="6"/>
      <c r="N153" s="102"/>
      <c r="O153" s="134"/>
      <c r="P153" s="1"/>
      <c r="Q153" s="228"/>
      <c r="R153" s="1"/>
      <c r="S153" s="6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118"/>
      <c r="B154" s="112"/>
      <c r="C154" s="112"/>
      <c r="D154" s="112"/>
      <c r="E154" s="6"/>
      <c r="F154" s="119"/>
      <c r="G154" s="54"/>
      <c r="H154" s="37"/>
      <c r="I154" s="54"/>
      <c r="J154" s="6"/>
      <c r="K154" s="132"/>
      <c r="L154" s="133"/>
      <c r="M154" s="6"/>
      <c r="N154" s="102"/>
      <c r="O154" s="134"/>
      <c r="P154" s="1"/>
      <c r="Q154" s="228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>
      <c r="A155" s="118"/>
      <c r="B155" s="112"/>
      <c r="C155" s="112"/>
      <c r="D155" s="112"/>
      <c r="E155" s="6"/>
      <c r="F155" s="119"/>
      <c r="G155" s="54"/>
      <c r="H155" s="37"/>
      <c r="I155" s="54"/>
      <c r="J155" s="6"/>
      <c r="K155" s="132"/>
      <c r="L155" s="133"/>
      <c r="M155" s="6"/>
      <c r="N155" s="102"/>
      <c r="O155" s="134"/>
      <c r="P155" s="1"/>
      <c r="Q155" s="228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>
      <c r="A156" s="118"/>
      <c r="B156" s="112"/>
      <c r="C156" s="112"/>
      <c r="D156" s="112"/>
      <c r="E156" s="6"/>
      <c r="F156" s="119"/>
      <c r="G156" s="54"/>
      <c r="H156" s="37"/>
      <c r="I156" s="54"/>
      <c r="J156" s="6"/>
      <c r="K156" s="132"/>
      <c r="L156" s="133"/>
      <c r="M156" s="6"/>
      <c r="N156" s="102"/>
      <c r="O156" s="134"/>
      <c r="P156" s="1"/>
      <c r="Q156" s="228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54"/>
      <c r="B157" s="101"/>
      <c r="C157" s="101"/>
      <c r="D157" s="37"/>
      <c r="E157" s="54"/>
      <c r="F157" s="54"/>
      <c r="G157" s="54"/>
      <c r="H157" s="37"/>
      <c r="I157" s="54"/>
      <c r="J157" s="6"/>
      <c r="K157" s="132"/>
      <c r="L157" s="133"/>
      <c r="M157" s="6"/>
      <c r="N157" s="102"/>
      <c r="O157" s="134"/>
      <c r="P157" s="1"/>
      <c r="Q157" s="228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27" ht="38.25" customHeight="1">
      <c r="A158" s="37"/>
      <c r="B158" s="148" t="s">
        <v>604</v>
      </c>
      <c r="C158" s="148"/>
      <c r="D158" s="148"/>
      <c r="E158" s="148"/>
      <c r="F158" s="6"/>
      <c r="G158" s="6"/>
      <c r="H158" s="128"/>
      <c r="I158" s="6"/>
      <c r="J158" s="128"/>
      <c r="K158" s="129"/>
      <c r="L158" s="6"/>
      <c r="M158" s="6"/>
      <c r="N158" s="1"/>
      <c r="O158" s="1"/>
      <c r="P158" s="1"/>
      <c r="Q158" s="228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92" t="s">
        <v>16</v>
      </c>
      <c r="B159" s="93" t="s">
        <v>553</v>
      </c>
      <c r="C159" s="93"/>
      <c r="D159" s="94" t="s">
        <v>564</v>
      </c>
      <c r="E159" s="93" t="s">
        <v>565</v>
      </c>
      <c r="F159" s="93" t="s">
        <v>566</v>
      </c>
      <c r="G159" s="93" t="s">
        <v>605</v>
      </c>
      <c r="H159" s="93" t="s">
        <v>606</v>
      </c>
      <c r="I159" s="93" t="s">
        <v>569</v>
      </c>
      <c r="J159" s="149" t="s">
        <v>570</v>
      </c>
      <c r="K159" s="93" t="s">
        <v>571</v>
      </c>
      <c r="L159" s="93" t="s">
        <v>607</v>
      </c>
      <c r="M159" s="93" t="s">
        <v>574</v>
      </c>
      <c r="N159" s="94" t="s">
        <v>575</v>
      </c>
      <c r="O159" s="1"/>
      <c r="P159" s="1"/>
      <c r="Q159" s="228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50">
        <v>1</v>
      </c>
      <c r="B160" s="151">
        <v>41579</v>
      </c>
      <c r="C160" s="151"/>
      <c r="D160" s="152" t="s">
        <v>608</v>
      </c>
      <c r="E160" s="153" t="s">
        <v>577</v>
      </c>
      <c r="F160" s="154">
        <v>82</v>
      </c>
      <c r="G160" s="153" t="s">
        <v>609</v>
      </c>
      <c r="H160" s="153">
        <v>100</v>
      </c>
      <c r="I160" s="155">
        <v>100</v>
      </c>
      <c r="J160" s="156" t="s">
        <v>610</v>
      </c>
      <c r="K160" s="157">
        <f t="shared" ref="K160:K212" si="144">H160-F160</f>
        <v>18</v>
      </c>
      <c r="L160" s="158">
        <f t="shared" ref="L160:L212" si="145">K160/F160</f>
        <v>0.21951219512195122</v>
      </c>
      <c r="M160" s="153" t="s">
        <v>580</v>
      </c>
      <c r="N160" s="159">
        <v>42657</v>
      </c>
      <c r="O160" s="1"/>
      <c r="P160" s="1"/>
      <c r="Q160" s="228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50">
        <v>2</v>
      </c>
      <c r="B161" s="151">
        <v>41794</v>
      </c>
      <c r="C161" s="151"/>
      <c r="D161" s="152" t="s">
        <v>611</v>
      </c>
      <c r="E161" s="153" t="s">
        <v>589</v>
      </c>
      <c r="F161" s="154">
        <v>257</v>
      </c>
      <c r="G161" s="153" t="s">
        <v>609</v>
      </c>
      <c r="H161" s="153">
        <v>300</v>
      </c>
      <c r="I161" s="155">
        <v>300</v>
      </c>
      <c r="J161" s="156" t="s">
        <v>610</v>
      </c>
      <c r="K161" s="157">
        <f t="shared" si="144"/>
        <v>43</v>
      </c>
      <c r="L161" s="158">
        <f t="shared" si="145"/>
        <v>0.16731517509727625</v>
      </c>
      <c r="M161" s="153" t="s">
        <v>580</v>
      </c>
      <c r="N161" s="159">
        <v>41822</v>
      </c>
      <c r="O161" s="1"/>
      <c r="P161" s="1"/>
      <c r="Q161" s="228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50">
        <v>3</v>
      </c>
      <c r="B162" s="151">
        <v>41828</v>
      </c>
      <c r="C162" s="151"/>
      <c r="D162" s="152" t="s">
        <v>612</v>
      </c>
      <c r="E162" s="153" t="s">
        <v>589</v>
      </c>
      <c r="F162" s="154">
        <v>393</v>
      </c>
      <c r="G162" s="153" t="s">
        <v>609</v>
      </c>
      <c r="H162" s="153">
        <v>468</v>
      </c>
      <c r="I162" s="155">
        <v>468</v>
      </c>
      <c r="J162" s="156" t="s">
        <v>610</v>
      </c>
      <c r="K162" s="157">
        <f t="shared" si="144"/>
        <v>75</v>
      </c>
      <c r="L162" s="158">
        <f t="shared" si="145"/>
        <v>0.19083969465648856</v>
      </c>
      <c r="M162" s="153" t="s">
        <v>580</v>
      </c>
      <c r="N162" s="159">
        <v>41863</v>
      </c>
      <c r="O162" s="1"/>
      <c r="P162" s="1"/>
      <c r="Q162" s="228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50">
        <v>4</v>
      </c>
      <c r="B163" s="151">
        <v>41857</v>
      </c>
      <c r="C163" s="151"/>
      <c r="D163" s="152" t="s">
        <v>613</v>
      </c>
      <c r="E163" s="153" t="s">
        <v>589</v>
      </c>
      <c r="F163" s="154">
        <v>205</v>
      </c>
      <c r="G163" s="153" t="s">
        <v>609</v>
      </c>
      <c r="H163" s="153">
        <v>275</v>
      </c>
      <c r="I163" s="155">
        <v>250</v>
      </c>
      <c r="J163" s="156" t="s">
        <v>610</v>
      </c>
      <c r="K163" s="157">
        <f t="shared" si="144"/>
        <v>70</v>
      </c>
      <c r="L163" s="158">
        <f t="shared" si="145"/>
        <v>0.34146341463414637</v>
      </c>
      <c r="M163" s="153" t="s">
        <v>580</v>
      </c>
      <c r="N163" s="159">
        <v>41962</v>
      </c>
      <c r="O163" s="1"/>
      <c r="P163" s="1"/>
      <c r="Q163" s="228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50">
        <v>5</v>
      </c>
      <c r="B164" s="151">
        <v>41886</v>
      </c>
      <c r="C164" s="151"/>
      <c r="D164" s="152" t="s">
        <v>614</v>
      </c>
      <c r="E164" s="153" t="s">
        <v>589</v>
      </c>
      <c r="F164" s="154">
        <v>162</v>
      </c>
      <c r="G164" s="153" t="s">
        <v>609</v>
      </c>
      <c r="H164" s="153">
        <v>190</v>
      </c>
      <c r="I164" s="155">
        <v>190</v>
      </c>
      <c r="J164" s="156" t="s">
        <v>610</v>
      </c>
      <c r="K164" s="157">
        <f t="shared" si="144"/>
        <v>28</v>
      </c>
      <c r="L164" s="158">
        <f t="shared" si="145"/>
        <v>0.1728395061728395</v>
      </c>
      <c r="M164" s="153" t="s">
        <v>580</v>
      </c>
      <c r="N164" s="159">
        <v>42006</v>
      </c>
      <c r="O164" s="1"/>
      <c r="P164" s="1"/>
      <c r="Q164" s="228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50">
        <v>6</v>
      </c>
      <c r="B165" s="151">
        <v>41886</v>
      </c>
      <c r="C165" s="151"/>
      <c r="D165" s="152" t="s">
        <v>615</v>
      </c>
      <c r="E165" s="153" t="s">
        <v>589</v>
      </c>
      <c r="F165" s="154">
        <v>75</v>
      </c>
      <c r="G165" s="153" t="s">
        <v>609</v>
      </c>
      <c r="H165" s="153">
        <v>91.5</v>
      </c>
      <c r="I165" s="155" t="s">
        <v>602</v>
      </c>
      <c r="J165" s="156" t="s">
        <v>616</v>
      </c>
      <c r="K165" s="157">
        <f t="shared" si="144"/>
        <v>16.5</v>
      </c>
      <c r="L165" s="158">
        <f t="shared" si="145"/>
        <v>0.22</v>
      </c>
      <c r="M165" s="153" t="s">
        <v>580</v>
      </c>
      <c r="N165" s="159">
        <v>41954</v>
      </c>
      <c r="O165" s="1"/>
      <c r="P165" s="1"/>
      <c r="Q165" s="228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50">
        <v>7</v>
      </c>
      <c r="B166" s="151">
        <v>41913</v>
      </c>
      <c r="C166" s="151"/>
      <c r="D166" s="152" t="s">
        <v>617</v>
      </c>
      <c r="E166" s="153" t="s">
        <v>589</v>
      </c>
      <c r="F166" s="154">
        <v>850</v>
      </c>
      <c r="G166" s="153" t="s">
        <v>609</v>
      </c>
      <c r="H166" s="153">
        <v>982.5</v>
      </c>
      <c r="I166" s="155">
        <v>1050</v>
      </c>
      <c r="J166" s="156" t="s">
        <v>618</v>
      </c>
      <c r="K166" s="157">
        <f t="shared" si="144"/>
        <v>132.5</v>
      </c>
      <c r="L166" s="158">
        <f t="shared" si="145"/>
        <v>0.15588235294117647</v>
      </c>
      <c r="M166" s="153" t="s">
        <v>580</v>
      </c>
      <c r="N166" s="159">
        <v>42039</v>
      </c>
      <c r="O166" s="1"/>
      <c r="P166" s="1"/>
      <c r="Q166" s="228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50">
        <v>8</v>
      </c>
      <c r="B167" s="151">
        <v>41913</v>
      </c>
      <c r="C167" s="151"/>
      <c r="D167" s="152" t="s">
        <v>619</v>
      </c>
      <c r="E167" s="153" t="s">
        <v>589</v>
      </c>
      <c r="F167" s="154">
        <v>475</v>
      </c>
      <c r="G167" s="153" t="s">
        <v>609</v>
      </c>
      <c r="H167" s="153">
        <v>515</v>
      </c>
      <c r="I167" s="155">
        <v>600</v>
      </c>
      <c r="J167" s="156" t="s">
        <v>620</v>
      </c>
      <c r="K167" s="157">
        <f t="shared" si="144"/>
        <v>40</v>
      </c>
      <c r="L167" s="158">
        <f t="shared" si="145"/>
        <v>8.4210526315789472E-2</v>
      </c>
      <c r="M167" s="153" t="s">
        <v>580</v>
      </c>
      <c r="N167" s="159">
        <v>41939</v>
      </c>
      <c r="O167" s="1"/>
      <c r="P167" s="1"/>
      <c r="Q167" s="228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50">
        <v>9</v>
      </c>
      <c r="B168" s="151">
        <v>41913</v>
      </c>
      <c r="C168" s="151"/>
      <c r="D168" s="152" t="s">
        <v>621</v>
      </c>
      <c r="E168" s="153" t="s">
        <v>589</v>
      </c>
      <c r="F168" s="154">
        <v>86</v>
      </c>
      <c r="G168" s="153" t="s">
        <v>609</v>
      </c>
      <c r="H168" s="153">
        <v>99</v>
      </c>
      <c r="I168" s="155">
        <v>140</v>
      </c>
      <c r="J168" s="156" t="s">
        <v>622</v>
      </c>
      <c r="K168" s="157">
        <f t="shared" si="144"/>
        <v>13</v>
      </c>
      <c r="L168" s="158">
        <f t="shared" si="145"/>
        <v>0.15116279069767441</v>
      </c>
      <c r="M168" s="153" t="s">
        <v>580</v>
      </c>
      <c r="N168" s="159">
        <v>41939</v>
      </c>
      <c r="O168" s="1"/>
      <c r="P168" s="1"/>
      <c r="Q168" s="228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50">
        <v>10</v>
      </c>
      <c r="B169" s="151">
        <v>41926</v>
      </c>
      <c r="C169" s="151"/>
      <c r="D169" s="152" t="s">
        <v>623</v>
      </c>
      <c r="E169" s="153" t="s">
        <v>589</v>
      </c>
      <c r="F169" s="154">
        <v>496.6</v>
      </c>
      <c r="G169" s="153" t="s">
        <v>609</v>
      </c>
      <c r="H169" s="153">
        <v>621</v>
      </c>
      <c r="I169" s="155">
        <v>580</v>
      </c>
      <c r="J169" s="156" t="s">
        <v>610</v>
      </c>
      <c r="K169" s="157">
        <f t="shared" si="144"/>
        <v>124.39999999999998</v>
      </c>
      <c r="L169" s="158">
        <f t="shared" si="145"/>
        <v>0.25050342327829234</v>
      </c>
      <c r="M169" s="153" t="s">
        <v>580</v>
      </c>
      <c r="N169" s="159">
        <v>42605</v>
      </c>
      <c r="O169" s="1"/>
      <c r="P169" s="1"/>
      <c r="Q169" s="228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50">
        <v>11</v>
      </c>
      <c r="B170" s="151">
        <v>41926</v>
      </c>
      <c r="C170" s="151"/>
      <c r="D170" s="152" t="s">
        <v>624</v>
      </c>
      <c r="E170" s="153" t="s">
        <v>589</v>
      </c>
      <c r="F170" s="154">
        <v>2481.9</v>
      </c>
      <c r="G170" s="153" t="s">
        <v>609</v>
      </c>
      <c r="H170" s="153">
        <v>2840</v>
      </c>
      <c r="I170" s="155">
        <v>2870</v>
      </c>
      <c r="J170" s="156" t="s">
        <v>625</v>
      </c>
      <c r="K170" s="157">
        <f t="shared" si="144"/>
        <v>358.09999999999991</v>
      </c>
      <c r="L170" s="158">
        <f t="shared" si="145"/>
        <v>0.14428462065353154</v>
      </c>
      <c r="M170" s="153" t="s">
        <v>580</v>
      </c>
      <c r="N170" s="159">
        <v>42017</v>
      </c>
      <c r="O170" s="1"/>
      <c r="P170" s="1"/>
      <c r="Q170" s="228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50">
        <v>12</v>
      </c>
      <c r="B171" s="151">
        <v>41928</v>
      </c>
      <c r="C171" s="151"/>
      <c r="D171" s="152" t="s">
        <v>626</v>
      </c>
      <c r="E171" s="153" t="s">
        <v>589</v>
      </c>
      <c r="F171" s="154">
        <v>84.5</v>
      </c>
      <c r="G171" s="153" t="s">
        <v>609</v>
      </c>
      <c r="H171" s="153">
        <v>93</v>
      </c>
      <c r="I171" s="155">
        <v>110</v>
      </c>
      <c r="J171" s="156" t="s">
        <v>627</v>
      </c>
      <c r="K171" s="157">
        <f t="shared" si="144"/>
        <v>8.5</v>
      </c>
      <c r="L171" s="158">
        <f t="shared" si="145"/>
        <v>0.10059171597633136</v>
      </c>
      <c r="M171" s="153" t="s">
        <v>580</v>
      </c>
      <c r="N171" s="159">
        <v>41939</v>
      </c>
      <c r="O171" s="1"/>
      <c r="P171" s="1"/>
      <c r="Q171" s="228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50">
        <v>13</v>
      </c>
      <c r="B172" s="151">
        <v>41928</v>
      </c>
      <c r="C172" s="151"/>
      <c r="D172" s="152" t="s">
        <v>628</v>
      </c>
      <c r="E172" s="153" t="s">
        <v>589</v>
      </c>
      <c r="F172" s="154">
        <v>401</v>
      </c>
      <c r="G172" s="153" t="s">
        <v>609</v>
      </c>
      <c r="H172" s="153">
        <v>428</v>
      </c>
      <c r="I172" s="155">
        <v>450</v>
      </c>
      <c r="J172" s="156" t="s">
        <v>629</v>
      </c>
      <c r="K172" s="157">
        <f t="shared" si="144"/>
        <v>27</v>
      </c>
      <c r="L172" s="158">
        <f t="shared" si="145"/>
        <v>6.7331670822942641E-2</v>
      </c>
      <c r="M172" s="153" t="s">
        <v>580</v>
      </c>
      <c r="N172" s="159">
        <v>42020</v>
      </c>
      <c r="O172" s="1"/>
      <c r="P172" s="1"/>
      <c r="Q172" s="228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50">
        <v>14</v>
      </c>
      <c r="B173" s="151">
        <v>41928</v>
      </c>
      <c r="C173" s="151"/>
      <c r="D173" s="152" t="s">
        <v>630</v>
      </c>
      <c r="E173" s="153" t="s">
        <v>589</v>
      </c>
      <c r="F173" s="154">
        <v>101</v>
      </c>
      <c r="G173" s="153" t="s">
        <v>609</v>
      </c>
      <c r="H173" s="153">
        <v>112</v>
      </c>
      <c r="I173" s="155">
        <v>120</v>
      </c>
      <c r="J173" s="156" t="s">
        <v>631</v>
      </c>
      <c r="K173" s="157">
        <f t="shared" si="144"/>
        <v>11</v>
      </c>
      <c r="L173" s="158">
        <f t="shared" si="145"/>
        <v>0.10891089108910891</v>
      </c>
      <c r="M173" s="153" t="s">
        <v>580</v>
      </c>
      <c r="N173" s="159">
        <v>41939</v>
      </c>
      <c r="O173" s="1"/>
      <c r="P173" s="1"/>
      <c r="Q173" s="228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50">
        <v>15</v>
      </c>
      <c r="B174" s="151">
        <v>41954</v>
      </c>
      <c r="C174" s="151"/>
      <c r="D174" s="152" t="s">
        <v>632</v>
      </c>
      <c r="E174" s="153" t="s">
        <v>589</v>
      </c>
      <c r="F174" s="154">
        <v>59</v>
      </c>
      <c r="G174" s="153" t="s">
        <v>609</v>
      </c>
      <c r="H174" s="153">
        <v>76</v>
      </c>
      <c r="I174" s="155">
        <v>76</v>
      </c>
      <c r="J174" s="156" t="s">
        <v>610</v>
      </c>
      <c r="K174" s="157">
        <f t="shared" si="144"/>
        <v>17</v>
      </c>
      <c r="L174" s="158">
        <f t="shared" si="145"/>
        <v>0.28813559322033899</v>
      </c>
      <c r="M174" s="153" t="s">
        <v>580</v>
      </c>
      <c r="N174" s="159">
        <v>43032</v>
      </c>
      <c r="O174" s="1"/>
      <c r="P174" s="1"/>
      <c r="Q174" s="228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50">
        <v>16</v>
      </c>
      <c r="B175" s="151">
        <v>41954</v>
      </c>
      <c r="C175" s="151"/>
      <c r="D175" s="152" t="s">
        <v>621</v>
      </c>
      <c r="E175" s="153" t="s">
        <v>589</v>
      </c>
      <c r="F175" s="154">
        <v>99</v>
      </c>
      <c r="G175" s="153" t="s">
        <v>609</v>
      </c>
      <c r="H175" s="153">
        <v>120</v>
      </c>
      <c r="I175" s="155">
        <v>120</v>
      </c>
      <c r="J175" s="156" t="s">
        <v>598</v>
      </c>
      <c r="K175" s="157">
        <f t="shared" si="144"/>
        <v>21</v>
      </c>
      <c r="L175" s="158">
        <f t="shared" si="145"/>
        <v>0.21212121212121213</v>
      </c>
      <c r="M175" s="153" t="s">
        <v>580</v>
      </c>
      <c r="N175" s="159">
        <v>41960</v>
      </c>
      <c r="O175" s="1"/>
      <c r="P175" s="1"/>
      <c r="Q175" s="228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50">
        <v>17</v>
      </c>
      <c r="B176" s="151">
        <v>41956</v>
      </c>
      <c r="C176" s="151"/>
      <c r="D176" s="152" t="s">
        <v>633</v>
      </c>
      <c r="E176" s="153" t="s">
        <v>589</v>
      </c>
      <c r="F176" s="154">
        <v>22</v>
      </c>
      <c r="G176" s="153" t="s">
        <v>609</v>
      </c>
      <c r="H176" s="153">
        <v>33.549999999999997</v>
      </c>
      <c r="I176" s="155">
        <v>32</v>
      </c>
      <c r="J176" s="156" t="s">
        <v>634</v>
      </c>
      <c r="K176" s="157">
        <f t="shared" si="144"/>
        <v>11.549999999999997</v>
      </c>
      <c r="L176" s="158">
        <f t="shared" si="145"/>
        <v>0.52499999999999991</v>
      </c>
      <c r="M176" s="153" t="s">
        <v>580</v>
      </c>
      <c r="N176" s="159">
        <v>42188</v>
      </c>
      <c r="O176" s="1"/>
      <c r="P176" s="1"/>
      <c r="Q176" s="228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50">
        <v>18</v>
      </c>
      <c r="B177" s="151">
        <v>41976</v>
      </c>
      <c r="C177" s="151"/>
      <c r="D177" s="152" t="s">
        <v>635</v>
      </c>
      <c r="E177" s="153" t="s">
        <v>589</v>
      </c>
      <c r="F177" s="154">
        <v>440</v>
      </c>
      <c r="G177" s="153" t="s">
        <v>609</v>
      </c>
      <c r="H177" s="153">
        <v>520</v>
      </c>
      <c r="I177" s="155">
        <v>520</v>
      </c>
      <c r="J177" s="156" t="s">
        <v>636</v>
      </c>
      <c r="K177" s="157">
        <f t="shared" si="144"/>
        <v>80</v>
      </c>
      <c r="L177" s="158">
        <f t="shared" si="145"/>
        <v>0.18181818181818182</v>
      </c>
      <c r="M177" s="153" t="s">
        <v>580</v>
      </c>
      <c r="N177" s="159">
        <v>42208</v>
      </c>
      <c r="O177" s="1"/>
      <c r="P177" s="1"/>
      <c r="Q177" s="228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50">
        <v>19</v>
      </c>
      <c r="B178" s="151">
        <v>41976</v>
      </c>
      <c r="C178" s="151"/>
      <c r="D178" s="152" t="s">
        <v>637</v>
      </c>
      <c r="E178" s="153" t="s">
        <v>589</v>
      </c>
      <c r="F178" s="154">
        <v>360</v>
      </c>
      <c r="G178" s="153" t="s">
        <v>609</v>
      </c>
      <c r="H178" s="153">
        <v>427</v>
      </c>
      <c r="I178" s="155">
        <v>425</v>
      </c>
      <c r="J178" s="156" t="s">
        <v>638</v>
      </c>
      <c r="K178" s="157">
        <f t="shared" si="144"/>
        <v>67</v>
      </c>
      <c r="L178" s="158">
        <f t="shared" si="145"/>
        <v>0.18611111111111112</v>
      </c>
      <c r="M178" s="153" t="s">
        <v>580</v>
      </c>
      <c r="N178" s="159">
        <v>42058</v>
      </c>
      <c r="O178" s="1"/>
      <c r="P178" s="1"/>
      <c r="Q178" s="228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50">
        <v>20</v>
      </c>
      <c r="B179" s="151">
        <v>42012</v>
      </c>
      <c r="C179" s="151"/>
      <c r="D179" s="152" t="s">
        <v>639</v>
      </c>
      <c r="E179" s="153" t="s">
        <v>589</v>
      </c>
      <c r="F179" s="154">
        <v>360</v>
      </c>
      <c r="G179" s="153" t="s">
        <v>609</v>
      </c>
      <c r="H179" s="153">
        <v>455</v>
      </c>
      <c r="I179" s="155">
        <v>420</v>
      </c>
      <c r="J179" s="156" t="s">
        <v>640</v>
      </c>
      <c r="K179" s="157">
        <f t="shared" si="144"/>
        <v>95</v>
      </c>
      <c r="L179" s="158">
        <f t="shared" si="145"/>
        <v>0.2638888888888889</v>
      </c>
      <c r="M179" s="153" t="s">
        <v>580</v>
      </c>
      <c r="N179" s="159">
        <v>42024</v>
      </c>
      <c r="O179" s="1"/>
      <c r="P179" s="1"/>
      <c r="Q179" s="228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50">
        <v>21</v>
      </c>
      <c r="B180" s="151">
        <v>42012</v>
      </c>
      <c r="C180" s="151"/>
      <c r="D180" s="152" t="s">
        <v>641</v>
      </c>
      <c r="E180" s="153" t="s">
        <v>589</v>
      </c>
      <c r="F180" s="154">
        <v>130</v>
      </c>
      <c r="G180" s="153"/>
      <c r="H180" s="153">
        <v>175.5</v>
      </c>
      <c r="I180" s="155">
        <v>165</v>
      </c>
      <c r="J180" s="156" t="s">
        <v>642</v>
      </c>
      <c r="K180" s="157">
        <f t="shared" si="144"/>
        <v>45.5</v>
      </c>
      <c r="L180" s="158">
        <f t="shared" si="145"/>
        <v>0.35</v>
      </c>
      <c r="M180" s="153" t="s">
        <v>580</v>
      </c>
      <c r="N180" s="159">
        <v>43088</v>
      </c>
      <c r="O180" s="1"/>
      <c r="P180" s="1"/>
      <c r="Q180" s="228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50">
        <v>22</v>
      </c>
      <c r="B181" s="151">
        <v>42040</v>
      </c>
      <c r="C181" s="151"/>
      <c r="D181" s="152" t="s">
        <v>399</v>
      </c>
      <c r="E181" s="153" t="s">
        <v>577</v>
      </c>
      <c r="F181" s="154">
        <v>98</v>
      </c>
      <c r="G181" s="153"/>
      <c r="H181" s="153">
        <v>120</v>
      </c>
      <c r="I181" s="155">
        <v>120</v>
      </c>
      <c r="J181" s="156" t="s">
        <v>610</v>
      </c>
      <c r="K181" s="157">
        <f t="shared" si="144"/>
        <v>22</v>
      </c>
      <c r="L181" s="158">
        <f t="shared" si="145"/>
        <v>0.22448979591836735</v>
      </c>
      <c r="M181" s="153" t="s">
        <v>580</v>
      </c>
      <c r="N181" s="159">
        <v>42753</v>
      </c>
      <c r="O181" s="1"/>
      <c r="P181" s="1"/>
      <c r="Q181" s="228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50">
        <v>23</v>
      </c>
      <c r="B182" s="151">
        <v>42040</v>
      </c>
      <c r="C182" s="151"/>
      <c r="D182" s="152" t="s">
        <v>643</v>
      </c>
      <c r="E182" s="153" t="s">
        <v>577</v>
      </c>
      <c r="F182" s="154">
        <v>196</v>
      </c>
      <c r="G182" s="153"/>
      <c r="H182" s="153">
        <v>262</v>
      </c>
      <c r="I182" s="155">
        <v>255</v>
      </c>
      <c r="J182" s="156" t="s">
        <v>610</v>
      </c>
      <c r="K182" s="157">
        <f t="shared" si="144"/>
        <v>66</v>
      </c>
      <c r="L182" s="158">
        <f t="shared" si="145"/>
        <v>0.33673469387755101</v>
      </c>
      <c r="M182" s="153" t="s">
        <v>580</v>
      </c>
      <c r="N182" s="159">
        <v>42599</v>
      </c>
      <c r="O182" s="1"/>
      <c r="P182" s="1"/>
      <c r="Q182" s="228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60">
        <v>24</v>
      </c>
      <c r="B183" s="161">
        <v>42067</v>
      </c>
      <c r="C183" s="161"/>
      <c r="D183" s="162" t="s">
        <v>398</v>
      </c>
      <c r="E183" s="163" t="s">
        <v>577</v>
      </c>
      <c r="F183" s="164">
        <v>235</v>
      </c>
      <c r="G183" s="164"/>
      <c r="H183" s="165">
        <v>77</v>
      </c>
      <c r="I183" s="165" t="s">
        <v>644</v>
      </c>
      <c r="J183" s="166" t="s">
        <v>645</v>
      </c>
      <c r="K183" s="167">
        <f t="shared" si="144"/>
        <v>-158</v>
      </c>
      <c r="L183" s="168">
        <f t="shared" si="145"/>
        <v>-0.67234042553191486</v>
      </c>
      <c r="M183" s="164" t="s">
        <v>590</v>
      </c>
      <c r="N183" s="161">
        <v>43522</v>
      </c>
      <c r="O183" s="1"/>
      <c r="P183" s="1"/>
      <c r="Q183" s="228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50">
        <v>25</v>
      </c>
      <c r="B184" s="151">
        <v>42067</v>
      </c>
      <c r="C184" s="151"/>
      <c r="D184" s="152" t="s">
        <v>646</v>
      </c>
      <c r="E184" s="153" t="s">
        <v>577</v>
      </c>
      <c r="F184" s="154">
        <v>185</v>
      </c>
      <c r="G184" s="153"/>
      <c r="H184" s="153">
        <v>224</v>
      </c>
      <c r="I184" s="155" t="s">
        <v>647</v>
      </c>
      <c r="J184" s="156" t="s">
        <v>610</v>
      </c>
      <c r="K184" s="157">
        <f t="shared" si="144"/>
        <v>39</v>
      </c>
      <c r="L184" s="158">
        <f t="shared" si="145"/>
        <v>0.21081081081081082</v>
      </c>
      <c r="M184" s="153" t="s">
        <v>580</v>
      </c>
      <c r="N184" s="159">
        <v>42647</v>
      </c>
      <c r="O184" s="1"/>
      <c r="P184" s="1"/>
      <c r="Q184" s="228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60">
        <v>26</v>
      </c>
      <c r="B185" s="161">
        <v>42090</v>
      </c>
      <c r="C185" s="161"/>
      <c r="D185" s="169" t="s">
        <v>648</v>
      </c>
      <c r="E185" s="164" t="s">
        <v>577</v>
      </c>
      <c r="F185" s="164">
        <v>49.5</v>
      </c>
      <c r="G185" s="165"/>
      <c r="H185" s="165">
        <v>15.85</v>
      </c>
      <c r="I185" s="165">
        <v>67</v>
      </c>
      <c r="J185" s="166" t="s">
        <v>649</v>
      </c>
      <c r="K185" s="165">
        <f t="shared" si="144"/>
        <v>-33.65</v>
      </c>
      <c r="L185" s="170">
        <f t="shared" si="145"/>
        <v>-0.67979797979797973</v>
      </c>
      <c r="M185" s="164" t="s">
        <v>590</v>
      </c>
      <c r="N185" s="171">
        <v>43627</v>
      </c>
      <c r="O185" s="1"/>
      <c r="P185" s="1"/>
      <c r="Q185" s="228"/>
      <c r="R185" s="1"/>
      <c r="S185" s="6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50">
        <v>27</v>
      </c>
      <c r="B186" s="151">
        <v>42093</v>
      </c>
      <c r="C186" s="151"/>
      <c r="D186" s="152" t="s">
        <v>650</v>
      </c>
      <c r="E186" s="153" t="s">
        <v>577</v>
      </c>
      <c r="F186" s="154">
        <v>183.5</v>
      </c>
      <c r="G186" s="153"/>
      <c r="H186" s="153">
        <v>219</v>
      </c>
      <c r="I186" s="155">
        <v>218</v>
      </c>
      <c r="J186" s="156" t="s">
        <v>651</v>
      </c>
      <c r="K186" s="157">
        <f t="shared" si="144"/>
        <v>35.5</v>
      </c>
      <c r="L186" s="158">
        <f t="shared" si="145"/>
        <v>0.19346049046321526</v>
      </c>
      <c r="M186" s="153" t="s">
        <v>580</v>
      </c>
      <c r="N186" s="159">
        <v>42103</v>
      </c>
      <c r="O186" s="1"/>
      <c r="P186" s="1"/>
      <c r="Q186" s="228"/>
      <c r="R186" s="1"/>
      <c r="S186" s="6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50">
        <v>28</v>
      </c>
      <c r="B187" s="151">
        <v>42114</v>
      </c>
      <c r="C187" s="151"/>
      <c r="D187" s="152" t="s">
        <v>652</v>
      </c>
      <c r="E187" s="153" t="s">
        <v>577</v>
      </c>
      <c r="F187" s="154">
        <f>(227+237)/2</f>
        <v>232</v>
      </c>
      <c r="G187" s="153"/>
      <c r="H187" s="153">
        <v>298</v>
      </c>
      <c r="I187" s="155">
        <v>298</v>
      </c>
      <c r="J187" s="156" t="s">
        <v>610</v>
      </c>
      <c r="K187" s="157">
        <f t="shared" si="144"/>
        <v>66</v>
      </c>
      <c r="L187" s="158">
        <f t="shared" si="145"/>
        <v>0.28448275862068967</v>
      </c>
      <c r="M187" s="153" t="s">
        <v>580</v>
      </c>
      <c r="N187" s="159">
        <v>42823</v>
      </c>
      <c r="O187" s="1"/>
      <c r="P187" s="1"/>
      <c r="Q187" s="228"/>
      <c r="R187" s="1"/>
      <c r="S187" s="6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50">
        <v>29</v>
      </c>
      <c r="B188" s="151">
        <v>42128</v>
      </c>
      <c r="C188" s="151"/>
      <c r="D188" s="152" t="s">
        <v>653</v>
      </c>
      <c r="E188" s="153" t="s">
        <v>589</v>
      </c>
      <c r="F188" s="154">
        <v>385</v>
      </c>
      <c r="G188" s="153"/>
      <c r="H188" s="153">
        <f>212.5+331</f>
        <v>543.5</v>
      </c>
      <c r="I188" s="155">
        <v>510</v>
      </c>
      <c r="J188" s="156" t="s">
        <v>654</v>
      </c>
      <c r="K188" s="157">
        <f t="shared" si="144"/>
        <v>158.5</v>
      </c>
      <c r="L188" s="158">
        <f t="shared" si="145"/>
        <v>0.41168831168831171</v>
      </c>
      <c r="M188" s="153" t="s">
        <v>580</v>
      </c>
      <c r="N188" s="159">
        <v>42235</v>
      </c>
      <c r="O188" s="1"/>
      <c r="P188" s="1"/>
      <c r="Q188" s="228"/>
      <c r="R188" s="1"/>
      <c r="S188" s="6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50">
        <v>30</v>
      </c>
      <c r="B189" s="151">
        <v>42128</v>
      </c>
      <c r="C189" s="151"/>
      <c r="D189" s="152" t="s">
        <v>655</v>
      </c>
      <c r="E189" s="153" t="s">
        <v>589</v>
      </c>
      <c r="F189" s="154">
        <v>115.5</v>
      </c>
      <c r="G189" s="153"/>
      <c r="H189" s="153">
        <v>146</v>
      </c>
      <c r="I189" s="155">
        <v>142</v>
      </c>
      <c r="J189" s="156" t="s">
        <v>656</v>
      </c>
      <c r="K189" s="157">
        <f t="shared" si="144"/>
        <v>30.5</v>
      </c>
      <c r="L189" s="158">
        <f t="shared" si="145"/>
        <v>0.26406926406926406</v>
      </c>
      <c r="M189" s="153" t="s">
        <v>580</v>
      </c>
      <c r="N189" s="159">
        <v>42202</v>
      </c>
      <c r="O189" s="1"/>
      <c r="P189" s="1"/>
      <c r="Q189" s="228"/>
      <c r="R189" s="1"/>
      <c r="S189" s="6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50">
        <v>31</v>
      </c>
      <c r="B190" s="151">
        <v>42151</v>
      </c>
      <c r="C190" s="151"/>
      <c r="D190" s="152" t="s">
        <v>530</v>
      </c>
      <c r="E190" s="153" t="s">
        <v>589</v>
      </c>
      <c r="F190" s="154">
        <v>237.5</v>
      </c>
      <c r="G190" s="153"/>
      <c r="H190" s="153">
        <v>279.5</v>
      </c>
      <c r="I190" s="155">
        <v>278</v>
      </c>
      <c r="J190" s="156" t="s">
        <v>610</v>
      </c>
      <c r="K190" s="157">
        <f t="shared" si="144"/>
        <v>42</v>
      </c>
      <c r="L190" s="158">
        <f t="shared" si="145"/>
        <v>0.17684210526315788</v>
      </c>
      <c r="M190" s="153" t="s">
        <v>580</v>
      </c>
      <c r="N190" s="159">
        <v>42222</v>
      </c>
      <c r="O190" s="1"/>
      <c r="P190" s="1"/>
      <c r="Q190" s="228"/>
      <c r="R190" s="1"/>
      <c r="S190" s="6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50">
        <v>32</v>
      </c>
      <c r="B191" s="151">
        <v>42174</v>
      </c>
      <c r="C191" s="151"/>
      <c r="D191" s="152" t="s">
        <v>628</v>
      </c>
      <c r="E191" s="153" t="s">
        <v>577</v>
      </c>
      <c r="F191" s="154">
        <v>340</v>
      </c>
      <c r="G191" s="153"/>
      <c r="H191" s="153">
        <v>448</v>
      </c>
      <c r="I191" s="155">
        <v>448</v>
      </c>
      <c r="J191" s="156" t="s">
        <v>610</v>
      </c>
      <c r="K191" s="157">
        <f t="shared" si="144"/>
        <v>108</v>
      </c>
      <c r="L191" s="158">
        <f t="shared" si="145"/>
        <v>0.31764705882352939</v>
      </c>
      <c r="M191" s="153" t="s">
        <v>580</v>
      </c>
      <c r="N191" s="159">
        <v>43018</v>
      </c>
      <c r="O191" s="1"/>
      <c r="P191" s="1"/>
      <c r="Q191" s="228"/>
      <c r="R191" s="1"/>
      <c r="S191" s="6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50">
        <v>33</v>
      </c>
      <c r="B192" s="151">
        <v>42191</v>
      </c>
      <c r="C192" s="151"/>
      <c r="D192" s="152" t="s">
        <v>657</v>
      </c>
      <c r="E192" s="153" t="s">
        <v>577</v>
      </c>
      <c r="F192" s="154">
        <v>390</v>
      </c>
      <c r="G192" s="153"/>
      <c r="H192" s="153">
        <v>460</v>
      </c>
      <c r="I192" s="155">
        <v>460</v>
      </c>
      <c r="J192" s="156" t="s">
        <v>610</v>
      </c>
      <c r="K192" s="157">
        <f t="shared" si="144"/>
        <v>70</v>
      </c>
      <c r="L192" s="158">
        <f t="shared" si="145"/>
        <v>0.17948717948717949</v>
      </c>
      <c r="M192" s="153" t="s">
        <v>580</v>
      </c>
      <c r="N192" s="159">
        <v>42478</v>
      </c>
      <c r="O192" s="1"/>
      <c r="P192" s="1"/>
      <c r="Q192" s="228"/>
      <c r="R192" s="1"/>
      <c r="S192" s="6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60">
        <v>34</v>
      </c>
      <c r="B193" s="161">
        <v>42195</v>
      </c>
      <c r="C193" s="161"/>
      <c r="D193" s="162" t="s">
        <v>658</v>
      </c>
      <c r="E193" s="163" t="s">
        <v>577</v>
      </c>
      <c r="F193" s="164">
        <v>122.5</v>
      </c>
      <c r="G193" s="164"/>
      <c r="H193" s="165">
        <v>61</v>
      </c>
      <c r="I193" s="165">
        <v>172</v>
      </c>
      <c r="J193" s="166" t="s">
        <v>659</v>
      </c>
      <c r="K193" s="167">
        <f t="shared" si="144"/>
        <v>-61.5</v>
      </c>
      <c r="L193" s="168">
        <f t="shared" si="145"/>
        <v>-0.50204081632653064</v>
      </c>
      <c r="M193" s="164" t="s">
        <v>590</v>
      </c>
      <c r="N193" s="161">
        <v>43333</v>
      </c>
      <c r="O193" s="1"/>
      <c r="P193" s="1"/>
      <c r="Q193" s="228"/>
      <c r="R193" s="1"/>
      <c r="S193" s="6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50">
        <v>35</v>
      </c>
      <c r="B194" s="151">
        <v>42219</v>
      </c>
      <c r="C194" s="151"/>
      <c r="D194" s="152" t="s">
        <v>660</v>
      </c>
      <c r="E194" s="153" t="s">
        <v>577</v>
      </c>
      <c r="F194" s="154">
        <v>297.5</v>
      </c>
      <c r="G194" s="153"/>
      <c r="H194" s="153">
        <v>350</v>
      </c>
      <c r="I194" s="155">
        <v>360</v>
      </c>
      <c r="J194" s="156" t="s">
        <v>661</v>
      </c>
      <c r="K194" s="157">
        <f t="shared" si="144"/>
        <v>52.5</v>
      </c>
      <c r="L194" s="158">
        <f t="shared" si="145"/>
        <v>0.17647058823529413</v>
      </c>
      <c r="M194" s="153" t="s">
        <v>580</v>
      </c>
      <c r="N194" s="159">
        <v>42232</v>
      </c>
      <c r="O194" s="1"/>
      <c r="P194" s="1"/>
      <c r="Q194" s="228"/>
      <c r="R194" s="1"/>
      <c r="S194" s="6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50">
        <v>36</v>
      </c>
      <c r="B195" s="151">
        <v>42219</v>
      </c>
      <c r="C195" s="151"/>
      <c r="D195" s="152" t="s">
        <v>662</v>
      </c>
      <c r="E195" s="153" t="s">
        <v>577</v>
      </c>
      <c r="F195" s="154">
        <v>115.5</v>
      </c>
      <c r="G195" s="153"/>
      <c r="H195" s="153">
        <v>149</v>
      </c>
      <c r="I195" s="155">
        <v>140</v>
      </c>
      <c r="J195" s="156" t="s">
        <v>663</v>
      </c>
      <c r="K195" s="157">
        <f t="shared" si="144"/>
        <v>33.5</v>
      </c>
      <c r="L195" s="158">
        <f t="shared" si="145"/>
        <v>0.29004329004329005</v>
      </c>
      <c r="M195" s="153" t="s">
        <v>580</v>
      </c>
      <c r="N195" s="159">
        <v>42740</v>
      </c>
      <c r="O195" s="1"/>
      <c r="P195" s="1"/>
      <c r="Q195" s="228"/>
      <c r="R195" s="1"/>
      <c r="S195" s="6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50">
        <v>37</v>
      </c>
      <c r="B196" s="151">
        <v>42251</v>
      </c>
      <c r="C196" s="151"/>
      <c r="D196" s="152" t="s">
        <v>530</v>
      </c>
      <c r="E196" s="153" t="s">
        <v>577</v>
      </c>
      <c r="F196" s="154">
        <v>226</v>
      </c>
      <c r="G196" s="153"/>
      <c r="H196" s="153">
        <v>292</v>
      </c>
      <c r="I196" s="155">
        <v>292</v>
      </c>
      <c r="J196" s="156" t="s">
        <v>664</v>
      </c>
      <c r="K196" s="157">
        <f t="shared" si="144"/>
        <v>66</v>
      </c>
      <c r="L196" s="158">
        <f t="shared" si="145"/>
        <v>0.29203539823008851</v>
      </c>
      <c r="M196" s="153" t="s">
        <v>580</v>
      </c>
      <c r="N196" s="159">
        <v>42286</v>
      </c>
      <c r="O196" s="1"/>
      <c r="P196" s="1"/>
      <c r="Q196" s="228"/>
      <c r="R196" s="1"/>
      <c r="S196" s="6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50">
        <v>38</v>
      </c>
      <c r="B197" s="151">
        <v>42254</v>
      </c>
      <c r="C197" s="151"/>
      <c r="D197" s="152" t="s">
        <v>652</v>
      </c>
      <c r="E197" s="153" t="s">
        <v>577</v>
      </c>
      <c r="F197" s="154">
        <v>232.5</v>
      </c>
      <c r="G197" s="153"/>
      <c r="H197" s="153">
        <v>312.5</v>
      </c>
      <c r="I197" s="155">
        <v>310</v>
      </c>
      <c r="J197" s="156" t="s">
        <v>610</v>
      </c>
      <c r="K197" s="157">
        <f t="shared" si="144"/>
        <v>80</v>
      </c>
      <c r="L197" s="158">
        <f t="shared" si="145"/>
        <v>0.34408602150537637</v>
      </c>
      <c r="M197" s="153" t="s">
        <v>580</v>
      </c>
      <c r="N197" s="159">
        <v>42823</v>
      </c>
      <c r="O197" s="1"/>
      <c r="P197" s="1"/>
      <c r="Q197" s="228"/>
      <c r="R197" s="1"/>
      <c r="S197" s="6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50">
        <v>39</v>
      </c>
      <c r="B198" s="151">
        <v>42268</v>
      </c>
      <c r="C198" s="151"/>
      <c r="D198" s="152" t="s">
        <v>665</v>
      </c>
      <c r="E198" s="153" t="s">
        <v>577</v>
      </c>
      <c r="F198" s="154">
        <v>196.5</v>
      </c>
      <c r="G198" s="153"/>
      <c r="H198" s="153">
        <v>238</v>
      </c>
      <c r="I198" s="155">
        <v>238</v>
      </c>
      <c r="J198" s="156" t="s">
        <v>664</v>
      </c>
      <c r="K198" s="157">
        <f t="shared" si="144"/>
        <v>41.5</v>
      </c>
      <c r="L198" s="158">
        <f t="shared" si="145"/>
        <v>0.21119592875318066</v>
      </c>
      <c r="M198" s="153" t="s">
        <v>580</v>
      </c>
      <c r="N198" s="159">
        <v>42291</v>
      </c>
      <c r="O198" s="1"/>
      <c r="P198" s="1"/>
      <c r="Q198" s="228"/>
      <c r="R198" s="1"/>
      <c r="S198" s="6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50">
        <v>40</v>
      </c>
      <c r="B199" s="151">
        <v>42271</v>
      </c>
      <c r="C199" s="151"/>
      <c r="D199" s="152" t="s">
        <v>608</v>
      </c>
      <c r="E199" s="153" t="s">
        <v>577</v>
      </c>
      <c r="F199" s="154">
        <v>65</v>
      </c>
      <c r="G199" s="153"/>
      <c r="H199" s="153">
        <v>82</v>
      </c>
      <c r="I199" s="155">
        <v>82</v>
      </c>
      <c r="J199" s="156" t="s">
        <v>664</v>
      </c>
      <c r="K199" s="157">
        <f t="shared" si="144"/>
        <v>17</v>
      </c>
      <c r="L199" s="158">
        <f t="shared" si="145"/>
        <v>0.26153846153846155</v>
      </c>
      <c r="M199" s="153" t="s">
        <v>580</v>
      </c>
      <c r="N199" s="159">
        <v>42578</v>
      </c>
      <c r="O199" s="1"/>
      <c r="P199" s="1"/>
      <c r="Q199" s="228"/>
      <c r="R199" s="1"/>
      <c r="S199" s="6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50">
        <v>41</v>
      </c>
      <c r="B200" s="151">
        <v>42291</v>
      </c>
      <c r="C200" s="151"/>
      <c r="D200" s="152" t="s">
        <v>666</v>
      </c>
      <c r="E200" s="153" t="s">
        <v>577</v>
      </c>
      <c r="F200" s="154">
        <v>144</v>
      </c>
      <c r="G200" s="153"/>
      <c r="H200" s="153">
        <v>182.5</v>
      </c>
      <c r="I200" s="155">
        <v>181</v>
      </c>
      <c r="J200" s="156" t="s">
        <v>664</v>
      </c>
      <c r="K200" s="157">
        <f t="shared" si="144"/>
        <v>38.5</v>
      </c>
      <c r="L200" s="158">
        <f t="shared" si="145"/>
        <v>0.2673611111111111</v>
      </c>
      <c r="M200" s="153" t="s">
        <v>580</v>
      </c>
      <c r="N200" s="159">
        <v>42817</v>
      </c>
      <c r="O200" s="1"/>
      <c r="P200" s="1"/>
      <c r="Q200" s="228"/>
      <c r="R200" s="1"/>
      <c r="S200" s="6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50">
        <v>42</v>
      </c>
      <c r="B201" s="151">
        <v>42291</v>
      </c>
      <c r="C201" s="151"/>
      <c r="D201" s="152" t="s">
        <v>667</v>
      </c>
      <c r="E201" s="153" t="s">
        <v>577</v>
      </c>
      <c r="F201" s="154">
        <v>264</v>
      </c>
      <c r="G201" s="153"/>
      <c r="H201" s="153">
        <v>311</v>
      </c>
      <c r="I201" s="155">
        <v>311</v>
      </c>
      <c r="J201" s="156" t="s">
        <v>664</v>
      </c>
      <c r="K201" s="157">
        <f t="shared" si="144"/>
        <v>47</v>
      </c>
      <c r="L201" s="158">
        <f t="shared" si="145"/>
        <v>0.17803030303030304</v>
      </c>
      <c r="M201" s="153" t="s">
        <v>580</v>
      </c>
      <c r="N201" s="159">
        <v>42604</v>
      </c>
      <c r="O201" s="1"/>
      <c r="P201" s="1"/>
      <c r="Q201" s="228"/>
      <c r="R201" s="1"/>
      <c r="S201" s="6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50">
        <v>43</v>
      </c>
      <c r="B202" s="151">
        <v>42318</v>
      </c>
      <c r="C202" s="151"/>
      <c r="D202" s="152" t="s">
        <v>668</v>
      </c>
      <c r="E202" s="153" t="s">
        <v>589</v>
      </c>
      <c r="F202" s="154">
        <v>549.5</v>
      </c>
      <c r="G202" s="153"/>
      <c r="H202" s="153">
        <v>630</v>
      </c>
      <c r="I202" s="155">
        <v>630</v>
      </c>
      <c r="J202" s="156" t="s">
        <v>664</v>
      </c>
      <c r="K202" s="157">
        <f t="shared" si="144"/>
        <v>80.5</v>
      </c>
      <c r="L202" s="158">
        <f t="shared" si="145"/>
        <v>0.1464968152866242</v>
      </c>
      <c r="M202" s="153" t="s">
        <v>580</v>
      </c>
      <c r="N202" s="159">
        <v>42419</v>
      </c>
      <c r="O202" s="1"/>
      <c r="P202" s="1"/>
      <c r="Q202" s="228"/>
      <c r="R202" s="1"/>
      <c r="S202" s="6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50">
        <v>44</v>
      </c>
      <c r="B203" s="151">
        <v>42342</v>
      </c>
      <c r="C203" s="151"/>
      <c r="D203" s="152" t="s">
        <v>669</v>
      </c>
      <c r="E203" s="153" t="s">
        <v>577</v>
      </c>
      <c r="F203" s="154">
        <v>1027.5</v>
      </c>
      <c r="G203" s="153"/>
      <c r="H203" s="153">
        <v>1315</v>
      </c>
      <c r="I203" s="155">
        <v>1250</v>
      </c>
      <c r="J203" s="156" t="s">
        <v>664</v>
      </c>
      <c r="K203" s="157">
        <f t="shared" si="144"/>
        <v>287.5</v>
      </c>
      <c r="L203" s="158">
        <f t="shared" si="145"/>
        <v>0.27980535279805352</v>
      </c>
      <c r="M203" s="153" t="s">
        <v>580</v>
      </c>
      <c r="N203" s="159">
        <v>43244</v>
      </c>
      <c r="O203" s="1"/>
      <c r="P203" s="1"/>
      <c r="Q203" s="228"/>
      <c r="R203" s="1"/>
      <c r="S203" s="6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50">
        <v>45</v>
      </c>
      <c r="B204" s="151">
        <v>42367</v>
      </c>
      <c r="C204" s="151"/>
      <c r="D204" s="152" t="s">
        <v>670</v>
      </c>
      <c r="E204" s="153" t="s">
        <v>577</v>
      </c>
      <c r="F204" s="154">
        <v>465</v>
      </c>
      <c r="G204" s="153"/>
      <c r="H204" s="153">
        <v>540</v>
      </c>
      <c r="I204" s="155">
        <v>540</v>
      </c>
      <c r="J204" s="156" t="s">
        <v>664</v>
      </c>
      <c r="K204" s="157">
        <f t="shared" si="144"/>
        <v>75</v>
      </c>
      <c r="L204" s="158">
        <f t="shared" si="145"/>
        <v>0.16129032258064516</v>
      </c>
      <c r="M204" s="153" t="s">
        <v>580</v>
      </c>
      <c r="N204" s="159">
        <v>42530</v>
      </c>
      <c r="O204" s="1"/>
      <c r="P204" s="1"/>
      <c r="Q204" s="228"/>
      <c r="R204" s="1"/>
      <c r="S204" s="6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50">
        <v>46</v>
      </c>
      <c r="B205" s="151">
        <v>42380</v>
      </c>
      <c r="C205" s="151"/>
      <c r="D205" s="152" t="s">
        <v>399</v>
      </c>
      <c r="E205" s="153" t="s">
        <v>589</v>
      </c>
      <c r="F205" s="154">
        <v>81</v>
      </c>
      <c r="G205" s="153"/>
      <c r="H205" s="153">
        <v>110</v>
      </c>
      <c r="I205" s="155">
        <v>110</v>
      </c>
      <c r="J205" s="156" t="s">
        <v>664</v>
      </c>
      <c r="K205" s="157">
        <f t="shared" si="144"/>
        <v>29</v>
      </c>
      <c r="L205" s="158">
        <f t="shared" si="145"/>
        <v>0.35802469135802467</v>
      </c>
      <c r="M205" s="153" t="s">
        <v>580</v>
      </c>
      <c r="N205" s="159">
        <v>42745</v>
      </c>
      <c r="O205" s="1"/>
      <c r="P205" s="1"/>
      <c r="Q205" s="228"/>
      <c r="R205" s="1"/>
      <c r="S205" s="6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50">
        <v>47</v>
      </c>
      <c r="B206" s="151">
        <v>42382</v>
      </c>
      <c r="C206" s="151"/>
      <c r="D206" s="152" t="s">
        <v>671</v>
      </c>
      <c r="E206" s="153" t="s">
        <v>589</v>
      </c>
      <c r="F206" s="154">
        <v>417.5</v>
      </c>
      <c r="G206" s="153"/>
      <c r="H206" s="153">
        <v>547</v>
      </c>
      <c r="I206" s="155">
        <v>535</v>
      </c>
      <c r="J206" s="156" t="s">
        <v>664</v>
      </c>
      <c r="K206" s="157">
        <f t="shared" si="144"/>
        <v>129.5</v>
      </c>
      <c r="L206" s="158">
        <f t="shared" si="145"/>
        <v>0.31017964071856285</v>
      </c>
      <c r="M206" s="153" t="s">
        <v>580</v>
      </c>
      <c r="N206" s="159">
        <v>42578</v>
      </c>
      <c r="O206" s="1"/>
      <c r="P206" s="1"/>
      <c r="Q206" s="228"/>
      <c r="R206" s="1"/>
      <c r="S206" s="6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50">
        <v>48</v>
      </c>
      <c r="B207" s="151">
        <v>42408</v>
      </c>
      <c r="C207" s="151"/>
      <c r="D207" s="152" t="s">
        <v>672</v>
      </c>
      <c r="E207" s="153" t="s">
        <v>577</v>
      </c>
      <c r="F207" s="154">
        <v>650</v>
      </c>
      <c r="G207" s="153"/>
      <c r="H207" s="153">
        <v>800</v>
      </c>
      <c r="I207" s="155">
        <v>800</v>
      </c>
      <c r="J207" s="156" t="s">
        <v>664</v>
      </c>
      <c r="K207" s="157">
        <f t="shared" si="144"/>
        <v>150</v>
      </c>
      <c r="L207" s="158">
        <f t="shared" si="145"/>
        <v>0.23076923076923078</v>
      </c>
      <c r="M207" s="153" t="s">
        <v>580</v>
      </c>
      <c r="N207" s="159">
        <v>43154</v>
      </c>
      <c r="O207" s="1"/>
      <c r="P207" s="1"/>
      <c r="Q207" s="228"/>
      <c r="R207" s="1"/>
      <c r="S207" s="6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50">
        <v>49</v>
      </c>
      <c r="B208" s="151">
        <v>42433</v>
      </c>
      <c r="C208" s="151"/>
      <c r="D208" s="152" t="s">
        <v>237</v>
      </c>
      <c r="E208" s="153" t="s">
        <v>577</v>
      </c>
      <c r="F208" s="154">
        <v>437.5</v>
      </c>
      <c r="G208" s="153"/>
      <c r="H208" s="153">
        <v>504.5</v>
      </c>
      <c r="I208" s="155">
        <v>522</v>
      </c>
      <c r="J208" s="156" t="s">
        <v>673</v>
      </c>
      <c r="K208" s="157">
        <f t="shared" si="144"/>
        <v>67</v>
      </c>
      <c r="L208" s="158">
        <f t="shared" si="145"/>
        <v>0.15314285714285714</v>
      </c>
      <c r="M208" s="153" t="s">
        <v>580</v>
      </c>
      <c r="N208" s="159">
        <v>42480</v>
      </c>
      <c r="O208" s="1"/>
      <c r="P208" s="1"/>
      <c r="Q208" s="228"/>
      <c r="R208" s="1"/>
      <c r="S208" s="6"/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50">
        <v>50</v>
      </c>
      <c r="B209" s="151">
        <v>42438</v>
      </c>
      <c r="C209" s="151"/>
      <c r="D209" s="152" t="s">
        <v>674</v>
      </c>
      <c r="E209" s="153" t="s">
        <v>577</v>
      </c>
      <c r="F209" s="154">
        <v>189.5</v>
      </c>
      <c r="G209" s="153"/>
      <c r="H209" s="153">
        <v>218</v>
      </c>
      <c r="I209" s="155">
        <v>218</v>
      </c>
      <c r="J209" s="156" t="s">
        <v>664</v>
      </c>
      <c r="K209" s="157">
        <f t="shared" si="144"/>
        <v>28.5</v>
      </c>
      <c r="L209" s="158">
        <f t="shared" si="145"/>
        <v>0.15039577836411611</v>
      </c>
      <c r="M209" s="153" t="s">
        <v>580</v>
      </c>
      <c r="N209" s="159">
        <v>43034</v>
      </c>
      <c r="O209" s="1"/>
      <c r="P209" s="1"/>
      <c r="Q209" s="228"/>
      <c r="R209" s="1"/>
      <c r="S209" s="6"/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60">
        <v>51</v>
      </c>
      <c r="B210" s="161">
        <v>42471</v>
      </c>
      <c r="C210" s="161"/>
      <c r="D210" s="169" t="s">
        <v>675</v>
      </c>
      <c r="E210" s="164" t="s">
        <v>577</v>
      </c>
      <c r="F210" s="164">
        <v>36.5</v>
      </c>
      <c r="G210" s="165"/>
      <c r="H210" s="165">
        <v>15.85</v>
      </c>
      <c r="I210" s="165">
        <v>60</v>
      </c>
      <c r="J210" s="166" t="s">
        <v>676</v>
      </c>
      <c r="K210" s="167">
        <f t="shared" si="144"/>
        <v>-20.65</v>
      </c>
      <c r="L210" s="168">
        <f t="shared" si="145"/>
        <v>-0.5657534246575342</v>
      </c>
      <c r="M210" s="164" t="s">
        <v>590</v>
      </c>
      <c r="N210" s="172">
        <v>43627</v>
      </c>
      <c r="O210" s="1"/>
      <c r="P210" s="1"/>
      <c r="Q210" s="228"/>
      <c r="R210" s="1"/>
      <c r="S210" s="6"/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50">
        <v>52</v>
      </c>
      <c r="B211" s="151">
        <v>42472</v>
      </c>
      <c r="C211" s="151"/>
      <c r="D211" s="152" t="s">
        <v>677</v>
      </c>
      <c r="E211" s="153" t="s">
        <v>577</v>
      </c>
      <c r="F211" s="154">
        <v>93</v>
      </c>
      <c r="G211" s="153"/>
      <c r="H211" s="153">
        <v>149</v>
      </c>
      <c r="I211" s="155">
        <v>140</v>
      </c>
      <c r="J211" s="156" t="s">
        <v>678</v>
      </c>
      <c r="K211" s="157">
        <f t="shared" si="144"/>
        <v>56</v>
      </c>
      <c r="L211" s="158">
        <f t="shared" si="145"/>
        <v>0.60215053763440862</v>
      </c>
      <c r="M211" s="153" t="s">
        <v>580</v>
      </c>
      <c r="N211" s="159">
        <v>42740</v>
      </c>
      <c r="O211" s="1"/>
      <c r="P211" s="1"/>
      <c r="Q211" s="228"/>
      <c r="R211" s="1"/>
      <c r="S211" s="6"/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50">
        <v>53</v>
      </c>
      <c r="B212" s="151">
        <v>42472</v>
      </c>
      <c r="C212" s="151"/>
      <c r="D212" s="152" t="s">
        <v>679</v>
      </c>
      <c r="E212" s="153" t="s">
        <v>577</v>
      </c>
      <c r="F212" s="154">
        <v>130</v>
      </c>
      <c r="G212" s="153"/>
      <c r="H212" s="153">
        <v>150</v>
      </c>
      <c r="I212" s="155" t="s">
        <v>680</v>
      </c>
      <c r="J212" s="156" t="s">
        <v>664</v>
      </c>
      <c r="K212" s="157">
        <f t="shared" si="144"/>
        <v>20</v>
      </c>
      <c r="L212" s="158">
        <f t="shared" si="145"/>
        <v>0.15384615384615385</v>
      </c>
      <c r="M212" s="153" t="s">
        <v>580</v>
      </c>
      <c r="N212" s="159">
        <v>42564</v>
      </c>
      <c r="O212" s="1"/>
      <c r="P212" s="1"/>
      <c r="Q212" s="228"/>
      <c r="R212" s="1"/>
      <c r="S212" s="6"/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50">
        <v>54</v>
      </c>
      <c r="B213" s="151">
        <v>42473</v>
      </c>
      <c r="C213" s="151"/>
      <c r="D213" s="152" t="s">
        <v>681</v>
      </c>
      <c r="E213" s="153" t="s">
        <v>577</v>
      </c>
      <c r="F213" s="154">
        <v>196</v>
      </c>
      <c r="G213" s="153"/>
      <c r="H213" s="153">
        <v>299</v>
      </c>
      <c r="I213" s="155">
        <v>299</v>
      </c>
      <c r="J213" s="156" t="s">
        <v>664</v>
      </c>
      <c r="K213" s="157">
        <v>103</v>
      </c>
      <c r="L213" s="158">
        <v>0.52551020408163296</v>
      </c>
      <c r="M213" s="153" t="s">
        <v>580</v>
      </c>
      <c r="N213" s="159">
        <v>42620</v>
      </c>
      <c r="O213" s="1"/>
      <c r="P213" s="1"/>
      <c r="Q213" s="228"/>
      <c r="R213" s="1"/>
      <c r="S213" s="6"/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50">
        <v>55</v>
      </c>
      <c r="B214" s="151">
        <v>42473</v>
      </c>
      <c r="C214" s="151"/>
      <c r="D214" s="152" t="s">
        <v>682</v>
      </c>
      <c r="E214" s="153" t="s">
        <v>577</v>
      </c>
      <c r="F214" s="154">
        <v>88</v>
      </c>
      <c r="G214" s="153"/>
      <c r="H214" s="153">
        <v>103</v>
      </c>
      <c r="I214" s="155">
        <v>103</v>
      </c>
      <c r="J214" s="156" t="s">
        <v>664</v>
      </c>
      <c r="K214" s="157">
        <v>15</v>
      </c>
      <c r="L214" s="158">
        <v>0.170454545454545</v>
      </c>
      <c r="M214" s="153" t="s">
        <v>580</v>
      </c>
      <c r="N214" s="159">
        <v>42530</v>
      </c>
      <c r="O214" s="1"/>
      <c r="P214" s="1"/>
      <c r="Q214" s="228"/>
      <c r="R214" s="1"/>
      <c r="S214" s="6"/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50">
        <v>56</v>
      </c>
      <c r="B215" s="151">
        <v>42492</v>
      </c>
      <c r="C215" s="151"/>
      <c r="D215" s="152" t="s">
        <v>683</v>
      </c>
      <c r="E215" s="153" t="s">
        <v>577</v>
      </c>
      <c r="F215" s="154">
        <v>127.5</v>
      </c>
      <c r="G215" s="153"/>
      <c r="H215" s="153">
        <v>148</v>
      </c>
      <c r="I215" s="155" t="s">
        <v>684</v>
      </c>
      <c r="J215" s="156" t="s">
        <v>664</v>
      </c>
      <c r="K215" s="157">
        <f t="shared" ref="K215:K219" si="146">H215-F215</f>
        <v>20.5</v>
      </c>
      <c r="L215" s="158">
        <f t="shared" ref="L215:L219" si="147">K215/F215</f>
        <v>0.16078431372549021</v>
      </c>
      <c r="M215" s="153" t="s">
        <v>580</v>
      </c>
      <c r="N215" s="159">
        <v>42564</v>
      </c>
      <c r="O215" s="1"/>
      <c r="P215" s="1"/>
      <c r="Q215" s="228"/>
      <c r="R215" s="1"/>
      <c r="S215" s="6"/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50">
        <v>57</v>
      </c>
      <c r="B216" s="151">
        <v>42493</v>
      </c>
      <c r="C216" s="151"/>
      <c r="D216" s="152" t="s">
        <v>685</v>
      </c>
      <c r="E216" s="153" t="s">
        <v>577</v>
      </c>
      <c r="F216" s="154">
        <v>675</v>
      </c>
      <c r="G216" s="153"/>
      <c r="H216" s="153">
        <v>815</v>
      </c>
      <c r="I216" s="155" t="s">
        <v>686</v>
      </c>
      <c r="J216" s="156" t="s">
        <v>664</v>
      </c>
      <c r="K216" s="157">
        <f t="shared" si="146"/>
        <v>140</v>
      </c>
      <c r="L216" s="158">
        <f t="shared" si="147"/>
        <v>0.2074074074074074</v>
      </c>
      <c r="M216" s="153" t="s">
        <v>580</v>
      </c>
      <c r="N216" s="159">
        <v>43154</v>
      </c>
      <c r="O216" s="1"/>
      <c r="P216" s="1"/>
      <c r="Q216" s="228"/>
      <c r="R216" s="1"/>
      <c r="S216" s="6"/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60">
        <v>58</v>
      </c>
      <c r="B217" s="161">
        <v>42522</v>
      </c>
      <c r="C217" s="161"/>
      <c r="D217" s="162" t="s">
        <v>687</v>
      </c>
      <c r="E217" s="163" t="s">
        <v>577</v>
      </c>
      <c r="F217" s="164">
        <v>500</v>
      </c>
      <c r="G217" s="164"/>
      <c r="H217" s="165">
        <v>232.5</v>
      </c>
      <c r="I217" s="165" t="s">
        <v>688</v>
      </c>
      <c r="J217" s="166" t="s">
        <v>689</v>
      </c>
      <c r="K217" s="167">
        <f t="shared" si="146"/>
        <v>-267.5</v>
      </c>
      <c r="L217" s="168">
        <f t="shared" si="147"/>
        <v>-0.53500000000000003</v>
      </c>
      <c r="M217" s="164" t="s">
        <v>590</v>
      </c>
      <c r="N217" s="161">
        <v>43735</v>
      </c>
      <c r="O217" s="1"/>
      <c r="P217" s="1"/>
      <c r="Q217" s="228"/>
      <c r="R217" s="1"/>
      <c r="S217" s="6"/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50">
        <v>59</v>
      </c>
      <c r="B218" s="151">
        <v>42527</v>
      </c>
      <c r="C218" s="151"/>
      <c r="D218" s="152" t="s">
        <v>532</v>
      </c>
      <c r="E218" s="153" t="s">
        <v>577</v>
      </c>
      <c r="F218" s="154">
        <v>110</v>
      </c>
      <c r="G218" s="153"/>
      <c r="H218" s="153">
        <v>126.5</v>
      </c>
      <c r="I218" s="155">
        <v>125</v>
      </c>
      <c r="J218" s="156" t="s">
        <v>616</v>
      </c>
      <c r="K218" s="157">
        <f t="shared" si="146"/>
        <v>16.5</v>
      </c>
      <c r="L218" s="158">
        <f t="shared" si="147"/>
        <v>0.15</v>
      </c>
      <c r="M218" s="153" t="s">
        <v>580</v>
      </c>
      <c r="N218" s="159">
        <v>42552</v>
      </c>
      <c r="O218" s="1"/>
      <c r="P218" s="1"/>
      <c r="Q218" s="228"/>
      <c r="R218" s="1"/>
      <c r="S218" s="6"/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50">
        <v>60</v>
      </c>
      <c r="B219" s="151">
        <v>42538</v>
      </c>
      <c r="C219" s="151"/>
      <c r="D219" s="152" t="s">
        <v>690</v>
      </c>
      <c r="E219" s="153" t="s">
        <v>577</v>
      </c>
      <c r="F219" s="154">
        <v>44</v>
      </c>
      <c r="G219" s="153"/>
      <c r="H219" s="153">
        <v>69.5</v>
      </c>
      <c r="I219" s="155">
        <v>69.5</v>
      </c>
      <c r="J219" s="156" t="s">
        <v>691</v>
      </c>
      <c r="K219" s="157">
        <f t="shared" si="146"/>
        <v>25.5</v>
      </c>
      <c r="L219" s="158">
        <f t="shared" si="147"/>
        <v>0.57954545454545459</v>
      </c>
      <c r="M219" s="153" t="s">
        <v>580</v>
      </c>
      <c r="N219" s="159">
        <v>42977</v>
      </c>
      <c r="O219" s="1"/>
      <c r="P219" s="1"/>
      <c r="Q219" s="228"/>
      <c r="R219" s="1"/>
      <c r="S219" s="6"/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50">
        <v>61</v>
      </c>
      <c r="B220" s="151">
        <v>42549</v>
      </c>
      <c r="C220" s="151"/>
      <c r="D220" s="152" t="s">
        <v>692</v>
      </c>
      <c r="E220" s="153" t="s">
        <v>577</v>
      </c>
      <c r="F220" s="154">
        <v>262.5</v>
      </c>
      <c r="G220" s="153"/>
      <c r="H220" s="153">
        <v>340</v>
      </c>
      <c r="I220" s="155">
        <v>333</v>
      </c>
      <c r="J220" s="156" t="s">
        <v>693</v>
      </c>
      <c r="K220" s="157">
        <v>77.5</v>
      </c>
      <c r="L220" s="158">
        <v>0.29523809523809502</v>
      </c>
      <c r="M220" s="153" t="s">
        <v>580</v>
      </c>
      <c r="N220" s="159">
        <v>43017</v>
      </c>
      <c r="O220" s="1"/>
      <c r="P220" s="1"/>
      <c r="Q220" s="228"/>
      <c r="R220" s="1"/>
      <c r="S220" s="6"/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50">
        <v>62</v>
      </c>
      <c r="B221" s="151">
        <v>42549</v>
      </c>
      <c r="C221" s="151"/>
      <c r="D221" s="152" t="s">
        <v>694</v>
      </c>
      <c r="E221" s="153" t="s">
        <v>577</v>
      </c>
      <c r="F221" s="154">
        <v>840</v>
      </c>
      <c r="G221" s="153"/>
      <c r="H221" s="153">
        <v>1230</v>
      </c>
      <c r="I221" s="155">
        <v>1230</v>
      </c>
      <c r="J221" s="156" t="s">
        <v>664</v>
      </c>
      <c r="K221" s="157">
        <v>390</v>
      </c>
      <c r="L221" s="158">
        <v>0.46428571428571402</v>
      </c>
      <c r="M221" s="153" t="s">
        <v>580</v>
      </c>
      <c r="N221" s="159">
        <v>42649</v>
      </c>
      <c r="O221" s="1"/>
      <c r="P221" s="1"/>
      <c r="Q221" s="228"/>
      <c r="R221" s="1"/>
      <c r="S221" s="6"/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73">
        <v>63</v>
      </c>
      <c r="B222" s="174">
        <v>42556</v>
      </c>
      <c r="C222" s="174"/>
      <c r="D222" s="175" t="s">
        <v>695</v>
      </c>
      <c r="E222" s="176" t="s">
        <v>577</v>
      </c>
      <c r="F222" s="176">
        <v>395</v>
      </c>
      <c r="G222" s="177"/>
      <c r="H222" s="177">
        <f>(468.5+342.5)/2</f>
        <v>405.5</v>
      </c>
      <c r="I222" s="177">
        <v>510</v>
      </c>
      <c r="J222" s="178" t="s">
        <v>696</v>
      </c>
      <c r="K222" s="179">
        <f t="shared" ref="K222:K228" si="148">H222-F222</f>
        <v>10.5</v>
      </c>
      <c r="L222" s="180">
        <f t="shared" ref="L222:L228" si="149">K222/F222</f>
        <v>2.6582278481012658E-2</v>
      </c>
      <c r="M222" s="176" t="s">
        <v>597</v>
      </c>
      <c r="N222" s="174">
        <v>43606</v>
      </c>
      <c r="O222" s="1"/>
      <c r="P222" s="1"/>
      <c r="Q222" s="228"/>
      <c r="R222" s="1"/>
      <c r="S222" s="6"/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60">
        <v>64</v>
      </c>
      <c r="B223" s="161">
        <v>42584</v>
      </c>
      <c r="C223" s="161"/>
      <c r="D223" s="162" t="s">
        <v>697</v>
      </c>
      <c r="E223" s="163" t="s">
        <v>589</v>
      </c>
      <c r="F223" s="164">
        <f>169.5-12.8</f>
        <v>156.69999999999999</v>
      </c>
      <c r="G223" s="164"/>
      <c r="H223" s="165">
        <v>77</v>
      </c>
      <c r="I223" s="165" t="s">
        <v>698</v>
      </c>
      <c r="J223" s="166" t="s">
        <v>699</v>
      </c>
      <c r="K223" s="167">
        <f t="shared" si="148"/>
        <v>-79.699999999999989</v>
      </c>
      <c r="L223" s="168">
        <f t="shared" si="149"/>
        <v>-0.50861518825781749</v>
      </c>
      <c r="M223" s="164" t="s">
        <v>590</v>
      </c>
      <c r="N223" s="161">
        <v>43522</v>
      </c>
      <c r="O223" s="1"/>
      <c r="P223" s="1"/>
      <c r="Q223" s="228"/>
      <c r="R223" s="1"/>
      <c r="S223" s="6"/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160">
        <v>65</v>
      </c>
      <c r="B224" s="161">
        <v>42586</v>
      </c>
      <c r="C224" s="161"/>
      <c r="D224" s="162" t="s">
        <v>700</v>
      </c>
      <c r="E224" s="163" t="s">
        <v>577</v>
      </c>
      <c r="F224" s="164">
        <v>400</v>
      </c>
      <c r="G224" s="164"/>
      <c r="H224" s="165">
        <v>305</v>
      </c>
      <c r="I224" s="165">
        <v>475</v>
      </c>
      <c r="J224" s="166" t="s">
        <v>701</v>
      </c>
      <c r="K224" s="167">
        <f t="shared" si="148"/>
        <v>-95</v>
      </c>
      <c r="L224" s="168">
        <f t="shared" si="149"/>
        <v>-0.23749999999999999</v>
      </c>
      <c r="M224" s="164" t="s">
        <v>590</v>
      </c>
      <c r="N224" s="161">
        <v>43606</v>
      </c>
      <c r="O224" s="1"/>
      <c r="P224" s="1"/>
      <c r="Q224" s="228"/>
      <c r="R224" s="1"/>
      <c r="S224" s="6"/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150">
        <v>66</v>
      </c>
      <c r="B225" s="151">
        <v>42593</v>
      </c>
      <c r="C225" s="151"/>
      <c r="D225" s="152" t="s">
        <v>702</v>
      </c>
      <c r="E225" s="153" t="s">
        <v>577</v>
      </c>
      <c r="F225" s="154">
        <v>86.5</v>
      </c>
      <c r="G225" s="153"/>
      <c r="H225" s="153">
        <v>130</v>
      </c>
      <c r="I225" s="155">
        <v>130</v>
      </c>
      <c r="J225" s="156" t="s">
        <v>703</v>
      </c>
      <c r="K225" s="157">
        <f t="shared" si="148"/>
        <v>43.5</v>
      </c>
      <c r="L225" s="158">
        <f t="shared" si="149"/>
        <v>0.50289017341040465</v>
      </c>
      <c r="M225" s="153" t="s">
        <v>580</v>
      </c>
      <c r="N225" s="159">
        <v>43091</v>
      </c>
      <c r="O225" s="1"/>
      <c r="P225" s="1"/>
      <c r="Q225" s="228"/>
      <c r="R225" s="1"/>
      <c r="S225" s="6"/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60">
        <v>67</v>
      </c>
      <c r="B226" s="161">
        <v>42600</v>
      </c>
      <c r="C226" s="161"/>
      <c r="D226" s="162" t="s">
        <v>122</v>
      </c>
      <c r="E226" s="163" t="s">
        <v>577</v>
      </c>
      <c r="F226" s="164">
        <v>133.5</v>
      </c>
      <c r="G226" s="164"/>
      <c r="H226" s="165">
        <v>126.5</v>
      </c>
      <c r="I226" s="165">
        <v>178</v>
      </c>
      <c r="J226" s="166" t="s">
        <v>704</v>
      </c>
      <c r="K226" s="167">
        <f t="shared" si="148"/>
        <v>-7</v>
      </c>
      <c r="L226" s="168">
        <f t="shared" si="149"/>
        <v>-5.2434456928838954E-2</v>
      </c>
      <c r="M226" s="164" t="s">
        <v>590</v>
      </c>
      <c r="N226" s="161">
        <v>42615</v>
      </c>
      <c r="O226" s="1"/>
      <c r="P226" s="1"/>
      <c r="Q226" s="228"/>
      <c r="R226" s="1"/>
      <c r="S226" s="6"/>
      <c r="T226" s="1"/>
      <c r="U226" s="1"/>
      <c r="V226" s="1"/>
      <c r="W226" s="1"/>
      <c r="X226" s="1"/>
      <c r="Y226" s="1"/>
      <c r="Z226" s="1"/>
      <c r="AA226" s="1"/>
    </row>
    <row r="227" spans="1:27" ht="12.75" customHeight="1">
      <c r="A227" s="150">
        <v>68</v>
      </c>
      <c r="B227" s="151">
        <v>42613</v>
      </c>
      <c r="C227" s="151"/>
      <c r="D227" s="152" t="s">
        <v>705</v>
      </c>
      <c r="E227" s="153" t="s">
        <v>577</v>
      </c>
      <c r="F227" s="154">
        <v>560</v>
      </c>
      <c r="G227" s="153"/>
      <c r="H227" s="153">
        <v>725</v>
      </c>
      <c r="I227" s="155">
        <v>725</v>
      </c>
      <c r="J227" s="156" t="s">
        <v>610</v>
      </c>
      <c r="K227" s="157">
        <f t="shared" si="148"/>
        <v>165</v>
      </c>
      <c r="L227" s="158">
        <f t="shared" si="149"/>
        <v>0.29464285714285715</v>
      </c>
      <c r="M227" s="153" t="s">
        <v>580</v>
      </c>
      <c r="N227" s="159">
        <v>42456</v>
      </c>
      <c r="O227" s="1"/>
      <c r="P227" s="1"/>
      <c r="Q227" s="228"/>
      <c r="R227" s="1"/>
      <c r="S227" s="6"/>
      <c r="T227" s="1"/>
      <c r="U227" s="1"/>
      <c r="V227" s="1"/>
      <c r="W227" s="1"/>
      <c r="X227" s="1"/>
      <c r="Y227" s="1"/>
      <c r="Z227" s="1"/>
      <c r="AA227" s="1"/>
    </row>
    <row r="228" spans="1:27" ht="12.75" customHeight="1">
      <c r="A228" s="150">
        <v>69</v>
      </c>
      <c r="B228" s="151">
        <v>42614</v>
      </c>
      <c r="C228" s="151"/>
      <c r="D228" s="152" t="s">
        <v>706</v>
      </c>
      <c r="E228" s="153" t="s">
        <v>577</v>
      </c>
      <c r="F228" s="154">
        <v>160.5</v>
      </c>
      <c r="G228" s="153"/>
      <c r="H228" s="153">
        <v>210</v>
      </c>
      <c r="I228" s="155">
        <v>210</v>
      </c>
      <c r="J228" s="156" t="s">
        <v>610</v>
      </c>
      <c r="K228" s="157">
        <f t="shared" si="148"/>
        <v>49.5</v>
      </c>
      <c r="L228" s="158">
        <f t="shared" si="149"/>
        <v>0.30841121495327101</v>
      </c>
      <c r="M228" s="153" t="s">
        <v>580</v>
      </c>
      <c r="N228" s="159">
        <v>42871</v>
      </c>
      <c r="O228" s="1"/>
      <c r="P228" s="1"/>
      <c r="Q228" s="228"/>
      <c r="R228" s="1"/>
      <c r="S228" s="6"/>
      <c r="T228" s="1"/>
      <c r="U228" s="1"/>
      <c r="V228" s="1"/>
      <c r="W228" s="1"/>
      <c r="X228" s="1"/>
      <c r="Y228" s="1"/>
      <c r="Z228" s="1"/>
      <c r="AA228" s="1"/>
    </row>
    <row r="229" spans="1:27" ht="12.75" customHeight="1">
      <c r="A229" s="150">
        <v>70</v>
      </c>
      <c r="B229" s="151">
        <v>42646</v>
      </c>
      <c r="C229" s="151"/>
      <c r="D229" s="152" t="s">
        <v>409</v>
      </c>
      <c r="E229" s="153" t="s">
        <v>577</v>
      </c>
      <c r="F229" s="154">
        <v>430</v>
      </c>
      <c r="G229" s="153"/>
      <c r="H229" s="153">
        <v>596</v>
      </c>
      <c r="I229" s="155">
        <v>575</v>
      </c>
      <c r="J229" s="156" t="s">
        <v>707</v>
      </c>
      <c r="K229" s="157">
        <v>166</v>
      </c>
      <c r="L229" s="158">
        <v>0.38604651162790699</v>
      </c>
      <c r="M229" s="153" t="s">
        <v>580</v>
      </c>
      <c r="N229" s="159">
        <v>42769</v>
      </c>
      <c r="O229" s="1"/>
      <c r="P229" s="1"/>
      <c r="Q229" s="228"/>
      <c r="R229" s="1"/>
      <c r="S229" s="6"/>
      <c r="T229" s="1"/>
      <c r="U229" s="1"/>
      <c r="V229" s="1"/>
      <c r="W229" s="1"/>
      <c r="X229" s="1"/>
      <c r="Y229" s="1"/>
      <c r="Z229" s="1"/>
      <c r="AA229" s="1"/>
    </row>
    <row r="230" spans="1:27" ht="12.75" customHeight="1">
      <c r="A230" s="150">
        <v>71</v>
      </c>
      <c r="B230" s="151">
        <v>42657</v>
      </c>
      <c r="C230" s="151"/>
      <c r="D230" s="152" t="s">
        <v>708</v>
      </c>
      <c r="E230" s="153" t="s">
        <v>577</v>
      </c>
      <c r="F230" s="154">
        <v>280</v>
      </c>
      <c r="G230" s="153"/>
      <c r="H230" s="153">
        <v>345</v>
      </c>
      <c r="I230" s="155">
        <v>345</v>
      </c>
      <c r="J230" s="156" t="s">
        <v>610</v>
      </c>
      <c r="K230" s="157">
        <f t="shared" ref="K230:K235" si="150">H230-F230</f>
        <v>65</v>
      </c>
      <c r="L230" s="158">
        <f t="shared" ref="L230:L231" si="151">K230/F230</f>
        <v>0.23214285714285715</v>
      </c>
      <c r="M230" s="153" t="s">
        <v>580</v>
      </c>
      <c r="N230" s="159">
        <v>42814</v>
      </c>
      <c r="O230" s="1"/>
      <c r="P230" s="1"/>
      <c r="Q230" s="228"/>
      <c r="R230" s="1"/>
      <c r="S230" s="6"/>
      <c r="T230" s="1"/>
      <c r="U230" s="1"/>
      <c r="V230" s="1"/>
      <c r="W230" s="1"/>
      <c r="X230" s="1"/>
      <c r="Y230" s="1"/>
      <c r="Z230" s="1"/>
      <c r="AA230" s="1"/>
    </row>
    <row r="231" spans="1:27" ht="12.75" customHeight="1">
      <c r="A231" s="150">
        <v>72</v>
      </c>
      <c r="B231" s="151">
        <v>42657</v>
      </c>
      <c r="C231" s="151"/>
      <c r="D231" s="152" t="s">
        <v>709</v>
      </c>
      <c r="E231" s="153" t="s">
        <v>577</v>
      </c>
      <c r="F231" s="154">
        <v>245</v>
      </c>
      <c r="G231" s="153"/>
      <c r="H231" s="153">
        <v>325.5</v>
      </c>
      <c r="I231" s="155">
        <v>330</v>
      </c>
      <c r="J231" s="156" t="s">
        <v>710</v>
      </c>
      <c r="K231" s="157">
        <f t="shared" si="150"/>
        <v>80.5</v>
      </c>
      <c r="L231" s="158">
        <f t="shared" si="151"/>
        <v>0.32857142857142857</v>
      </c>
      <c r="M231" s="153" t="s">
        <v>580</v>
      </c>
      <c r="N231" s="159">
        <v>42769</v>
      </c>
      <c r="O231" s="1"/>
      <c r="P231" s="1"/>
      <c r="Q231" s="228"/>
      <c r="R231" s="1"/>
      <c r="S231" s="6"/>
      <c r="T231" s="1"/>
      <c r="U231" s="1"/>
      <c r="V231" s="1"/>
      <c r="W231" s="1"/>
      <c r="X231" s="1"/>
      <c r="Y231" s="1"/>
      <c r="Z231" s="1"/>
      <c r="AA231" s="1"/>
    </row>
    <row r="232" spans="1:27" ht="12.75" customHeight="1">
      <c r="A232" s="150">
        <v>73</v>
      </c>
      <c r="B232" s="151">
        <v>42660</v>
      </c>
      <c r="C232" s="151"/>
      <c r="D232" s="152" t="s">
        <v>711</v>
      </c>
      <c r="E232" s="153" t="s">
        <v>577</v>
      </c>
      <c r="F232" s="154">
        <v>125</v>
      </c>
      <c r="G232" s="153"/>
      <c r="H232" s="153">
        <v>160</v>
      </c>
      <c r="I232" s="155">
        <v>160</v>
      </c>
      <c r="J232" s="156" t="s">
        <v>664</v>
      </c>
      <c r="K232" s="157">
        <f t="shared" si="150"/>
        <v>35</v>
      </c>
      <c r="L232" s="158">
        <v>0.28000000000000003</v>
      </c>
      <c r="M232" s="153" t="s">
        <v>580</v>
      </c>
      <c r="N232" s="159">
        <v>42803</v>
      </c>
      <c r="O232" s="1"/>
      <c r="P232" s="1"/>
      <c r="Q232" s="228"/>
      <c r="R232" s="1"/>
      <c r="S232" s="6"/>
      <c r="T232" s="1"/>
      <c r="U232" s="1"/>
      <c r="V232" s="1"/>
      <c r="W232" s="1"/>
      <c r="X232" s="1"/>
      <c r="Y232" s="1"/>
      <c r="Z232" s="1"/>
      <c r="AA232" s="1"/>
    </row>
    <row r="233" spans="1:27" ht="12.75" customHeight="1">
      <c r="A233" s="150">
        <v>74</v>
      </c>
      <c r="B233" s="151">
        <v>42660</v>
      </c>
      <c r="C233" s="151"/>
      <c r="D233" s="152" t="s">
        <v>712</v>
      </c>
      <c r="E233" s="153" t="s">
        <v>577</v>
      </c>
      <c r="F233" s="154">
        <v>114</v>
      </c>
      <c r="G233" s="153"/>
      <c r="H233" s="153">
        <v>145</v>
      </c>
      <c r="I233" s="155">
        <v>145</v>
      </c>
      <c r="J233" s="156" t="s">
        <v>664</v>
      </c>
      <c r="K233" s="157">
        <f t="shared" si="150"/>
        <v>31</v>
      </c>
      <c r="L233" s="158">
        <f t="shared" ref="L233:L235" si="152">K233/F233</f>
        <v>0.27192982456140352</v>
      </c>
      <c r="M233" s="153" t="s">
        <v>580</v>
      </c>
      <c r="N233" s="159">
        <v>42859</v>
      </c>
      <c r="O233" s="1"/>
      <c r="P233" s="1"/>
      <c r="Q233" s="228"/>
      <c r="R233" s="1"/>
      <c r="S233" s="6"/>
      <c r="T233" s="1"/>
      <c r="U233" s="1"/>
      <c r="V233" s="1"/>
      <c r="W233" s="1"/>
      <c r="X233" s="1"/>
      <c r="Y233" s="1"/>
      <c r="Z233" s="1"/>
      <c r="AA233" s="1"/>
    </row>
    <row r="234" spans="1:27" ht="12.75" customHeight="1">
      <c r="A234" s="150">
        <v>75</v>
      </c>
      <c r="B234" s="151">
        <v>42660</v>
      </c>
      <c r="C234" s="151"/>
      <c r="D234" s="152" t="s">
        <v>713</v>
      </c>
      <c r="E234" s="153" t="s">
        <v>577</v>
      </c>
      <c r="F234" s="154">
        <v>212</v>
      </c>
      <c r="G234" s="153"/>
      <c r="H234" s="153">
        <v>280</v>
      </c>
      <c r="I234" s="155">
        <v>276</v>
      </c>
      <c r="J234" s="156" t="s">
        <v>714</v>
      </c>
      <c r="K234" s="157">
        <f t="shared" si="150"/>
        <v>68</v>
      </c>
      <c r="L234" s="158">
        <f t="shared" si="152"/>
        <v>0.32075471698113206</v>
      </c>
      <c r="M234" s="153" t="s">
        <v>580</v>
      </c>
      <c r="N234" s="159">
        <v>42858</v>
      </c>
      <c r="O234" s="1"/>
      <c r="P234" s="1"/>
      <c r="Q234" s="228"/>
      <c r="R234" s="1"/>
      <c r="S234" s="6"/>
      <c r="T234" s="1"/>
      <c r="U234" s="1"/>
      <c r="V234" s="1"/>
      <c r="W234" s="1"/>
      <c r="X234" s="1"/>
      <c r="Y234" s="1"/>
      <c r="Z234" s="1"/>
      <c r="AA234" s="1"/>
    </row>
    <row r="235" spans="1:27" ht="12.75" customHeight="1">
      <c r="A235" s="150">
        <v>76</v>
      </c>
      <c r="B235" s="151">
        <v>42678</v>
      </c>
      <c r="C235" s="151"/>
      <c r="D235" s="152" t="s">
        <v>456</v>
      </c>
      <c r="E235" s="153" t="s">
        <v>577</v>
      </c>
      <c r="F235" s="154">
        <v>155</v>
      </c>
      <c r="G235" s="153"/>
      <c r="H235" s="153">
        <v>210</v>
      </c>
      <c r="I235" s="155">
        <v>210</v>
      </c>
      <c r="J235" s="156" t="s">
        <v>715</v>
      </c>
      <c r="K235" s="157">
        <f t="shared" si="150"/>
        <v>55</v>
      </c>
      <c r="L235" s="158">
        <f t="shared" si="152"/>
        <v>0.35483870967741937</v>
      </c>
      <c r="M235" s="153" t="s">
        <v>580</v>
      </c>
      <c r="N235" s="159">
        <v>42944</v>
      </c>
      <c r="O235" s="1"/>
      <c r="P235" s="1"/>
      <c r="Q235" s="228"/>
      <c r="R235" s="1"/>
      <c r="S235" s="6"/>
      <c r="T235" s="1"/>
      <c r="U235" s="1"/>
      <c r="V235" s="1"/>
      <c r="W235" s="1"/>
      <c r="X235" s="1"/>
      <c r="Y235" s="1"/>
      <c r="Z235" s="1"/>
      <c r="AA235" s="1"/>
    </row>
    <row r="236" spans="1:27" ht="12.75" customHeight="1">
      <c r="A236" s="160">
        <v>77</v>
      </c>
      <c r="B236" s="161">
        <v>42710</v>
      </c>
      <c r="C236" s="161"/>
      <c r="D236" s="162" t="s">
        <v>716</v>
      </c>
      <c r="E236" s="163" t="s">
        <v>577</v>
      </c>
      <c r="F236" s="164">
        <v>150.5</v>
      </c>
      <c r="G236" s="164"/>
      <c r="H236" s="165">
        <v>72.5</v>
      </c>
      <c r="I236" s="165">
        <v>174</v>
      </c>
      <c r="J236" s="166" t="s">
        <v>717</v>
      </c>
      <c r="K236" s="167">
        <v>-78</v>
      </c>
      <c r="L236" s="168">
        <v>-0.51827242524916906</v>
      </c>
      <c r="M236" s="164" t="s">
        <v>590</v>
      </c>
      <c r="N236" s="161">
        <v>43333</v>
      </c>
      <c r="O236" s="1"/>
      <c r="P236" s="1"/>
      <c r="Q236" s="228"/>
      <c r="R236" s="1"/>
      <c r="S236" s="6"/>
      <c r="T236" s="1"/>
      <c r="U236" s="1"/>
      <c r="V236" s="1"/>
      <c r="W236" s="1"/>
      <c r="X236" s="1"/>
      <c r="Y236" s="1"/>
      <c r="Z236" s="1"/>
      <c r="AA236" s="1"/>
    </row>
    <row r="237" spans="1:27" ht="12.75" customHeight="1">
      <c r="A237" s="150">
        <v>78</v>
      </c>
      <c r="B237" s="151">
        <v>42712</v>
      </c>
      <c r="C237" s="151"/>
      <c r="D237" s="152" t="s">
        <v>718</v>
      </c>
      <c r="E237" s="153" t="s">
        <v>577</v>
      </c>
      <c r="F237" s="154">
        <v>380</v>
      </c>
      <c r="G237" s="153"/>
      <c r="H237" s="153">
        <v>478</v>
      </c>
      <c r="I237" s="155">
        <v>468</v>
      </c>
      <c r="J237" s="156" t="s">
        <v>664</v>
      </c>
      <c r="K237" s="157">
        <f t="shared" ref="K237:K239" si="153">H237-F237</f>
        <v>98</v>
      </c>
      <c r="L237" s="158">
        <f t="shared" ref="L237:L239" si="154">K237/F237</f>
        <v>0.25789473684210529</v>
      </c>
      <c r="M237" s="153" t="s">
        <v>580</v>
      </c>
      <c r="N237" s="159">
        <v>43025</v>
      </c>
      <c r="O237" s="1"/>
      <c r="P237" s="1"/>
      <c r="Q237" s="228"/>
      <c r="R237" s="1"/>
      <c r="S237" s="6"/>
      <c r="T237" s="1"/>
      <c r="U237" s="1"/>
      <c r="V237" s="1"/>
      <c r="W237" s="1"/>
      <c r="X237" s="1"/>
      <c r="Y237" s="1"/>
      <c r="Z237" s="1"/>
      <c r="AA237" s="1"/>
    </row>
    <row r="238" spans="1:27" ht="12.75" customHeight="1">
      <c r="A238" s="150">
        <v>79</v>
      </c>
      <c r="B238" s="151">
        <v>42734</v>
      </c>
      <c r="C238" s="151"/>
      <c r="D238" s="152" t="s">
        <v>121</v>
      </c>
      <c r="E238" s="153" t="s">
        <v>577</v>
      </c>
      <c r="F238" s="154">
        <v>305</v>
      </c>
      <c r="G238" s="153"/>
      <c r="H238" s="153">
        <v>375</v>
      </c>
      <c r="I238" s="155">
        <v>375</v>
      </c>
      <c r="J238" s="156" t="s">
        <v>664</v>
      </c>
      <c r="K238" s="157">
        <f t="shared" si="153"/>
        <v>70</v>
      </c>
      <c r="L238" s="158">
        <f t="shared" si="154"/>
        <v>0.22950819672131148</v>
      </c>
      <c r="M238" s="153" t="s">
        <v>580</v>
      </c>
      <c r="N238" s="159">
        <v>42768</v>
      </c>
      <c r="O238" s="1"/>
      <c r="P238" s="1"/>
      <c r="Q238" s="228"/>
      <c r="R238" s="1"/>
      <c r="S238" s="6"/>
      <c r="T238" s="1"/>
      <c r="U238" s="1"/>
      <c r="V238" s="1"/>
      <c r="W238" s="1"/>
      <c r="X238" s="1"/>
      <c r="Y238" s="1"/>
      <c r="Z238" s="1"/>
      <c r="AA238" s="1"/>
    </row>
    <row r="239" spans="1:27" ht="12.75" customHeight="1">
      <c r="A239" s="150">
        <v>80</v>
      </c>
      <c r="B239" s="151">
        <v>42739</v>
      </c>
      <c r="C239" s="151"/>
      <c r="D239" s="152" t="s">
        <v>104</v>
      </c>
      <c r="E239" s="153" t="s">
        <v>577</v>
      </c>
      <c r="F239" s="154">
        <v>99.5</v>
      </c>
      <c r="G239" s="153"/>
      <c r="H239" s="153">
        <v>158</v>
      </c>
      <c r="I239" s="155">
        <v>158</v>
      </c>
      <c r="J239" s="156" t="s">
        <v>664</v>
      </c>
      <c r="K239" s="157">
        <f t="shared" si="153"/>
        <v>58.5</v>
      </c>
      <c r="L239" s="158">
        <f t="shared" si="154"/>
        <v>0.5879396984924623</v>
      </c>
      <c r="M239" s="153" t="s">
        <v>580</v>
      </c>
      <c r="N239" s="159">
        <v>42898</v>
      </c>
      <c r="O239" s="1"/>
      <c r="P239" s="1"/>
      <c r="Q239" s="228"/>
      <c r="R239" s="1"/>
      <c r="S239" s="6"/>
      <c r="T239" s="1"/>
      <c r="U239" s="1"/>
      <c r="V239" s="1"/>
      <c r="W239" s="1"/>
      <c r="X239" s="1"/>
      <c r="Y239" s="1"/>
      <c r="Z239" s="1"/>
      <c r="AA239" s="1"/>
    </row>
    <row r="240" spans="1:27" ht="12.75" customHeight="1">
      <c r="A240" s="150">
        <v>81</v>
      </c>
      <c r="B240" s="151">
        <v>42739</v>
      </c>
      <c r="C240" s="151"/>
      <c r="D240" s="152" t="s">
        <v>104</v>
      </c>
      <c r="E240" s="153" t="s">
        <v>577</v>
      </c>
      <c r="F240" s="154">
        <v>99.5</v>
      </c>
      <c r="G240" s="153"/>
      <c r="H240" s="153">
        <v>158</v>
      </c>
      <c r="I240" s="155">
        <v>158</v>
      </c>
      <c r="J240" s="156" t="s">
        <v>664</v>
      </c>
      <c r="K240" s="157">
        <v>58.5</v>
      </c>
      <c r="L240" s="158">
        <v>0.58793969849246197</v>
      </c>
      <c r="M240" s="153" t="s">
        <v>580</v>
      </c>
      <c r="N240" s="159">
        <v>42898</v>
      </c>
      <c r="O240" s="1"/>
      <c r="P240" s="1"/>
      <c r="Q240" s="228"/>
      <c r="R240" s="1"/>
      <c r="S240" s="6"/>
      <c r="T240" s="1"/>
      <c r="U240" s="1"/>
      <c r="V240" s="1"/>
      <c r="W240" s="1"/>
      <c r="X240" s="1"/>
      <c r="Y240" s="1"/>
      <c r="Z240" s="1"/>
      <c r="AA240" s="1"/>
    </row>
    <row r="241" spans="1:27" ht="12.75" customHeight="1">
      <c r="A241" s="150">
        <v>82</v>
      </c>
      <c r="B241" s="151">
        <v>42786</v>
      </c>
      <c r="C241" s="151"/>
      <c r="D241" s="152" t="s">
        <v>210</v>
      </c>
      <c r="E241" s="153" t="s">
        <v>577</v>
      </c>
      <c r="F241" s="154">
        <v>140.5</v>
      </c>
      <c r="G241" s="153"/>
      <c r="H241" s="153">
        <v>220</v>
      </c>
      <c r="I241" s="155">
        <v>220</v>
      </c>
      <c r="J241" s="156" t="s">
        <v>664</v>
      </c>
      <c r="K241" s="157">
        <f>H241-F241</f>
        <v>79.5</v>
      </c>
      <c r="L241" s="158">
        <f>K241/F241</f>
        <v>0.5658362989323843</v>
      </c>
      <c r="M241" s="153" t="s">
        <v>580</v>
      </c>
      <c r="N241" s="159">
        <v>42864</v>
      </c>
      <c r="O241" s="1"/>
      <c r="P241" s="1"/>
      <c r="Q241" s="228"/>
      <c r="R241" s="1"/>
      <c r="S241" s="6"/>
      <c r="T241" s="1"/>
      <c r="U241" s="1"/>
      <c r="V241" s="1"/>
      <c r="W241" s="1"/>
      <c r="X241" s="1"/>
      <c r="Y241" s="1"/>
      <c r="Z241" s="1"/>
      <c r="AA241" s="1"/>
    </row>
    <row r="242" spans="1:27" ht="12.75" customHeight="1">
      <c r="A242" s="150">
        <v>83</v>
      </c>
      <c r="B242" s="151">
        <v>42786</v>
      </c>
      <c r="C242" s="151"/>
      <c r="D242" s="152" t="s">
        <v>719</v>
      </c>
      <c r="E242" s="153" t="s">
        <v>577</v>
      </c>
      <c r="F242" s="154">
        <v>202.5</v>
      </c>
      <c r="G242" s="153"/>
      <c r="H242" s="153">
        <v>234</v>
      </c>
      <c r="I242" s="155">
        <v>234</v>
      </c>
      <c r="J242" s="156" t="s">
        <v>664</v>
      </c>
      <c r="K242" s="157">
        <v>31.5</v>
      </c>
      <c r="L242" s="158">
        <v>0.155555555555556</v>
      </c>
      <c r="M242" s="153" t="s">
        <v>580</v>
      </c>
      <c r="N242" s="159">
        <v>42836</v>
      </c>
      <c r="O242" s="1"/>
      <c r="P242" s="1"/>
      <c r="Q242" s="228"/>
      <c r="R242" s="1"/>
      <c r="S242" s="6"/>
      <c r="T242" s="1"/>
      <c r="U242" s="1"/>
      <c r="V242" s="1"/>
      <c r="W242" s="1"/>
      <c r="X242" s="1"/>
      <c r="Y242" s="1"/>
      <c r="Z242" s="1"/>
      <c r="AA242" s="1"/>
    </row>
    <row r="243" spans="1:27" ht="12.75" customHeight="1">
      <c r="A243" s="150">
        <v>84</v>
      </c>
      <c r="B243" s="151">
        <v>42818</v>
      </c>
      <c r="C243" s="151"/>
      <c r="D243" s="152" t="s">
        <v>720</v>
      </c>
      <c r="E243" s="153" t="s">
        <v>577</v>
      </c>
      <c r="F243" s="154">
        <v>300.5</v>
      </c>
      <c r="G243" s="153"/>
      <c r="H243" s="153">
        <v>417.5</v>
      </c>
      <c r="I243" s="155">
        <v>420</v>
      </c>
      <c r="J243" s="156" t="s">
        <v>721</v>
      </c>
      <c r="K243" s="157">
        <f>H243-F243</f>
        <v>117</v>
      </c>
      <c r="L243" s="158">
        <f>K243/F243</f>
        <v>0.38935108153078202</v>
      </c>
      <c r="M243" s="153" t="s">
        <v>580</v>
      </c>
      <c r="N243" s="159">
        <v>43070</v>
      </c>
      <c r="O243" s="1"/>
      <c r="P243" s="1"/>
      <c r="Q243" s="228"/>
      <c r="R243" s="1"/>
      <c r="S243" s="6"/>
      <c r="T243" s="1"/>
      <c r="U243" s="1"/>
      <c r="V243" s="1"/>
      <c r="W243" s="1"/>
      <c r="X243" s="1"/>
      <c r="Y243" s="1"/>
      <c r="Z243" s="1"/>
      <c r="AA243" s="1"/>
    </row>
    <row r="244" spans="1:27" ht="12.75" customHeight="1">
      <c r="A244" s="150">
        <v>85</v>
      </c>
      <c r="B244" s="151">
        <v>42818</v>
      </c>
      <c r="C244" s="151"/>
      <c r="D244" s="152" t="s">
        <v>694</v>
      </c>
      <c r="E244" s="153" t="s">
        <v>577</v>
      </c>
      <c r="F244" s="154">
        <v>850</v>
      </c>
      <c r="G244" s="153"/>
      <c r="H244" s="153">
        <v>1042.5</v>
      </c>
      <c r="I244" s="155">
        <v>1023</v>
      </c>
      <c r="J244" s="156" t="s">
        <v>722</v>
      </c>
      <c r="K244" s="157">
        <v>192.5</v>
      </c>
      <c r="L244" s="158">
        <v>0.22647058823529401</v>
      </c>
      <c r="M244" s="153" t="s">
        <v>580</v>
      </c>
      <c r="N244" s="159">
        <v>42830</v>
      </c>
      <c r="O244" s="1"/>
      <c r="P244" s="1"/>
      <c r="Q244" s="228"/>
      <c r="R244" s="1"/>
      <c r="S244" s="6"/>
      <c r="T244" s="1"/>
      <c r="U244" s="1"/>
      <c r="V244" s="1"/>
      <c r="W244" s="1"/>
      <c r="X244" s="1"/>
      <c r="Y244" s="1"/>
      <c r="Z244" s="1"/>
      <c r="AA244" s="1"/>
    </row>
    <row r="245" spans="1:27" ht="12.75" customHeight="1">
      <c r="A245" s="150">
        <v>86</v>
      </c>
      <c r="B245" s="151">
        <v>42830</v>
      </c>
      <c r="C245" s="151"/>
      <c r="D245" s="152" t="s">
        <v>487</v>
      </c>
      <c r="E245" s="153" t="s">
        <v>577</v>
      </c>
      <c r="F245" s="154">
        <v>785</v>
      </c>
      <c r="G245" s="153"/>
      <c r="H245" s="153">
        <v>930</v>
      </c>
      <c r="I245" s="155">
        <v>920</v>
      </c>
      <c r="J245" s="156" t="s">
        <v>723</v>
      </c>
      <c r="K245" s="157">
        <f>H245-F245</f>
        <v>145</v>
      </c>
      <c r="L245" s="158">
        <f>K245/F245</f>
        <v>0.18471337579617833</v>
      </c>
      <c r="M245" s="153" t="s">
        <v>580</v>
      </c>
      <c r="N245" s="159">
        <v>42976</v>
      </c>
      <c r="O245" s="1"/>
      <c r="P245" s="1"/>
      <c r="Q245" s="228"/>
      <c r="R245" s="1"/>
      <c r="S245" s="6"/>
      <c r="T245" s="1"/>
      <c r="U245" s="1"/>
      <c r="V245" s="1"/>
      <c r="W245" s="1"/>
      <c r="X245" s="1"/>
      <c r="Y245" s="1"/>
      <c r="Z245" s="1"/>
      <c r="AA245" s="1"/>
    </row>
    <row r="246" spans="1:27" ht="12.75" customHeight="1">
      <c r="A246" s="160">
        <v>87</v>
      </c>
      <c r="B246" s="161">
        <v>42831</v>
      </c>
      <c r="C246" s="161"/>
      <c r="D246" s="162" t="s">
        <v>724</v>
      </c>
      <c r="E246" s="163" t="s">
        <v>577</v>
      </c>
      <c r="F246" s="164">
        <v>40</v>
      </c>
      <c r="G246" s="164"/>
      <c r="H246" s="165">
        <v>13.1</v>
      </c>
      <c r="I246" s="165">
        <v>60</v>
      </c>
      <c r="J246" s="166" t="s">
        <v>725</v>
      </c>
      <c r="K246" s="167">
        <v>-26.9</v>
      </c>
      <c r="L246" s="168">
        <v>-0.67249999999999999</v>
      </c>
      <c r="M246" s="164" t="s">
        <v>590</v>
      </c>
      <c r="N246" s="161">
        <v>43138</v>
      </c>
      <c r="O246" s="1"/>
      <c r="P246" s="1"/>
      <c r="Q246" s="228"/>
      <c r="R246" s="1"/>
      <c r="S246" s="6"/>
      <c r="T246" s="1"/>
      <c r="U246" s="1"/>
      <c r="V246" s="1"/>
      <c r="W246" s="1"/>
      <c r="X246" s="1"/>
      <c r="Y246" s="1"/>
      <c r="Z246" s="1"/>
      <c r="AA246" s="1"/>
    </row>
    <row r="247" spans="1:27" ht="12.75" customHeight="1">
      <c r="A247" s="150">
        <v>88</v>
      </c>
      <c r="B247" s="151">
        <v>42837</v>
      </c>
      <c r="C247" s="151"/>
      <c r="D247" s="152" t="s">
        <v>102</v>
      </c>
      <c r="E247" s="153" t="s">
        <v>577</v>
      </c>
      <c r="F247" s="154">
        <v>289.5</v>
      </c>
      <c r="G247" s="153"/>
      <c r="H247" s="153">
        <v>354</v>
      </c>
      <c r="I247" s="155">
        <v>360</v>
      </c>
      <c r="J247" s="156" t="s">
        <v>726</v>
      </c>
      <c r="K247" s="157">
        <f t="shared" ref="K247:K255" si="155">H247-F247</f>
        <v>64.5</v>
      </c>
      <c r="L247" s="158">
        <f t="shared" ref="L247:L255" si="156">K247/F247</f>
        <v>0.22279792746113988</v>
      </c>
      <c r="M247" s="153" t="s">
        <v>580</v>
      </c>
      <c r="N247" s="159">
        <v>43040</v>
      </c>
      <c r="O247" s="1"/>
      <c r="P247" s="1"/>
      <c r="Q247" s="228"/>
      <c r="R247" s="1"/>
      <c r="S247" s="6"/>
      <c r="T247" s="1"/>
      <c r="U247" s="1"/>
      <c r="V247" s="1"/>
      <c r="W247" s="1"/>
      <c r="X247" s="1"/>
      <c r="Y247" s="1"/>
      <c r="Z247" s="1"/>
      <c r="AA247" s="1"/>
    </row>
    <row r="248" spans="1:27" ht="12.75" customHeight="1">
      <c r="A248" s="150">
        <v>89</v>
      </c>
      <c r="B248" s="151">
        <v>42845</v>
      </c>
      <c r="C248" s="151"/>
      <c r="D248" s="152" t="s">
        <v>428</v>
      </c>
      <c r="E248" s="153" t="s">
        <v>577</v>
      </c>
      <c r="F248" s="154">
        <v>700</v>
      </c>
      <c r="G248" s="153"/>
      <c r="H248" s="153">
        <v>840</v>
      </c>
      <c r="I248" s="155">
        <v>840</v>
      </c>
      <c r="J248" s="156" t="s">
        <v>727</v>
      </c>
      <c r="K248" s="157">
        <f t="shared" si="155"/>
        <v>140</v>
      </c>
      <c r="L248" s="158">
        <f t="shared" si="156"/>
        <v>0.2</v>
      </c>
      <c r="M248" s="153" t="s">
        <v>580</v>
      </c>
      <c r="N248" s="159">
        <v>42893</v>
      </c>
      <c r="O248" s="1"/>
      <c r="P248" s="1"/>
      <c r="Q248" s="228"/>
      <c r="R248" s="1"/>
      <c r="S248" s="6"/>
      <c r="T248" s="1"/>
      <c r="U248" s="1"/>
      <c r="V248" s="1"/>
      <c r="W248" s="1"/>
      <c r="X248" s="1"/>
      <c r="Y248" s="1"/>
      <c r="Z248" s="1"/>
      <c r="AA248" s="1"/>
    </row>
    <row r="249" spans="1:27" ht="12.75" customHeight="1">
      <c r="A249" s="150">
        <v>90</v>
      </c>
      <c r="B249" s="151">
        <v>42887</v>
      </c>
      <c r="C249" s="151"/>
      <c r="D249" s="152" t="s">
        <v>728</v>
      </c>
      <c r="E249" s="153" t="s">
        <v>577</v>
      </c>
      <c r="F249" s="154">
        <v>130</v>
      </c>
      <c r="G249" s="153"/>
      <c r="H249" s="153">
        <v>144.25</v>
      </c>
      <c r="I249" s="155">
        <v>170</v>
      </c>
      <c r="J249" s="156" t="s">
        <v>729</v>
      </c>
      <c r="K249" s="157">
        <f t="shared" si="155"/>
        <v>14.25</v>
      </c>
      <c r="L249" s="158">
        <f t="shared" si="156"/>
        <v>0.10961538461538461</v>
      </c>
      <c r="M249" s="153" t="s">
        <v>580</v>
      </c>
      <c r="N249" s="159">
        <v>43675</v>
      </c>
      <c r="O249" s="1"/>
      <c r="P249" s="1"/>
      <c r="Q249" s="228"/>
      <c r="R249" s="1"/>
      <c r="S249" s="6"/>
      <c r="T249" s="1"/>
      <c r="U249" s="1"/>
      <c r="V249" s="1"/>
      <c r="W249" s="1"/>
      <c r="X249" s="1"/>
      <c r="Y249" s="1"/>
      <c r="Z249" s="1"/>
      <c r="AA249" s="1"/>
    </row>
    <row r="250" spans="1:27" ht="12.75" customHeight="1">
      <c r="A250" s="150">
        <v>91</v>
      </c>
      <c r="B250" s="151">
        <v>42901</v>
      </c>
      <c r="C250" s="151"/>
      <c r="D250" s="152" t="s">
        <v>730</v>
      </c>
      <c r="E250" s="153" t="s">
        <v>577</v>
      </c>
      <c r="F250" s="154">
        <v>214.5</v>
      </c>
      <c r="G250" s="153"/>
      <c r="H250" s="153">
        <v>262</v>
      </c>
      <c r="I250" s="155">
        <v>262</v>
      </c>
      <c r="J250" s="156" t="s">
        <v>599</v>
      </c>
      <c r="K250" s="157">
        <f t="shared" si="155"/>
        <v>47.5</v>
      </c>
      <c r="L250" s="158">
        <f t="shared" si="156"/>
        <v>0.22144522144522144</v>
      </c>
      <c r="M250" s="153" t="s">
        <v>580</v>
      </c>
      <c r="N250" s="159">
        <v>42977</v>
      </c>
      <c r="O250" s="1"/>
      <c r="P250" s="1"/>
      <c r="Q250" s="228"/>
      <c r="R250" s="1"/>
      <c r="S250" s="6"/>
      <c r="T250" s="1"/>
      <c r="U250" s="1"/>
      <c r="V250" s="1"/>
      <c r="W250" s="1"/>
      <c r="X250" s="1"/>
      <c r="Y250" s="1"/>
      <c r="Z250" s="1"/>
      <c r="AA250" s="1"/>
    </row>
    <row r="251" spans="1:27" ht="12.75" customHeight="1">
      <c r="A251" s="181">
        <v>92</v>
      </c>
      <c r="B251" s="182">
        <v>42933</v>
      </c>
      <c r="C251" s="182"/>
      <c r="D251" s="183" t="s">
        <v>731</v>
      </c>
      <c r="E251" s="184" t="s">
        <v>577</v>
      </c>
      <c r="F251" s="185">
        <v>370</v>
      </c>
      <c r="G251" s="184"/>
      <c r="H251" s="184">
        <v>447.5</v>
      </c>
      <c r="I251" s="186">
        <v>450</v>
      </c>
      <c r="J251" s="187" t="s">
        <v>664</v>
      </c>
      <c r="K251" s="157">
        <f t="shared" si="155"/>
        <v>77.5</v>
      </c>
      <c r="L251" s="188">
        <f t="shared" si="156"/>
        <v>0.20945945945945946</v>
      </c>
      <c r="M251" s="184" t="s">
        <v>580</v>
      </c>
      <c r="N251" s="189">
        <v>43035</v>
      </c>
      <c r="O251" s="1"/>
      <c r="P251" s="1"/>
      <c r="Q251" s="228"/>
      <c r="R251" s="1"/>
      <c r="S251" s="6"/>
      <c r="T251" s="1"/>
      <c r="U251" s="1"/>
      <c r="V251" s="1"/>
      <c r="W251" s="1"/>
      <c r="X251" s="1"/>
      <c r="Y251" s="1"/>
      <c r="Z251" s="1"/>
      <c r="AA251" s="1"/>
    </row>
    <row r="252" spans="1:27" ht="12.75" customHeight="1">
      <c r="A252" s="181">
        <v>93</v>
      </c>
      <c r="B252" s="182">
        <v>42943</v>
      </c>
      <c r="C252" s="182"/>
      <c r="D252" s="183" t="s">
        <v>208</v>
      </c>
      <c r="E252" s="184" t="s">
        <v>577</v>
      </c>
      <c r="F252" s="185">
        <v>657.5</v>
      </c>
      <c r="G252" s="184"/>
      <c r="H252" s="184">
        <v>825</v>
      </c>
      <c r="I252" s="186">
        <v>820</v>
      </c>
      <c r="J252" s="187" t="s">
        <v>664</v>
      </c>
      <c r="K252" s="157">
        <f t="shared" si="155"/>
        <v>167.5</v>
      </c>
      <c r="L252" s="188">
        <f t="shared" si="156"/>
        <v>0.25475285171102663</v>
      </c>
      <c r="M252" s="184" t="s">
        <v>580</v>
      </c>
      <c r="N252" s="189">
        <v>43090</v>
      </c>
      <c r="O252" s="1"/>
      <c r="P252" s="1"/>
      <c r="Q252" s="228"/>
      <c r="R252" s="1"/>
      <c r="S252" s="6"/>
      <c r="T252" s="1"/>
      <c r="U252" s="1"/>
      <c r="V252" s="1"/>
      <c r="W252" s="1"/>
      <c r="X252" s="1"/>
      <c r="Y252" s="1"/>
      <c r="Z252" s="1"/>
      <c r="AA252" s="1"/>
    </row>
    <row r="253" spans="1:27" ht="12.75" customHeight="1">
      <c r="A253" s="150">
        <v>94</v>
      </c>
      <c r="B253" s="151">
        <v>42964</v>
      </c>
      <c r="C253" s="151"/>
      <c r="D253" s="152" t="s">
        <v>382</v>
      </c>
      <c r="E253" s="153" t="s">
        <v>577</v>
      </c>
      <c r="F253" s="154">
        <v>605</v>
      </c>
      <c r="G253" s="153"/>
      <c r="H253" s="153">
        <v>750</v>
      </c>
      <c r="I253" s="155">
        <v>750</v>
      </c>
      <c r="J253" s="156" t="s">
        <v>723</v>
      </c>
      <c r="K253" s="157">
        <f t="shared" si="155"/>
        <v>145</v>
      </c>
      <c r="L253" s="158">
        <f t="shared" si="156"/>
        <v>0.23966942148760331</v>
      </c>
      <c r="M253" s="153" t="s">
        <v>580</v>
      </c>
      <c r="N253" s="159">
        <v>43027</v>
      </c>
      <c r="O253" s="1"/>
      <c r="P253" s="1"/>
      <c r="Q253" s="228"/>
      <c r="R253" s="1"/>
      <c r="S253" s="6"/>
      <c r="T253" s="1"/>
      <c r="U253" s="1"/>
      <c r="V253" s="1"/>
      <c r="W253" s="1"/>
      <c r="X253" s="1"/>
      <c r="Y253" s="1"/>
      <c r="Z253" s="1"/>
      <c r="AA253" s="1"/>
    </row>
    <row r="254" spans="1:27" ht="12.75" customHeight="1">
      <c r="A254" s="160">
        <v>95</v>
      </c>
      <c r="B254" s="161">
        <v>42979</v>
      </c>
      <c r="C254" s="161"/>
      <c r="D254" s="169" t="s">
        <v>732</v>
      </c>
      <c r="E254" s="164" t="s">
        <v>577</v>
      </c>
      <c r="F254" s="164">
        <v>255</v>
      </c>
      <c r="G254" s="165"/>
      <c r="H254" s="165">
        <v>217.25</v>
      </c>
      <c r="I254" s="165">
        <v>320</v>
      </c>
      <c r="J254" s="166" t="s">
        <v>733</v>
      </c>
      <c r="K254" s="167">
        <f t="shared" si="155"/>
        <v>-37.75</v>
      </c>
      <c r="L254" s="170">
        <f t="shared" si="156"/>
        <v>-0.14803921568627451</v>
      </c>
      <c r="M254" s="164" t="s">
        <v>590</v>
      </c>
      <c r="N254" s="161">
        <v>43661</v>
      </c>
      <c r="O254" s="1"/>
      <c r="P254" s="1"/>
      <c r="Q254" s="228"/>
      <c r="R254" s="1"/>
      <c r="S254" s="6"/>
      <c r="T254" s="1"/>
      <c r="U254" s="1"/>
      <c r="V254" s="1"/>
      <c r="W254" s="1"/>
      <c r="X254" s="1"/>
      <c r="Y254" s="1"/>
      <c r="Z254" s="1"/>
      <c r="AA254" s="1"/>
    </row>
    <row r="255" spans="1:27" ht="12.75" customHeight="1">
      <c r="A255" s="150">
        <v>96</v>
      </c>
      <c r="B255" s="151">
        <v>42997</v>
      </c>
      <c r="C255" s="151"/>
      <c r="D255" s="152" t="s">
        <v>734</v>
      </c>
      <c r="E255" s="153" t="s">
        <v>577</v>
      </c>
      <c r="F255" s="154">
        <v>215</v>
      </c>
      <c r="G255" s="153"/>
      <c r="H255" s="153">
        <v>258</v>
      </c>
      <c r="I255" s="155">
        <v>258</v>
      </c>
      <c r="J255" s="156" t="s">
        <v>664</v>
      </c>
      <c r="K255" s="157">
        <f t="shared" si="155"/>
        <v>43</v>
      </c>
      <c r="L255" s="158">
        <f t="shared" si="156"/>
        <v>0.2</v>
      </c>
      <c r="M255" s="153" t="s">
        <v>580</v>
      </c>
      <c r="N255" s="159">
        <v>43040</v>
      </c>
      <c r="O255" s="1"/>
      <c r="P255" s="1"/>
      <c r="Q255" s="228"/>
      <c r="R255" s="1"/>
      <c r="S255" s="6"/>
      <c r="T255" s="1"/>
      <c r="U255" s="1"/>
      <c r="V255" s="1"/>
      <c r="W255" s="1"/>
      <c r="X255" s="1"/>
      <c r="Y255" s="1"/>
      <c r="Z255" s="1"/>
      <c r="AA255" s="1"/>
    </row>
    <row r="256" spans="1:27" ht="12.75" customHeight="1">
      <c r="A256" s="150">
        <v>97</v>
      </c>
      <c r="B256" s="151">
        <v>42997</v>
      </c>
      <c r="C256" s="151"/>
      <c r="D256" s="152" t="s">
        <v>734</v>
      </c>
      <c r="E256" s="153" t="s">
        <v>577</v>
      </c>
      <c r="F256" s="154">
        <v>215</v>
      </c>
      <c r="G256" s="153"/>
      <c r="H256" s="153">
        <v>258</v>
      </c>
      <c r="I256" s="155">
        <v>258</v>
      </c>
      <c r="J256" s="187" t="s">
        <v>664</v>
      </c>
      <c r="K256" s="157">
        <v>43</v>
      </c>
      <c r="L256" s="158">
        <v>0.2</v>
      </c>
      <c r="M256" s="153" t="s">
        <v>580</v>
      </c>
      <c r="N256" s="159">
        <v>43040</v>
      </c>
      <c r="O256" s="1"/>
      <c r="P256" s="1"/>
      <c r="Q256" s="228"/>
      <c r="R256" s="1"/>
      <c r="S256" s="6"/>
      <c r="T256" s="1"/>
      <c r="U256" s="1"/>
      <c r="V256" s="1"/>
      <c r="W256" s="1"/>
      <c r="X256" s="1"/>
      <c r="Y256" s="1"/>
      <c r="Z256" s="1"/>
      <c r="AA256" s="1"/>
    </row>
    <row r="257" spans="1:27" ht="12.75" customHeight="1">
      <c r="A257" s="181">
        <v>98</v>
      </c>
      <c r="B257" s="182">
        <v>42998</v>
      </c>
      <c r="C257" s="182"/>
      <c r="D257" s="183" t="s">
        <v>735</v>
      </c>
      <c r="E257" s="184" t="s">
        <v>577</v>
      </c>
      <c r="F257" s="154">
        <v>75</v>
      </c>
      <c r="G257" s="184"/>
      <c r="H257" s="184">
        <v>90</v>
      </c>
      <c r="I257" s="186">
        <v>90</v>
      </c>
      <c r="J257" s="156" t="s">
        <v>736</v>
      </c>
      <c r="K257" s="157">
        <f t="shared" ref="K257:K262" si="157">H257-F257</f>
        <v>15</v>
      </c>
      <c r="L257" s="158">
        <f t="shared" ref="L257:L262" si="158">K257/F257</f>
        <v>0.2</v>
      </c>
      <c r="M257" s="153" t="s">
        <v>580</v>
      </c>
      <c r="N257" s="159">
        <v>43019</v>
      </c>
      <c r="O257" s="1"/>
      <c r="P257" s="1"/>
      <c r="Q257" s="228"/>
      <c r="R257" s="1"/>
      <c r="S257" s="6"/>
      <c r="T257" s="1"/>
      <c r="U257" s="1"/>
      <c r="V257" s="1"/>
      <c r="W257" s="1"/>
      <c r="X257" s="1"/>
      <c r="Y257" s="1"/>
      <c r="Z257" s="1"/>
      <c r="AA257" s="1"/>
    </row>
    <row r="258" spans="1:27" ht="12.75" customHeight="1">
      <c r="A258" s="181">
        <v>99</v>
      </c>
      <c r="B258" s="182">
        <v>43011</v>
      </c>
      <c r="C258" s="182"/>
      <c r="D258" s="183" t="s">
        <v>737</v>
      </c>
      <c r="E258" s="184" t="s">
        <v>577</v>
      </c>
      <c r="F258" s="185">
        <v>315</v>
      </c>
      <c r="G258" s="184"/>
      <c r="H258" s="184">
        <v>392</v>
      </c>
      <c r="I258" s="186">
        <v>384</v>
      </c>
      <c r="J258" s="187" t="s">
        <v>738</v>
      </c>
      <c r="K258" s="157">
        <f t="shared" si="157"/>
        <v>77</v>
      </c>
      <c r="L258" s="188">
        <f t="shared" si="158"/>
        <v>0.24444444444444444</v>
      </c>
      <c r="M258" s="184" t="s">
        <v>580</v>
      </c>
      <c r="N258" s="189">
        <v>43017</v>
      </c>
      <c r="O258" s="1"/>
      <c r="P258" s="1"/>
      <c r="Q258" s="228"/>
      <c r="R258" s="1"/>
      <c r="S258" s="6"/>
      <c r="T258" s="1"/>
      <c r="U258" s="1"/>
      <c r="V258" s="1"/>
      <c r="W258" s="1"/>
      <c r="X258" s="1"/>
      <c r="Y258" s="1"/>
      <c r="Z258" s="1"/>
      <c r="AA258" s="1"/>
    </row>
    <row r="259" spans="1:27" ht="12.75" customHeight="1">
      <c r="A259" s="181">
        <v>100</v>
      </c>
      <c r="B259" s="182">
        <v>43013</v>
      </c>
      <c r="C259" s="182"/>
      <c r="D259" s="183" t="s">
        <v>460</v>
      </c>
      <c r="E259" s="184" t="s">
        <v>577</v>
      </c>
      <c r="F259" s="185">
        <v>145</v>
      </c>
      <c r="G259" s="184"/>
      <c r="H259" s="184">
        <v>179</v>
      </c>
      <c r="I259" s="186">
        <v>180</v>
      </c>
      <c r="J259" s="187" t="s">
        <v>739</v>
      </c>
      <c r="K259" s="157">
        <f t="shared" si="157"/>
        <v>34</v>
      </c>
      <c r="L259" s="188">
        <f t="shared" si="158"/>
        <v>0.23448275862068965</v>
      </c>
      <c r="M259" s="184" t="s">
        <v>580</v>
      </c>
      <c r="N259" s="189">
        <v>43025</v>
      </c>
      <c r="O259" s="1"/>
      <c r="P259" s="1"/>
      <c r="Q259" s="228"/>
      <c r="R259" s="1"/>
      <c r="S259" s="6"/>
      <c r="T259" s="1"/>
      <c r="U259" s="1"/>
      <c r="V259" s="1"/>
      <c r="W259" s="1"/>
      <c r="X259" s="1"/>
      <c r="Y259" s="1"/>
      <c r="Z259" s="1"/>
      <c r="AA259" s="1"/>
    </row>
    <row r="260" spans="1:27" ht="12.75" customHeight="1">
      <c r="A260" s="181">
        <v>101</v>
      </c>
      <c r="B260" s="182">
        <v>43014</v>
      </c>
      <c r="C260" s="182"/>
      <c r="D260" s="183" t="s">
        <v>357</v>
      </c>
      <c r="E260" s="184" t="s">
        <v>577</v>
      </c>
      <c r="F260" s="185">
        <v>256</v>
      </c>
      <c r="G260" s="184"/>
      <c r="H260" s="184">
        <v>323</v>
      </c>
      <c r="I260" s="186">
        <v>320</v>
      </c>
      <c r="J260" s="187" t="s">
        <v>664</v>
      </c>
      <c r="K260" s="157">
        <f t="shared" si="157"/>
        <v>67</v>
      </c>
      <c r="L260" s="188">
        <f t="shared" si="158"/>
        <v>0.26171875</v>
      </c>
      <c r="M260" s="184" t="s">
        <v>580</v>
      </c>
      <c r="N260" s="189">
        <v>43067</v>
      </c>
      <c r="O260" s="1"/>
      <c r="P260" s="1"/>
      <c r="Q260" s="228"/>
      <c r="R260" s="1"/>
      <c r="S260" s="6"/>
      <c r="T260" s="1"/>
      <c r="U260" s="1"/>
      <c r="V260" s="1"/>
      <c r="W260" s="1"/>
      <c r="X260" s="1"/>
      <c r="Y260" s="1"/>
      <c r="Z260" s="1"/>
      <c r="AA260" s="1"/>
    </row>
    <row r="261" spans="1:27" ht="12.75" customHeight="1">
      <c r="A261" s="181">
        <v>102</v>
      </c>
      <c r="B261" s="182">
        <v>43017</v>
      </c>
      <c r="C261" s="182"/>
      <c r="D261" s="183" t="s">
        <v>371</v>
      </c>
      <c r="E261" s="184" t="s">
        <v>577</v>
      </c>
      <c r="F261" s="185">
        <v>137.5</v>
      </c>
      <c r="G261" s="184"/>
      <c r="H261" s="184">
        <v>184</v>
      </c>
      <c r="I261" s="186">
        <v>183</v>
      </c>
      <c r="J261" s="187" t="s">
        <v>740</v>
      </c>
      <c r="K261" s="157">
        <f t="shared" si="157"/>
        <v>46.5</v>
      </c>
      <c r="L261" s="188">
        <f t="shared" si="158"/>
        <v>0.33818181818181819</v>
      </c>
      <c r="M261" s="184" t="s">
        <v>580</v>
      </c>
      <c r="N261" s="189">
        <v>43108</v>
      </c>
      <c r="O261" s="1"/>
      <c r="P261" s="1"/>
      <c r="Q261" s="228"/>
      <c r="R261" s="1"/>
      <c r="S261" s="6"/>
      <c r="T261" s="1"/>
      <c r="U261" s="1"/>
      <c r="V261" s="1"/>
      <c r="W261" s="1"/>
      <c r="X261" s="1"/>
      <c r="Y261" s="1"/>
      <c r="Z261" s="1"/>
      <c r="AA261" s="1"/>
    </row>
    <row r="262" spans="1:27" ht="12.75" customHeight="1">
      <c r="A262" s="181">
        <v>103</v>
      </c>
      <c r="B262" s="182">
        <v>43018</v>
      </c>
      <c r="C262" s="182"/>
      <c r="D262" s="183" t="s">
        <v>741</v>
      </c>
      <c r="E262" s="184" t="s">
        <v>577</v>
      </c>
      <c r="F262" s="185">
        <v>125.5</v>
      </c>
      <c r="G262" s="184"/>
      <c r="H262" s="184">
        <v>158</v>
      </c>
      <c r="I262" s="186">
        <v>155</v>
      </c>
      <c r="J262" s="187" t="s">
        <v>742</v>
      </c>
      <c r="K262" s="157">
        <f t="shared" si="157"/>
        <v>32.5</v>
      </c>
      <c r="L262" s="188">
        <f t="shared" si="158"/>
        <v>0.25896414342629481</v>
      </c>
      <c r="M262" s="184" t="s">
        <v>580</v>
      </c>
      <c r="N262" s="189">
        <v>43067</v>
      </c>
      <c r="O262" s="1"/>
      <c r="P262" s="1"/>
      <c r="Q262" s="228"/>
      <c r="R262" s="1"/>
      <c r="S262" s="6"/>
      <c r="T262" s="1"/>
      <c r="U262" s="1"/>
      <c r="V262" s="1"/>
      <c r="W262" s="1"/>
      <c r="X262" s="1"/>
      <c r="Y262" s="1"/>
      <c r="Z262" s="1"/>
      <c r="AA262" s="1"/>
    </row>
    <row r="263" spans="1:27" ht="12.75" customHeight="1">
      <c r="A263" s="181">
        <v>104</v>
      </c>
      <c r="B263" s="182">
        <v>43018</v>
      </c>
      <c r="C263" s="182"/>
      <c r="D263" s="183" t="s">
        <v>743</v>
      </c>
      <c r="E263" s="184" t="s">
        <v>577</v>
      </c>
      <c r="F263" s="185">
        <v>895</v>
      </c>
      <c r="G263" s="184"/>
      <c r="H263" s="184">
        <v>1122.5</v>
      </c>
      <c r="I263" s="186">
        <v>1078</v>
      </c>
      <c r="J263" s="187" t="s">
        <v>744</v>
      </c>
      <c r="K263" s="157">
        <v>227.5</v>
      </c>
      <c r="L263" s="188">
        <v>0.25418994413407803</v>
      </c>
      <c r="M263" s="184" t="s">
        <v>580</v>
      </c>
      <c r="N263" s="189">
        <v>43117</v>
      </c>
      <c r="O263" s="1"/>
      <c r="P263" s="1"/>
      <c r="Q263" s="228"/>
      <c r="R263" s="1"/>
      <c r="S263" s="6"/>
      <c r="T263" s="1"/>
      <c r="U263" s="1"/>
      <c r="V263" s="1"/>
      <c r="W263" s="1"/>
      <c r="X263" s="1"/>
      <c r="Y263" s="1"/>
      <c r="Z263" s="1"/>
      <c r="AA263" s="1"/>
    </row>
    <row r="264" spans="1:27" ht="12.75" customHeight="1">
      <c r="A264" s="181">
        <v>105</v>
      </c>
      <c r="B264" s="182">
        <v>43020</v>
      </c>
      <c r="C264" s="182"/>
      <c r="D264" s="183" t="s">
        <v>366</v>
      </c>
      <c r="E264" s="184" t="s">
        <v>577</v>
      </c>
      <c r="F264" s="185">
        <v>525</v>
      </c>
      <c r="G264" s="184"/>
      <c r="H264" s="184">
        <v>629</v>
      </c>
      <c r="I264" s="186">
        <v>629</v>
      </c>
      <c r="J264" s="187" t="s">
        <v>664</v>
      </c>
      <c r="K264" s="157">
        <v>104</v>
      </c>
      <c r="L264" s="188">
        <v>0.19809523809523799</v>
      </c>
      <c r="M264" s="184" t="s">
        <v>580</v>
      </c>
      <c r="N264" s="189">
        <v>43119</v>
      </c>
      <c r="O264" s="1"/>
      <c r="P264" s="1"/>
      <c r="Q264" s="228"/>
      <c r="R264" s="1"/>
      <c r="S264" s="6"/>
      <c r="T264" s="1"/>
      <c r="U264" s="1"/>
      <c r="V264" s="1"/>
      <c r="W264" s="1"/>
      <c r="X264" s="1"/>
      <c r="Y264" s="1"/>
      <c r="Z264" s="1"/>
      <c r="AA264" s="1"/>
    </row>
    <row r="265" spans="1:27" ht="12.75" customHeight="1">
      <c r="A265" s="181">
        <v>106</v>
      </c>
      <c r="B265" s="182">
        <v>43046</v>
      </c>
      <c r="C265" s="182"/>
      <c r="D265" s="183" t="s">
        <v>404</v>
      </c>
      <c r="E265" s="184" t="s">
        <v>577</v>
      </c>
      <c r="F265" s="185">
        <v>740</v>
      </c>
      <c r="G265" s="184"/>
      <c r="H265" s="184">
        <v>892.5</v>
      </c>
      <c r="I265" s="186">
        <v>900</v>
      </c>
      <c r="J265" s="187" t="s">
        <v>745</v>
      </c>
      <c r="K265" s="157">
        <f t="shared" ref="K265:K267" si="159">H265-F265</f>
        <v>152.5</v>
      </c>
      <c r="L265" s="188">
        <f t="shared" ref="L265:L267" si="160">K265/F265</f>
        <v>0.20608108108108109</v>
      </c>
      <c r="M265" s="184" t="s">
        <v>580</v>
      </c>
      <c r="N265" s="189">
        <v>43052</v>
      </c>
      <c r="O265" s="1"/>
      <c r="P265" s="1"/>
      <c r="Q265" s="228"/>
      <c r="R265" s="1"/>
      <c r="S265" s="6"/>
      <c r="T265" s="1"/>
      <c r="U265" s="1"/>
      <c r="V265" s="1"/>
      <c r="W265" s="1"/>
      <c r="X265" s="1"/>
      <c r="Y265" s="1"/>
      <c r="Z265" s="1"/>
      <c r="AA265" s="1"/>
    </row>
    <row r="266" spans="1:27" ht="12.75" customHeight="1">
      <c r="A266" s="150">
        <v>107</v>
      </c>
      <c r="B266" s="151">
        <v>43073</v>
      </c>
      <c r="C266" s="151"/>
      <c r="D266" s="152" t="s">
        <v>746</v>
      </c>
      <c r="E266" s="153" t="s">
        <v>577</v>
      </c>
      <c r="F266" s="154">
        <v>118.5</v>
      </c>
      <c r="G266" s="153"/>
      <c r="H266" s="153">
        <v>143.5</v>
      </c>
      <c r="I266" s="155">
        <v>145</v>
      </c>
      <c r="J266" s="156" t="s">
        <v>747</v>
      </c>
      <c r="K266" s="157">
        <f t="shared" si="159"/>
        <v>25</v>
      </c>
      <c r="L266" s="158">
        <f t="shared" si="160"/>
        <v>0.2109704641350211</v>
      </c>
      <c r="M266" s="153" t="s">
        <v>580</v>
      </c>
      <c r="N266" s="159">
        <v>43097</v>
      </c>
      <c r="O266" s="1"/>
      <c r="P266" s="1"/>
      <c r="Q266" s="228"/>
      <c r="R266" s="1"/>
      <c r="S266" s="6"/>
      <c r="T266" s="1"/>
      <c r="U266" s="1"/>
      <c r="V266" s="1"/>
      <c r="W266" s="1"/>
      <c r="X266" s="1"/>
      <c r="Y266" s="1"/>
      <c r="Z266" s="1"/>
      <c r="AA266" s="1"/>
    </row>
    <row r="267" spans="1:27" ht="12.75" customHeight="1">
      <c r="A267" s="160">
        <v>108</v>
      </c>
      <c r="B267" s="161">
        <v>43090</v>
      </c>
      <c r="C267" s="161"/>
      <c r="D267" s="162" t="s">
        <v>433</v>
      </c>
      <c r="E267" s="163" t="s">
        <v>577</v>
      </c>
      <c r="F267" s="164">
        <v>715</v>
      </c>
      <c r="G267" s="164"/>
      <c r="H267" s="165">
        <v>500</v>
      </c>
      <c r="I267" s="165">
        <v>872</v>
      </c>
      <c r="J267" s="166" t="s">
        <v>748</v>
      </c>
      <c r="K267" s="167">
        <f t="shared" si="159"/>
        <v>-215</v>
      </c>
      <c r="L267" s="168">
        <f t="shared" si="160"/>
        <v>-0.30069930069930068</v>
      </c>
      <c r="M267" s="164" t="s">
        <v>590</v>
      </c>
      <c r="N267" s="161">
        <v>43670</v>
      </c>
      <c r="O267" s="1"/>
      <c r="P267" s="1"/>
      <c r="Q267" s="228"/>
      <c r="R267" s="1"/>
      <c r="S267" s="6"/>
      <c r="T267" s="1"/>
      <c r="U267" s="1"/>
      <c r="V267" s="1"/>
      <c r="W267" s="1"/>
      <c r="X267" s="1"/>
      <c r="Y267" s="1"/>
      <c r="Z267" s="1"/>
      <c r="AA267" s="1"/>
    </row>
    <row r="268" spans="1:27" ht="12.75" customHeight="1">
      <c r="A268" s="150">
        <v>109</v>
      </c>
      <c r="B268" s="151">
        <v>43098</v>
      </c>
      <c r="C268" s="151"/>
      <c r="D268" s="152" t="s">
        <v>737</v>
      </c>
      <c r="E268" s="153" t="s">
        <v>577</v>
      </c>
      <c r="F268" s="154">
        <v>435</v>
      </c>
      <c r="G268" s="153"/>
      <c r="H268" s="153">
        <v>542.5</v>
      </c>
      <c r="I268" s="155">
        <v>539</v>
      </c>
      <c r="J268" s="156" t="s">
        <v>664</v>
      </c>
      <c r="K268" s="157">
        <v>107.5</v>
      </c>
      <c r="L268" s="158">
        <v>0.247126436781609</v>
      </c>
      <c r="M268" s="153" t="s">
        <v>580</v>
      </c>
      <c r="N268" s="159">
        <v>43206</v>
      </c>
      <c r="O268" s="1"/>
      <c r="P268" s="1"/>
      <c r="Q268" s="228"/>
      <c r="R268" s="1"/>
      <c r="S268" s="6"/>
      <c r="T268" s="1"/>
      <c r="U268" s="1"/>
      <c r="V268" s="1"/>
      <c r="W268" s="1"/>
      <c r="X268" s="1"/>
      <c r="Y268" s="1"/>
      <c r="Z268" s="1"/>
      <c r="AA268" s="1"/>
    </row>
    <row r="269" spans="1:27" ht="12.75" customHeight="1">
      <c r="A269" s="150">
        <v>110</v>
      </c>
      <c r="B269" s="151">
        <v>43098</v>
      </c>
      <c r="C269" s="151"/>
      <c r="D269" s="152" t="s">
        <v>548</v>
      </c>
      <c r="E269" s="153" t="s">
        <v>577</v>
      </c>
      <c r="F269" s="154">
        <v>885</v>
      </c>
      <c r="G269" s="153"/>
      <c r="H269" s="153">
        <v>1090</v>
      </c>
      <c r="I269" s="155">
        <v>1084</v>
      </c>
      <c r="J269" s="156" t="s">
        <v>664</v>
      </c>
      <c r="K269" s="157">
        <v>205</v>
      </c>
      <c r="L269" s="158">
        <v>0.23163841807909599</v>
      </c>
      <c r="M269" s="153" t="s">
        <v>580</v>
      </c>
      <c r="N269" s="159">
        <v>43213</v>
      </c>
      <c r="O269" s="1"/>
      <c r="P269" s="1"/>
      <c r="Q269" s="228"/>
      <c r="R269" s="1"/>
      <c r="S269" s="6"/>
      <c r="T269" s="1"/>
      <c r="U269" s="1"/>
      <c r="V269" s="1"/>
      <c r="W269" s="1"/>
      <c r="X269" s="1"/>
      <c r="Y269" s="1"/>
      <c r="Z269" s="1"/>
      <c r="AA269" s="1"/>
    </row>
    <row r="270" spans="1:27" ht="12.75" customHeight="1">
      <c r="A270" s="190">
        <v>111</v>
      </c>
      <c r="B270" s="191">
        <v>43192</v>
      </c>
      <c r="C270" s="191"/>
      <c r="D270" s="169" t="s">
        <v>749</v>
      </c>
      <c r="E270" s="164" t="s">
        <v>577</v>
      </c>
      <c r="F270" s="192">
        <v>478.5</v>
      </c>
      <c r="G270" s="164"/>
      <c r="H270" s="164">
        <v>442</v>
      </c>
      <c r="I270" s="165">
        <v>613</v>
      </c>
      <c r="J270" s="166" t="s">
        <v>750</v>
      </c>
      <c r="K270" s="167">
        <f t="shared" ref="K270:K273" si="161">H270-F270</f>
        <v>-36.5</v>
      </c>
      <c r="L270" s="168">
        <f t="shared" ref="L270:L273" si="162">K270/F270</f>
        <v>-7.6280041797283177E-2</v>
      </c>
      <c r="M270" s="164" t="s">
        <v>590</v>
      </c>
      <c r="N270" s="161">
        <v>43762</v>
      </c>
      <c r="O270" s="1"/>
      <c r="P270" s="1"/>
      <c r="Q270" s="228"/>
      <c r="R270" s="1"/>
      <c r="S270" s="6"/>
      <c r="T270" s="1"/>
      <c r="U270" s="1"/>
      <c r="V270" s="1"/>
      <c r="W270" s="1"/>
      <c r="X270" s="1"/>
      <c r="Y270" s="1"/>
      <c r="Z270" s="1"/>
      <c r="AA270" s="1"/>
    </row>
    <row r="271" spans="1:27" ht="12.75" customHeight="1">
      <c r="A271" s="160">
        <v>112</v>
      </c>
      <c r="B271" s="161">
        <v>43194</v>
      </c>
      <c r="C271" s="161"/>
      <c r="D271" s="162" t="s">
        <v>751</v>
      </c>
      <c r="E271" s="163" t="s">
        <v>577</v>
      </c>
      <c r="F271" s="164">
        <f>141.5-7.3</f>
        <v>134.19999999999999</v>
      </c>
      <c r="G271" s="164"/>
      <c r="H271" s="165">
        <v>77</v>
      </c>
      <c r="I271" s="165">
        <v>180</v>
      </c>
      <c r="J271" s="166" t="s">
        <v>752</v>
      </c>
      <c r="K271" s="167">
        <f t="shared" si="161"/>
        <v>-57.199999999999989</v>
      </c>
      <c r="L271" s="168">
        <f t="shared" si="162"/>
        <v>-0.42622950819672129</v>
      </c>
      <c r="M271" s="164" t="s">
        <v>590</v>
      </c>
      <c r="N271" s="161">
        <v>43522</v>
      </c>
      <c r="O271" s="1"/>
      <c r="P271" s="1"/>
      <c r="Q271" s="228"/>
      <c r="R271" s="1"/>
      <c r="S271" s="6"/>
      <c r="T271" s="1"/>
      <c r="U271" s="1"/>
      <c r="V271" s="1"/>
      <c r="W271" s="1"/>
      <c r="X271" s="1"/>
      <c r="Y271" s="1"/>
      <c r="Z271" s="1"/>
      <c r="AA271" s="1"/>
    </row>
    <row r="272" spans="1:27" ht="12.75" customHeight="1">
      <c r="A272" s="160">
        <v>113</v>
      </c>
      <c r="B272" s="161">
        <v>43209</v>
      </c>
      <c r="C272" s="161"/>
      <c r="D272" s="162" t="s">
        <v>753</v>
      </c>
      <c r="E272" s="163" t="s">
        <v>577</v>
      </c>
      <c r="F272" s="164">
        <v>430</v>
      </c>
      <c r="G272" s="164"/>
      <c r="H272" s="165">
        <v>220</v>
      </c>
      <c r="I272" s="165">
        <v>537</v>
      </c>
      <c r="J272" s="166" t="s">
        <v>754</v>
      </c>
      <c r="K272" s="167">
        <f t="shared" si="161"/>
        <v>-210</v>
      </c>
      <c r="L272" s="168">
        <f t="shared" si="162"/>
        <v>-0.48837209302325579</v>
      </c>
      <c r="M272" s="164" t="s">
        <v>590</v>
      </c>
      <c r="N272" s="161">
        <v>43252</v>
      </c>
      <c r="O272" s="1"/>
      <c r="P272" s="1"/>
      <c r="Q272" s="228"/>
      <c r="R272" s="1"/>
      <c r="S272" s="6"/>
      <c r="T272" s="1"/>
      <c r="U272" s="1"/>
      <c r="V272" s="1"/>
      <c r="W272" s="1"/>
      <c r="X272" s="1"/>
      <c r="Y272" s="1"/>
      <c r="Z272" s="1"/>
      <c r="AA272" s="1"/>
    </row>
    <row r="273" spans="1:27" ht="12.75" customHeight="1">
      <c r="A273" s="181">
        <v>114</v>
      </c>
      <c r="B273" s="182">
        <v>43220</v>
      </c>
      <c r="C273" s="182"/>
      <c r="D273" s="183" t="s">
        <v>755</v>
      </c>
      <c r="E273" s="184" t="s">
        <v>577</v>
      </c>
      <c r="F273" s="184">
        <v>153.5</v>
      </c>
      <c r="G273" s="184"/>
      <c r="H273" s="184">
        <v>196</v>
      </c>
      <c r="I273" s="186">
        <v>196</v>
      </c>
      <c r="J273" s="156" t="s">
        <v>756</v>
      </c>
      <c r="K273" s="157">
        <f t="shared" si="161"/>
        <v>42.5</v>
      </c>
      <c r="L273" s="158">
        <f t="shared" si="162"/>
        <v>0.27687296416938112</v>
      </c>
      <c r="M273" s="153" t="s">
        <v>580</v>
      </c>
      <c r="N273" s="159">
        <v>43605</v>
      </c>
      <c r="O273" s="1"/>
      <c r="P273" s="1"/>
      <c r="Q273" s="228"/>
      <c r="R273" s="1"/>
      <c r="S273" s="6"/>
      <c r="T273" s="1"/>
      <c r="U273" s="1"/>
      <c r="V273" s="1"/>
      <c r="W273" s="1"/>
      <c r="X273" s="1"/>
      <c r="Y273" s="1"/>
      <c r="Z273" s="1"/>
      <c r="AA273" s="1"/>
    </row>
    <row r="274" spans="1:27" ht="12.75" customHeight="1">
      <c r="A274" s="160">
        <v>115</v>
      </c>
      <c r="B274" s="161">
        <v>43306</v>
      </c>
      <c r="C274" s="161"/>
      <c r="D274" s="162" t="s">
        <v>724</v>
      </c>
      <c r="E274" s="163" t="s">
        <v>577</v>
      </c>
      <c r="F274" s="164">
        <v>27.5</v>
      </c>
      <c r="G274" s="164"/>
      <c r="H274" s="165">
        <v>13.1</v>
      </c>
      <c r="I274" s="165">
        <v>60</v>
      </c>
      <c r="J274" s="166" t="s">
        <v>757</v>
      </c>
      <c r="K274" s="167">
        <v>-14.4</v>
      </c>
      <c r="L274" s="168">
        <v>-0.52363636363636401</v>
      </c>
      <c r="M274" s="164" t="s">
        <v>590</v>
      </c>
      <c r="N274" s="161">
        <v>43138</v>
      </c>
      <c r="O274" s="1"/>
      <c r="P274" s="1"/>
      <c r="Q274" s="228"/>
      <c r="R274" s="1"/>
      <c r="S274" s="6"/>
      <c r="T274" s="1"/>
      <c r="U274" s="1"/>
      <c r="V274" s="1"/>
      <c r="W274" s="1"/>
      <c r="X274" s="1"/>
      <c r="Y274" s="1"/>
      <c r="Z274" s="1"/>
      <c r="AA274" s="1"/>
    </row>
    <row r="275" spans="1:27" ht="12.75" customHeight="1">
      <c r="A275" s="190">
        <v>116</v>
      </c>
      <c r="B275" s="191">
        <v>43318</v>
      </c>
      <c r="C275" s="191"/>
      <c r="D275" s="169" t="s">
        <v>758</v>
      </c>
      <c r="E275" s="164" t="s">
        <v>577</v>
      </c>
      <c r="F275" s="164">
        <v>148.5</v>
      </c>
      <c r="G275" s="164"/>
      <c r="H275" s="164">
        <v>102</v>
      </c>
      <c r="I275" s="165">
        <v>182</v>
      </c>
      <c r="J275" s="166" t="s">
        <v>759</v>
      </c>
      <c r="K275" s="167">
        <f>H275-F275</f>
        <v>-46.5</v>
      </c>
      <c r="L275" s="168">
        <f>K275/F275</f>
        <v>-0.31313131313131315</v>
      </c>
      <c r="M275" s="164" t="s">
        <v>590</v>
      </c>
      <c r="N275" s="161">
        <v>43661</v>
      </c>
      <c r="O275" s="1"/>
      <c r="P275" s="1"/>
      <c r="Q275" s="228"/>
      <c r="R275" s="1"/>
      <c r="S275" s="6"/>
      <c r="T275" s="1"/>
      <c r="U275" s="1"/>
      <c r="V275" s="1"/>
      <c r="W275" s="1"/>
      <c r="X275" s="1"/>
      <c r="Y275" s="1"/>
      <c r="Z275" s="1"/>
      <c r="AA275" s="1"/>
    </row>
    <row r="276" spans="1:27" ht="12.75" customHeight="1">
      <c r="A276" s="150">
        <v>117</v>
      </c>
      <c r="B276" s="151">
        <v>43335</v>
      </c>
      <c r="C276" s="151"/>
      <c r="D276" s="152" t="s">
        <v>760</v>
      </c>
      <c r="E276" s="153" t="s">
        <v>577</v>
      </c>
      <c r="F276" s="184">
        <v>285</v>
      </c>
      <c r="G276" s="153"/>
      <c r="H276" s="153">
        <v>355</v>
      </c>
      <c r="I276" s="155">
        <v>364</v>
      </c>
      <c r="J276" s="156" t="s">
        <v>761</v>
      </c>
      <c r="K276" s="157">
        <v>70</v>
      </c>
      <c r="L276" s="158">
        <v>0.24561403508771901</v>
      </c>
      <c r="M276" s="153" t="s">
        <v>580</v>
      </c>
      <c r="N276" s="159">
        <v>43455</v>
      </c>
      <c r="O276" s="1"/>
      <c r="P276" s="1"/>
      <c r="Q276" s="228"/>
      <c r="R276" s="1"/>
      <c r="S276" s="6"/>
      <c r="T276" s="1"/>
      <c r="U276" s="1"/>
      <c r="V276" s="1"/>
      <c r="W276" s="1"/>
      <c r="X276" s="1"/>
      <c r="Y276" s="1"/>
      <c r="Z276" s="1"/>
      <c r="AA276" s="1"/>
    </row>
    <row r="277" spans="1:27" ht="12.75" customHeight="1">
      <c r="A277" s="150">
        <v>118</v>
      </c>
      <c r="B277" s="151">
        <v>43341</v>
      </c>
      <c r="C277" s="151"/>
      <c r="D277" s="152" t="s">
        <v>394</v>
      </c>
      <c r="E277" s="153" t="s">
        <v>577</v>
      </c>
      <c r="F277" s="184">
        <v>525</v>
      </c>
      <c r="G277" s="153"/>
      <c r="H277" s="153">
        <v>585</v>
      </c>
      <c r="I277" s="155">
        <v>635</v>
      </c>
      <c r="J277" s="156" t="s">
        <v>762</v>
      </c>
      <c r="K277" s="157">
        <f t="shared" ref="K277:K328" si="163">H277-F277</f>
        <v>60</v>
      </c>
      <c r="L277" s="158">
        <f t="shared" ref="L277:L328" si="164">K277/F277</f>
        <v>0.11428571428571428</v>
      </c>
      <c r="M277" s="153" t="s">
        <v>580</v>
      </c>
      <c r="N277" s="159">
        <v>43662</v>
      </c>
      <c r="O277" s="1"/>
      <c r="P277" s="1"/>
      <c r="Q277" s="228"/>
      <c r="R277" s="1"/>
      <c r="S277" s="6"/>
      <c r="T277" s="1"/>
      <c r="U277" s="1"/>
      <c r="V277" s="1"/>
      <c r="W277" s="1"/>
      <c r="X277" s="1"/>
      <c r="Y277" s="1"/>
      <c r="Z277" s="1"/>
      <c r="AA277" s="1"/>
    </row>
    <row r="278" spans="1:27" ht="12.75" customHeight="1">
      <c r="A278" s="150">
        <v>119</v>
      </c>
      <c r="B278" s="151">
        <v>43395</v>
      </c>
      <c r="C278" s="151"/>
      <c r="D278" s="152" t="s">
        <v>382</v>
      </c>
      <c r="E278" s="153" t="s">
        <v>577</v>
      </c>
      <c r="F278" s="184">
        <v>475</v>
      </c>
      <c r="G278" s="153"/>
      <c r="H278" s="153">
        <v>574</v>
      </c>
      <c r="I278" s="155">
        <v>570</v>
      </c>
      <c r="J278" s="156" t="s">
        <v>664</v>
      </c>
      <c r="K278" s="157">
        <f t="shared" si="163"/>
        <v>99</v>
      </c>
      <c r="L278" s="158">
        <f t="shared" si="164"/>
        <v>0.20842105263157895</v>
      </c>
      <c r="M278" s="153" t="s">
        <v>580</v>
      </c>
      <c r="N278" s="159">
        <v>43403</v>
      </c>
      <c r="O278" s="1"/>
      <c r="P278" s="1"/>
      <c r="Q278" s="228"/>
      <c r="R278" s="1"/>
      <c r="S278" s="6"/>
      <c r="T278" s="1"/>
      <c r="U278" s="1"/>
      <c r="V278" s="1"/>
      <c r="W278" s="1"/>
      <c r="X278" s="1"/>
      <c r="Y278" s="1"/>
      <c r="Z278" s="1"/>
      <c r="AA278" s="1"/>
    </row>
    <row r="279" spans="1:27" ht="12.75" customHeight="1">
      <c r="A279" s="181">
        <v>120</v>
      </c>
      <c r="B279" s="182">
        <v>43397</v>
      </c>
      <c r="C279" s="182"/>
      <c r="D279" s="183" t="s">
        <v>763</v>
      </c>
      <c r="E279" s="184" t="s">
        <v>577</v>
      </c>
      <c r="F279" s="184">
        <v>707.5</v>
      </c>
      <c r="G279" s="184"/>
      <c r="H279" s="184">
        <v>872</v>
      </c>
      <c r="I279" s="186">
        <v>872</v>
      </c>
      <c r="J279" s="187" t="s">
        <v>664</v>
      </c>
      <c r="K279" s="157">
        <f t="shared" si="163"/>
        <v>164.5</v>
      </c>
      <c r="L279" s="188">
        <f t="shared" si="164"/>
        <v>0.23250883392226149</v>
      </c>
      <c r="M279" s="184" t="s">
        <v>580</v>
      </c>
      <c r="N279" s="189">
        <v>43482</v>
      </c>
      <c r="O279" s="1"/>
      <c r="P279" s="1"/>
      <c r="Q279" s="228"/>
      <c r="R279" s="1"/>
      <c r="S279" s="6"/>
      <c r="T279" s="1"/>
      <c r="U279" s="1"/>
      <c r="V279" s="1"/>
      <c r="W279" s="1"/>
      <c r="X279" s="1"/>
      <c r="Y279" s="1"/>
      <c r="Z279" s="1"/>
      <c r="AA279" s="1"/>
    </row>
    <row r="280" spans="1:27" ht="12.75" customHeight="1">
      <c r="A280" s="181">
        <v>121</v>
      </c>
      <c r="B280" s="182">
        <v>43398</v>
      </c>
      <c r="C280" s="182"/>
      <c r="D280" s="183" t="s">
        <v>764</v>
      </c>
      <c r="E280" s="184" t="s">
        <v>577</v>
      </c>
      <c r="F280" s="184">
        <v>162</v>
      </c>
      <c r="G280" s="184"/>
      <c r="H280" s="184">
        <v>204</v>
      </c>
      <c r="I280" s="186">
        <v>209</v>
      </c>
      <c r="J280" s="187" t="s">
        <v>765</v>
      </c>
      <c r="K280" s="157">
        <f t="shared" si="163"/>
        <v>42</v>
      </c>
      <c r="L280" s="188">
        <f t="shared" si="164"/>
        <v>0.25925925925925924</v>
      </c>
      <c r="M280" s="184" t="s">
        <v>580</v>
      </c>
      <c r="N280" s="189">
        <v>43539</v>
      </c>
      <c r="O280" s="1"/>
      <c r="P280" s="1"/>
      <c r="Q280" s="228"/>
      <c r="R280" s="1"/>
      <c r="S280" s="6"/>
      <c r="T280" s="1"/>
      <c r="U280" s="1"/>
      <c r="V280" s="1"/>
      <c r="W280" s="1"/>
      <c r="X280" s="1"/>
      <c r="Y280" s="1"/>
      <c r="Z280" s="1"/>
      <c r="AA280" s="1"/>
    </row>
    <row r="281" spans="1:27" ht="12.75" customHeight="1">
      <c r="A281" s="181">
        <v>122</v>
      </c>
      <c r="B281" s="182">
        <v>43399</v>
      </c>
      <c r="C281" s="182"/>
      <c r="D281" s="183" t="s">
        <v>480</v>
      </c>
      <c r="E281" s="184" t="s">
        <v>577</v>
      </c>
      <c r="F281" s="184">
        <v>240</v>
      </c>
      <c r="G281" s="184"/>
      <c r="H281" s="184">
        <v>297</v>
      </c>
      <c r="I281" s="186">
        <v>297</v>
      </c>
      <c r="J281" s="187" t="s">
        <v>664</v>
      </c>
      <c r="K281" s="193">
        <f t="shared" si="163"/>
        <v>57</v>
      </c>
      <c r="L281" s="188">
        <f t="shared" si="164"/>
        <v>0.23749999999999999</v>
      </c>
      <c r="M281" s="184" t="s">
        <v>580</v>
      </c>
      <c r="N281" s="189">
        <v>43417</v>
      </c>
      <c r="O281" s="1"/>
      <c r="P281" s="1"/>
      <c r="Q281" s="228"/>
      <c r="R281" s="1"/>
      <c r="S281" s="6"/>
      <c r="T281" s="1"/>
      <c r="U281" s="1"/>
      <c r="V281" s="1"/>
      <c r="W281" s="1"/>
      <c r="X281" s="1"/>
      <c r="Y281" s="1"/>
      <c r="Z281" s="1"/>
      <c r="AA281" s="1"/>
    </row>
    <row r="282" spans="1:27" ht="12.75" customHeight="1">
      <c r="A282" s="150">
        <v>123</v>
      </c>
      <c r="B282" s="151">
        <v>43439</v>
      </c>
      <c r="C282" s="151"/>
      <c r="D282" s="152" t="s">
        <v>766</v>
      </c>
      <c r="E282" s="153" t="s">
        <v>577</v>
      </c>
      <c r="F282" s="153">
        <v>202.5</v>
      </c>
      <c r="G282" s="153"/>
      <c r="H282" s="153">
        <v>255</v>
      </c>
      <c r="I282" s="155">
        <v>252</v>
      </c>
      <c r="J282" s="156" t="s">
        <v>664</v>
      </c>
      <c r="K282" s="157">
        <f t="shared" si="163"/>
        <v>52.5</v>
      </c>
      <c r="L282" s="158">
        <f t="shared" si="164"/>
        <v>0.25925925925925924</v>
      </c>
      <c r="M282" s="153" t="s">
        <v>580</v>
      </c>
      <c r="N282" s="159">
        <v>43542</v>
      </c>
      <c r="O282" s="1"/>
      <c r="P282" s="1"/>
      <c r="Q282" s="228"/>
      <c r="R282" s="1"/>
      <c r="S282" s="6" t="s">
        <v>767</v>
      </c>
      <c r="T282" s="1"/>
      <c r="U282" s="1"/>
      <c r="V282" s="1"/>
      <c r="W282" s="1"/>
      <c r="X282" s="1"/>
      <c r="Y282" s="1"/>
      <c r="Z282" s="1"/>
      <c r="AA282" s="1"/>
    </row>
    <row r="283" spans="1:27" ht="12.75" customHeight="1">
      <c r="A283" s="181">
        <v>124</v>
      </c>
      <c r="B283" s="182">
        <v>43465</v>
      </c>
      <c r="C283" s="151"/>
      <c r="D283" s="183" t="s">
        <v>159</v>
      </c>
      <c r="E283" s="184" t="s">
        <v>577</v>
      </c>
      <c r="F283" s="184">
        <v>710</v>
      </c>
      <c r="G283" s="184"/>
      <c r="H283" s="184">
        <v>866</v>
      </c>
      <c r="I283" s="186">
        <v>866</v>
      </c>
      <c r="J283" s="187" t="s">
        <v>664</v>
      </c>
      <c r="K283" s="157">
        <f t="shared" si="163"/>
        <v>156</v>
      </c>
      <c r="L283" s="158">
        <f t="shared" si="164"/>
        <v>0.21971830985915494</v>
      </c>
      <c r="M283" s="153" t="s">
        <v>580</v>
      </c>
      <c r="N283" s="159">
        <v>43553</v>
      </c>
      <c r="O283" s="1"/>
      <c r="P283" s="1"/>
      <c r="Q283" s="228"/>
      <c r="R283" s="1"/>
      <c r="S283" s="6" t="s">
        <v>767</v>
      </c>
      <c r="T283" s="1"/>
      <c r="U283" s="1"/>
      <c r="V283" s="1"/>
      <c r="W283" s="1"/>
      <c r="X283" s="1"/>
      <c r="Y283" s="1"/>
      <c r="Z283" s="1"/>
      <c r="AA283" s="1"/>
    </row>
    <row r="284" spans="1:27" ht="12.75" customHeight="1">
      <c r="A284" s="181">
        <v>125</v>
      </c>
      <c r="B284" s="182">
        <v>43522</v>
      </c>
      <c r="C284" s="182"/>
      <c r="D284" s="183" t="s">
        <v>174</v>
      </c>
      <c r="E284" s="184" t="s">
        <v>577</v>
      </c>
      <c r="F284" s="184">
        <v>337.25</v>
      </c>
      <c r="G284" s="184"/>
      <c r="H284" s="184">
        <v>398.5</v>
      </c>
      <c r="I284" s="186">
        <v>411</v>
      </c>
      <c r="J284" s="156" t="s">
        <v>768</v>
      </c>
      <c r="K284" s="157">
        <f t="shared" si="163"/>
        <v>61.25</v>
      </c>
      <c r="L284" s="158">
        <f t="shared" si="164"/>
        <v>0.1816160118606375</v>
      </c>
      <c r="M284" s="153" t="s">
        <v>580</v>
      </c>
      <c r="N284" s="159">
        <v>43760</v>
      </c>
      <c r="O284" s="1"/>
      <c r="P284" s="1"/>
      <c r="Q284" s="228"/>
      <c r="R284" s="1"/>
      <c r="S284" s="6" t="s">
        <v>767</v>
      </c>
      <c r="T284" s="1"/>
      <c r="U284" s="1"/>
      <c r="V284" s="1"/>
      <c r="W284" s="1"/>
      <c r="X284" s="1"/>
      <c r="Y284" s="1"/>
      <c r="Z284" s="1"/>
      <c r="AA284" s="1"/>
    </row>
    <row r="285" spans="1:27" ht="12.75" customHeight="1">
      <c r="A285" s="194">
        <v>126</v>
      </c>
      <c r="B285" s="195">
        <v>43559</v>
      </c>
      <c r="C285" s="195"/>
      <c r="D285" s="196" t="s">
        <v>769</v>
      </c>
      <c r="E285" s="197" t="s">
        <v>577</v>
      </c>
      <c r="F285" s="197">
        <v>130</v>
      </c>
      <c r="G285" s="197"/>
      <c r="H285" s="197">
        <v>65</v>
      </c>
      <c r="I285" s="198">
        <v>158</v>
      </c>
      <c r="J285" s="166" t="s">
        <v>770</v>
      </c>
      <c r="K285" s="167">
        <f t="shared" si="163"/>
        <v>-65</v>
      </c>
      <c r="L285" s="168">
        <f t="shared" si="164"/>
        <v>-0.5</v>
      </c>
      <c r="M285" s="164" t="s">
        <v>590</v>
      </c>
      <c r="N285" s="161">
        <v>43726</v>
      </c>
      <c r="O285" s="1"/>
      <c r="P285" s="1"/>
      <c r="Q285" s="228"/>
      <c r="R285" s="1"/>
      <c r="S285" s="6" t="s">
        <v>771</v>
      </c>
      <c r="T285" s="1"/>
      <c r="U285" s="1"/>
      <c r="V285" s="1"/>
      <c r="W285" s="1"/>
      <c r="X285" s="1"/>
      <c r="Y285" s="1"/>
      <c r="Z285" s="1"/>
      <c r="AA285" s="1"/>
    </row>
    <row r="286" spans="1:27" ht="12.75" customHeight="1">
      <c r="A286" s="181">
        <v>127</v>
      </c>
      <c r="B286" s="182">
        <v>43017</v>
      </c>
      <c r="C286" s="182"/>
      <c r="D286" s="183" t="s">
        <v>210</v>
      </c>
      <c r="E286" s="184" t="s">
        <v>577</v>
      </c>
      <c r="F286" s="184">
        <v>141.5</v>
      </c>
      <c r="G286" s="184"/>
      <c r="H286" s="184">
        <v>183.5</v>
      </c>
      <c r="I286" s="186">
        <v>210</v>
      </c>
      <c r="J286" s="156" t="s">
        <v>765</v>
      </c>
      <c r="K286" s="157">
        <f t="shared" si="163"/>
        <v>42</v>
      </c>
      <c r="L286" s="158">
        <f t="shared" si="164"/>
        <v>0.29681978798586572</v>
      </c>
      <c r="M286" s="153" t="s">
        <v>580</v>
      </c>
      <c r="N286" s="159">
        <v>43042</v>
      </c>
      <c r="O286" s="1"/>
      <c r="P286" s="1"/>
      <c r="Q286" s="228"/>
      <c r="R286" s="1"/>
      <c r="S286" s="6" t="s">
        <v>771</v>
      </c>
      <c r="T286" s="1"/>
      <c r="U286" s="1"/>
      <c r="V286" s="1"/>
      <c r="W286" s="1"/>
      <c r="X286" s="1"/>
      <c r="Y286" s="1"/>
      <c r="Z286" s="1"/>
      <c r="AA286" s="1"/>
    </row>
    <row r="287" spans="1:27" ht="12.75" customHeight="1">
      <c r="A287" s="194">
        <v>128</v>
      </c>
      <c r="B287" s="195">
        <v>43074</v>
      </c>
      <c r="C287" s="195"/>
      <c r="D287" s="196" t="s">
        <v>772</v>
      </c>
      <c r="E287" s="197" t="s">
        <v>577</v>
      </c>
      <c r="F287" s="192">
        <v>172</v>
      </c>
      <c r="G287" s="197"/>
      <c r="H287" s="197">
        <v>155.25</v>
      </c>
      <c r="I287" s="198">
        <v>230</v>
      </c>
      <c r="J287" s="166" t="s">
        <v>773</v>
      </c>
      <c r="K287" s="167">
        <f t="shared" si="163"/>
        <v>-16.75</v>
      </c>
      <c r="L287" s="168">
        <f t="shared" si="164"/>
        <v>-9.7383720930232565E-2</v>
      </c>
      <c r="M287" s="164" t="s">
        <v>590</v>
      </c>
      <c r="N287" s="161">
        <v>43787</v>
      </c>
      <c r="O287" s="1"/>
      <c r="P287" s="1"/>
      <c r="Q287" s="228"/>
      <c r="R287" s="1"/>
      <c r="S287" s="6" t="s">
        <v>771</v>
      </c>
      <c r="T287" s="1"/>
      <c r="U287" s="1"/>
      <c r="V287" s="1"/>
      <c r="W287" s="1"/>
      <c r="X287" s="1"/>
      <c r="Y287" s="1"/>
      <c r="Z287" s="1"/>
      <c r="AA287" s="1"/>
    </row>
    <row r="288" spans="1:27" ht="12.75" customHeight="1">
      <c r="A288" s="181">
        <v>129</v>
      </c>
      <c r="B288" s="182">
        <v>43398</v>
      </c>
      <c r="C288" s="182"/>
      <c r="D288" s="183" t="s">
        <v>120</v>
      </c>
      <c r="E288" s="184" t="s">
        <v>577</v>
      </c>
      <c r="F288" s="184">
        <v>698.5</v>
      </c>
      <c r="G288" s="184"/>
      <c r="H288" s="184">
        <v>890</v>
      </c>
      <c r="I288" s="186">
        <v>890</v>
      </c>
      <c r="J288" s="156" t="s">
        <v>774</v>
      </c>
      <c r="K288" s="157">
        <f t="shared" si="163"/>
        <v>191.5</v>
      </c>
      <c r="L288" s="158">
        <f t="shared" si="164"/>
        <v>0.27415891195418757</v>
      </c>
      <c r="M288" s="153" t="s">
        <v>580</v>
      </c>
      <c r="N288" s="159">
        <v>44328</v>
      </c>
      <c r="O288" s="1"/>
      <c r="P288" s="1"/>
      <c r="Q288" s="228"/>
      <c r="R288" s="1"/>
      <c r="S288" s="6" t="s">
        <v>767</v>
      </c>
      <c r="T288" s="1"/>
      <c r="U288" s="1"/>
      <c r="V288" s="1"/>
      <c r="W288" s="1"/>
      <c r="X288" s="1"/>
      <c r="Y288" s="1"/>
      <c r="Z288" s="1"/>
      <c r="AA288" s="1"/>
    </row>
    <row r="289" spans="1:27" ht="12.75" customHeight="1">
      <c r="A289" s="181">
        <v>130</v>
      </c>
      <c r="B289" s="182">
        <v>42877</v>
      </c>
      <c r="C289" s="182"/>
      <c r="D289" s="183" t="s">
        <v>775</v>
      </c>
      <c r="E289" s="184" t="s">
        <v>577</v>
      </c>
      <c r="F289" s="184">
        <v>127.6</v>
      </c>
      <c r="G289" s="184"/>
      <c r="H289" s="184">
        <v>138</v>
      </c>
      <c r="I289" s="186">
        <v>190</v>
      </c>
      <c r="J289" s="156" t="s">
        <v>776</v>
      </c>
      <c r="K289" s="157">
        <f t="shared" si="163"/>
        <v>10.400000000000006</v>
      </c>
      <c r="L289" s="158">
        <f t="shared" si="164"/>
        <v>8.1504702194357417E-2</v>
      </c>
      <c r="M289" s="153" t="s">
        <v>580</v>
      </c>
      <c r="N289" s="159">
        <v>43774</v>
      </c>
      <c r="O289" s="1"/>
      <c r="P289" s="1"/>
      <c r="Q289" s="228"/>
      <c r="R289" s="1"/>
      <c r="S289" s="6" t="s">
        <v>771</v>
      </c>
      <c r="T289" s="1"/>
      <c r="U289" s="1"/>
      <c r="V289" s="1"/>
      <c r="W289" s="1"/>
      <c r="X289" s="1"/>
      <c r="Y289" s="1"/>
      <c r="Z289" s="1"/>
      <c r="AA289" s="1"/>
    </row>
    <row r="290" spans="1:27" ht="12.75" customHeight="1">
      <c r="A290" s="181">
        <v>131</v>
      </c>
      <c r="B290" s="182">
        <v>43158</v>
      </c>
      <c r="C290" s="182"/>
      <c r="D290" s="183" t="s">
        <v>777</v>
      </c>
      <c r="E290" s="184" t="s">
        <v>577</v>
      </c>
      <c r="F290" s="184">
        <v>317</v>
      </c>
      <c r="G290" s="184"/>
      <c r="H290" s="184">
        <v>382.5</v>
      </c>
      <c r="I290" s="186">
        <v>398</v>
      </c>
      <c r="J290" s="156" t="s">
        <v>778</v>
      </c>
      <c r="K290" s="157">
        <f t="shared" si="163"/>
        <v>65.5</v>
      </c>
      <c r="L290" s="158">
        <f t="shared" si="164"/>
        <v>0.20662460567823343</v>
      </c>
      <c r="M290" s="153" t="s">
        <v>580</v>
      </c>
      <c r="N290" s="159">
        <v>44238</v>
      </c>
      <c r="O290" s="1"/>
      <c r="P290" s="1"/>
      <c r="Q290" s="228"/>
      <c r="R290" s="1"/>
      <c r="S290" s="6" t="s">
        <v>771</v>
      </c>
      <c r="T290" s="1"/>
      <c r="U290" s="1"/>
      <c r="V290" s="1"/>
      <c r="W290" s="1"/>
      <c r="X290" s="1"/>
      <c r="Y290" s="1"/>
      <c r="Z290" s="1"/>
      <c r="AA290" s="1"/>
    </row>
    <row r="291" spans="1:27" ht="12.75" customHeight="1">
      <c r="A291" s="194">
        <v>132</v>
      </c>
      <c r="B291" s="195">
        <v>43164</v>
      </c>
      <c r="C291" s="195"/>
      <c r="D291" s="196" t="s">
        <v>166</v>
      </c>
      <c r="E291" s="197" t="s">
        <v>577</v>
      </c>
      <c r="F291" s="192">
        <f>510-14.4</f>
        <v>495.6</v>
      </c>
      <c r="G291" s="197"/>
      <c r="H291" s="197">
        <v>350</v>
      </c>
      <c r="I291" s="198">
        <v>672</v>
      </c>
      <c r="J291" s="166" t="s">
        <v>779</v>
      </c>
      <c r="K291" s="167">
        <f t="shared" si="163"/>
        <v>-145.60000000000002</v>
      </c>
      <c r="L291" s="168">
        <f t="shared" si="164"/>
        <v>-0.29378531073446329</v>
      </c>
      <c r="M291" s="164" t="s">
        <v>590</v>
      </c>
      <c r="N291" s="161">
        <v>43887</v>
      </c>
      <c r="O291" s="1"/>
      <c r="P291" s="1"/>
      <c r="Q291" s="228"/>
      <c r="R291" s="1"/>
      <c r="S291" s="6" t="s">
        <v>767</v>
      </c>
      <c r="T291" s="1"/>
      <c r="U291" s="1"/>
      <c r="V291" s="1"/>
      <c r="W291" s="1"/>
      <c r="X291" s="1"/>
      <c r="Y291" s="1"/>
      <c r="Z291" s="1"/>
      <c r="AA291" s="1"/>
    </row>
    <row r="292" spans="1:27" ht="12.75" customHeight="1">
      <c r="A292" s="194">
        <v>133</v>
      </c>
      <c r="B292" s="195">
        <v>43237</v>
      </c>
      <c r="C292" s="195"/>
      <c r="D292" s="196" t="s">
        <v>780</v>
      </c>
      <c r="E292" s="197" t="s">
        <v>577</v>
      </c>
      <c r="F292" s="192">
        <v>230.3</v>
      </c>
      <c r="G292" s="197"/>
      <c r="H292" s="197">
        <v>102.5</v>
      </c>
      <c r="I292" s="198">
        <v>348</v>
      </c>
      <c r="J292" s="166" t="s">
        <v>781</v>
      </c>
      <c r="K292" s="167">
        <f t="shared" si="163"/>
        <v>-127.80000000000001</v>
      </c>
      <c r="L292" s="168">
        <f t="shared" si="164"/>
        <v>-0.55492835432045162</v>
      </c>
      <c r="M292" s="164" t="s">
        <v>590</v>
      </c>
      <c r="N292" s="161">
        <v>43896</v>
      </c>
      <c r="O292" s="1"/>
      <c r="P292" s="1"/>
      <c r="Q292" s="228"/>
      <c r="R292" s="1"/>
      <c r="S292" s="6" t="s">
        <v>767</v>
      </c>
      <c r="T292" s="1"/>
      <c r="U292" s="1"/>
      <c r="V292" s="1"/>
      <c r="W292" s="1"/>
      <c r="X292" s="1"/>
      <c r="Y292" s="1"/>
      <c r="Z292" s="1"/>
      <c r="AA292" s="1"/>
    </row>
    <row r="293" spans="1:27" ht="12.75" customHeight="1">
      <c r="A293" s="181">
        <v>134</v>
      </c>
      <c r="B293" s="182">
        <v>43258</v>
      </c>
      <c r="C293" s="182"/>
      <c r="D293" s="183" t="s">
        <v>437</v>
      </c>
      <c r="E293" s="184" t="s">
        <v>577</v>
      </c>
      <c r="F293" s="184">
        <f>342.5-5.1</f>
        <v>337.4</v>
      </c>
      <c r="G293" s="184"/>
      <c r="H293" s="184">
        <v>412.5</v>
      </c>
      <c r="I293" s="186">
        <v>439</v>
      </c>
      <c r="J293" s="156" t="s">
        <v>782</v>
      </c>
      <c r="K293" s="157">
        <f t="shared" si="163"/>
        <v>75.100000000000023</v>
      </c>
      <c r="L293" s="158">
        <f t="shared" si="164"/>
        <v>0.22258446947243635</v>
      </c>
      <c r="M293" s="153" t="s">
        <v>580</v>
      </c>
      <c r="N293" s="159">
        <v>44230</v>
      </c>
      <c r="O293" s="1"/>
      <c r="P293" s="1"/>
      <c r="Q293" s="228"/>
      <c r="R293" s="1"/>
      <c r="S293" s="6" t="s">
        <v>771</v>
      </c>
      <c r="T293" s="1"/>
      <c r="U293" s="1"/>
      <c r="V293" s="1"/>
      <c r="W293" s="1"/>
      <c r="X293" s="1"/>
      <c r="Y293" s="1"/>
      <c r="Z293" s="1"/>
      <c r="AA293" s="1"/>
    </row>
    <row r="294" spans="1:27" ht="12.75" customHeight="1">
      <c r="A294" s="175">
        <v>135</v>
      </c>
      <c r="B294" s="174">
        <v>43285</v>
      </c>
      <c r="C294" s="174"/>
      <c r="D294" s="175" t="s">
        <v>58</v>
      </c>
      <c r="E294" s="176" t="s">
        <v>577</v>
      </c>
      <c r="F294" s="176">
        <f>127.5-5.53</f>
        <v>121.97</v>
      </c>
      <c r="G294" s="177"/>
      <c r="H294" s="177">
        <v>122.5</v>
      </c>
      <c r="I294" s="177">
        <v>170</v>
      </c>
      <c r="J294" s="178" t="s">
        <v>783</v>
      </c>
      <c r="K294" s="179">
        <f t="shared" si="163"/>
        <v>0.53000000000000114</v>
      </c>
      <c r="L294" s="180">
        <f t="shared" si="164"/>
        <v>4.3453308190538747E-3</v>
      </c>
      <c r="M294" s="176" t="s">
        <v>597</v>
      </c>
      <c r="N294" s="174">
        <v>44431</v>
      </c>
      <c r="O294" s="1"/>
      <c r="P294" s="1"/>
      <c r="Q294" s="228"/>
      <c r="R294" s="1"/>
      <c r="S294" s="6" t="s">
        <v>767</v>
      </c>
      <c r="T294" s="1"/>
      <c r="U294" s="1"/>
      <c r="V294" s="1"/>
      <c r="W294" s="1"/>
      <c r="X294" s="1"/>
      <c r="Y294" s="1"/>
      <c r="Z294" s="1"/>
      <c r="AA294" s="1"/>
    </row>
    <row r="295" spans="1:27" ht="12.75" customHeight="1">
      <c r="A295" s="194">
        <v>136</v>
      </c>
      <c r="B295" s="195">
        <v>43294</v>
      </c>
      <c r="C295" s="195"/>
      <c r="D295" s="196" t="s">
        <v>784</v>
      </c>
      <c r="E295" s="197" t="s">
        <v>577</v>
      </c>
      <c r="F295" s="192">
        <v>46.5</v>
      </c>
      <c r="G295" s="197"/>
      <c r="H295" s="197">
        <v>17</v>
      </c>
      <c r="I295" s="198">
        <v>59</v>
      </c>
      <c r="J295" s="166" t="s">
        <v>785</v>
      </c>
      <c r="K295" s="167">
        <f t="shared" si="163"/>
        <v>-29.5</v>
      </c>
      <c r="L295" s="168">
        <f t="shared" si="164"/>
        <v>-0.63440860215053763</v>
      </c>
      <c r="M295" s="164" t="s">
        <v>590</v>
      </c>
      <c r="N295" s="161">
        <v>43887</v>
      </c>
      <c r="O295" s="1"/>
      <c r="P295" s="1"/>
      <c r="Q295" s="228"/>
      <c r="R295" s="1"/>
      <c r="S295" s="6" t="s">
        <v>767</v>
      </c>
      <c r="T295" s="1"/>
      <c r="U295" s="1"/>
      <c r="V295" s="1"/>
      <c r="W295" s="1"/>
      <c r="X295" s="1"/>
      <c r="Y295" s="1"/>
      <c r="Z295" s="1"/>
      <c r="AA295" s="1"/>
    </row>
    <row r="296" spans="1:27" ht="12.75" customHeight="1">
      <c r="A296" s="181">
        <v>137</v>
      </c>
      <c r="B296" s="182">
        <v>43396</v>
      </c>
      <c r="C296" s="182"/>
      <c r="D296" s="183" t="s">
        <v>420</v>
      </c>
      <c r="E296" s="184" t="s">
        <v>577</v>
      </c>
      <c r="F296" s="184">
        <v>156.5</v>
      </c>
      <c r="G296" s="184"/>
      <c r="H296" s="184">
        <v>207.5</v>
      </c>
      <c r="I296" s="186">
        <v>191</v>
      </c>
      <c r="J296" s="156" t="s">
        <v>664</v>
      </c>
      <c r="K296" s="157">
        <f t="shared" si="163"/>
        <v>51</v>
      </c>
      <c r="L296" s="158">
        <f t="shared" si="164"/>
        <v>0.32587859424920129</v>
      </c>
      <c r="M296" s="153" t="s">
        <v>580</v>
      </c>
      <c r="N296" s="159">
        <v>44369</v>
      </c>
      <c r="O296" s="1"/>
      <c r="P296" s="1"/>
      <c r="Q296" s="228"/>
      <c r="R296" s="1"/>
      <c r="S296" s="6" t="s">
        <v>767</v>
      </c>
      <c r="T296" s="1"/>
      <c r="U296" s="1"/>
      <c r="V296" s="1"/>
      <c r="W296" s="1"/>
      <c r="X296" s="1"/>
      <c r="Y296" s="1"/>
      <c r="Z296" s="1"/>
      <c r="AA296" s="1"/>
    </row>
    <row r="297" spans="1:27" ht="12.75" customHeight="1">
      <c r="A297" s="181">
        <v>138</v>
      </c>
      <c r="B297" s="182">
        <v>43439</v>
      </c>
      <c r="C297" s="182"/>
      <c r="D297" s="183" t="s">
        <v>345</v>
      </c>
      <c r="E297" s="184" t="s">
        <v>577</v>
      </c>
      <c r="F297" s="184">
        <v>259.5</v>
      </c>
      <c r="G297" s="184"/>
      <c r="H297" s="184">
        <v>320</v>
      </c>
      <c r="I297" s="186">
        <v>320</v>
      </c>
      <c r="J297" s="156" t="s">
        <v>664</v>
      </c>
      <c r="K297" s="157">
        <f t="shared" si="163"/>
        <v>60.5</v>
      </c>
      <c r="L297" s="158">
        <f t="shared" si="164"/>
        <v>0.23314065510597304</v>
      </c>
      <c r="M297" s="153" t="s">
        <v>580</v>
      </c>
      <c r="N297" s="159">
        <v>44323</v>
      </c>
      <c r="O297" s="1"/>
      <c r="P297" s="1"/>
      <c r="Q297" s="228"/>
      <c r="R297" s="1"/>
      <c r="S297" s="6" t="s">
        <v>767</v>
      </c>
      <c r="T297" s="1"/>
      <c r="U297" s="1"/>
      <c r="V297" s="1"/>
      <c r="W297" s="1"/>
      <c r="X297" s="1"/>
      <c r="Y297" s="1"/>
      <c r="Z297" s="1"/>
      <c r="AA297" s="1"/>
    </row>
    <row r="298" spans="1:27" ht="12.75" customHeight="1">
      <c r="A298" s="194">
        <v>139</v>
      </c>
      <c r="B298" s="195">
        <v>43439</v>
      </c>
      <c r="C298" s="195"/>
      <c r="D298" s="196" t="s">
        <v>786</v>
      </c>
      <c r="E298" s="197" t="s">
        <v>577</v>
      </c>
      <c r="F298" s="197">
        <v>715</v>
      </c>
      <c r="G298" s="197"/>
      <c r="H298" s="197">
        <v>445</v>
      </c>
      <c r="I298" s="198">
        <v>840</v>
      </c>
      <c r="J298" s="166" t="s">
        <v>787</v>
      </c>
      <c r="K298" s="167">
        <f t="shared" si="163"/>
        <v>-270</v>
      </c>
      <c r="L298" s="168">
        <f t="shared" si="164"/>
        <v>-0.3776223776223776</v>
      </c>
      <c r="M298" s="164" t="s">
        <v>590</v>
      </c>
      <c r="N298" s="161">
        <v>43800</v>
      </c>
      <c r="O298" s="1"/>
      <c r="P298" s="1"/>
      <c r="Q298" s="228"/>
      <c r="R298" s="1"/>
      <c r="S298" s="6" t="s">
        <v>767</v>
      </c>
      <c r="T298" s="1"/>
      <c r="U298" s="1"/>
      <c r="V298" s="1"/>
      <c r="W298" s="1"/>
      <c r="X298" s="1"/>
      <c r="Y298" s="1"/>
      <c r="Z298" s="1"/>
      <c r="AA298" s="1"/>
    </row>
    <row r="299" spans="1:27" ht="12.75" customHeight="1">
      <c r="A299" s="181">
        <v>140</v>
      </c>
      <c r="B299" s="182">
        <v>43469</v>
      </c>
      <c r="C299" s="182"/>
      <c r="D299" s="183" t="s">
        <v>180</v>
      </c>
      <c r="E299" s="184" t="s">
        <v>577</v>
      </c>
      <c r="F299" s="184">
        <v>875</v>
      </c>
      <c r="G299" s="184"/>
      <c r="H299" s="184">
        <v>1165</v>
      </c>
      <c r="I299" s="186">
        <v>1185</v>
      </c>
      <c r="J299" s="156" t="s">
        <v>788</v>
      </c>
      <c r="K299" s="157">
        <f t="shared" si="163"/>
        <v>290</v>
      </c>
      <c r="L299" s="158">
        <f t="shared" si="164"/>
        <v>0.33142857142857141</v>
      </c>
      <c r="M299" s="153" t="s">
        <v>580</v>
      </c>
      <c r="N299" s="159">
        <v>43847</v>
      </c>
      <c r="O299" s="1"/>
      <c r="P299" s="1"/>
      <c r="Q299" s="228"/>
      <c r="R299" s="1"/>
      <c r="S299" s="6" t="s">
        <v>767</v>
      </c>
      <c r="T299" s="1"/>
      <c r="U299" s="1"/>
      <c r="V299" s="1"/>
      <c r="W299" s="1"/>
      <c r="X299" s="1"/>
      <c r="Y299" s="1"/>
      <c r="Z299" s="1"/>
      <c r="AA299" s="1"/>
    </row>
    <row r="300" spans="1:27" ht="12.75" customHeight="1">
      <c r="A300" s="181">
        <v>141</v>
      </c>
      <c r="B300" s="182">
        <v>43559</v>
      </c>
      <c r="C300" s="182"/>
      <c r="D300" s="183" t="s">
        <v>363</v>
      </c>
      <c r="E300" s="184" t="s">
        <v>577</v>
      </c>
      <c r="F300" s="184">
        <f>387-14.63</f>
        <v>372.37</v>
      </c>
      <c r="G300" s="184"/>
      <c r="H300" s="184">
        <v>490</v>
      </c>
      <c r="I300" s="186">
        <v>490</v>
      </c>
      <c r="J300" s="156" t="s">
        <v>664</v>
      </c>
      <c r="K300" s="157">
        <f t="shared" si="163"/>
        <v>117.63</v>
      </c>
      <c r="L300" s="158">
        <f t="shared" si="164"/>
        <v>0.31589548030185027</v>
      </c>
      <c r="M300" s="153" t="s">
        <v>580</v>
      </c>
      <c r="N300" s="159">
        <v>43850</v>
      </c>
      <c r="O300" s="1"/>
      <c r="P300" s="1"/>
      <c r="Q300" s="228"/>
      <c r="R300" s="1"/>
      <c r="S300" s="6" t="s">
        <v>767</v>
      </c>
      <c r="T300" s="1"/>
      <c r="U300" s="1"/>
      <c r="V300" s="1"/>
      <c r="W300" s="1"/>
      <c r="X300" s="1"/>
      <c r="Y300" s="1"/>
      <c r="Z300" s="1"/>
      <c r="AA300" s="1"/>
    </row>
    <row r="301" spans="1:27" ht="12.75" customHeight="1">
      <c r="A301" s="194">
        <v>142</v>
      </c>
      <c r="B301" s="195">
        <v>43578</v>
      </c>
      <c r="C301" s="195"/>
      <c r="D301" s="196" t="s">
        <v>789</v>
      </c>
      <c r="E301" s="197" t="s">
        <v>589</v>
      </c>
      <c r="F301" s="197">
        <v>220</v>
      </c>
      <c r="G301" s="197"/>
      <c r="H301" s="197">
        <v>127.5</v>
      </c>
      <c r="I301" s="198">
        <v>284</v>
      </c>
      <c r="J301" s="166" t="s">
        <v>790</v>
      </c>
      <c r="K301" s="167">
        <f t="shared" si="163"/>
        <v>-92.5</v>
      </c>
      <c r="L301" s="168">
        <f t="shared" si="164"/>
        <v>-0.42045454545454547</v>
      </c>
      <c r="M301" s="164" t="s">
        <v>590</v>
      </c>
      <c r="N301" s="161">
        <v>43896</v>
      </c>
      <c r="O301" s="1"/>
      <c r="P301" s="1"/>
      <c r="Q301" s="228"/>
      <c r="R301" s="1"/>
      <c r="S301" s="6" t="s">
        <v>767</v>
      </c>
      <c r="T301" s="1"/>
      <c r="U301" s="1"/>
      <c r="V301" s="1"/>
      <c r="W301" s="1"/>
      <c r="X301" s="1"/>
      <c r="Y301" s="1"/>
      <c r="Z301" s="1"/>
      <c r="AA301" s="1"/>
    </row>
    <row r="302" spans="1:27" ht="12.75" customHeight="1">
      <c r="A302" s="181">
        <v>143</v>
      </c>
      <c r="B302" s="182">
        <v>43622</v>
      </c>
      <c r="C302" s="182"/>
      <c r="D302" s="183" t="s">
        <v>481</v>
      </c>
      <c r="E302" s="184" t="s">
        <v>589</v>
      </c>
      <c r="F302" s="184">
        <v>332.8</v>
      </c>
      <c r="G302" s="184"/>
      <c r="H302" s="184">
        <v>405</v>
      </c>
      <c r="I302" s="186">
        <v>419</v>
      </c>
      <c r="J302" s="156" t="s">
        <v>791</v>
      </c>
      <c r="K302" s="157">
        <f t="shared" si="163"/>
        <v>72.199999999999989</v>
      </c>
      <c r="L302" s="158">
        <f t="shared" si="164"/>
        <v>0.21694711538461534</v>
      </c>
      <c r="M302" s="153" t="s">
        <v>580</v>
      </c>
      <c r="N302" s="159">
        <v>43860</v>
      </c>
      <c r="O302" s="1"/>
      <c r="P302" s="1"/>
      <c r="Q302" s="228"/>
      <c r="R302" s="1"/>
      <c r="S302" s="6" t="s">
        <v>771</v>
      </c>
      <c r="T302" s="1"/>
      <c r="U302" s="1"/>
      <c r="V302" s="1"/>
      <c r="W302" s="1"/>
      <c r="X302" s="1"/>
      <c r="Y302" s="1"/>
      <c r="Z302" s="1"/>
      <c r="AA302" s="1"/>
    </row>
    <row r="303" spans="1:27" ht="12.75" customHeight="1">
      <c r="A303" s="175">
        <v>144</v>
      </c>
      <c r="B303" s="174">
        <v>43641</v>
      </c>
      <c r="C303" s="174"/>
      <c r="D303" s="175" t="s">
        <v>172</v>
      </c>
      <c r="E303" s="176" t="s">
        <v>577</v>
      </c>
      <c r="F303" s="176">
        <v>386</v>
      </c>
      <c r="G303" s="177"/>
      <c r="H303" s="177">
        <v>395</v>
      </c>
      <c r="I303" s="177">
        <v>452</v>
      </c>
      <c r="J303" s="178" t="s">
        <v>792</v>
      </c>
      <c r="K303" s="179">
        <f t="shared" si="163"/>
        <v>9</v>
      </c>
      <c r="L303" s="180">
        <f t="shared" si="164"/>
        <v>2.3316062176165803E-2</v>
      </c>
      <c r="M303" s="176" t="s">
        <v>597</v>
      </c>
      <c r="N303" s="174">
        <v>43868</v>
      </c>
      <c r="O303" s="1"/>
      <c r="P303" s="1"/>
      <c r="Q303" s="228"/>
      <c r="R303" s="1"/>
      <c r="S303" s="6" t="s">
        <v>771</v>
      </c>
      <c r="T303" s="1"/>
      <c r="U303" s="1"/>
      <c r="V303" s="1"/>
      <c r="W303" s="1"/>
      <c r="X303" s="1"/>
      <c r="Y303" s="1"/>
      <c r="Z303" s="1"/>
      <c r="AA303" s="1"/>
    </row>
    <row r="304" spans="1:27" ht="12.75" customHeight="1">
      <c r="A304" s="175">
        <v>145</v>
      </c>
      <c r="B304" s="174">
        <v>43707</v>
      </c>
      <c r="C304" s="174"/>
      <c r="D304" s="175" t="s">
        <v>146</v>
      </c>
      <c r="E304" s="176" t="s">
        <v>577</v>
      </c>
      <c r="F304" s="176">
        <v>137.5</v>
      </c>
      <c r="G304" s="177"/>
      <c r="H304" s="177">
        <v>138.5</v>
      </c>
      <c r="I304" s="177">
        <v>190</v>
      </c>
      <c r="J304" s="178" t="s">
        <v>793</v>
      </c>
      <c r="K304" s="179">
        <f t="shared" si="163"/>
        <v>1</v>
      </c>
      <c r="L304" s="180">
        <f t="shared" si="164"/>
        <v>7.2727272727272727E-3</v>
      </c>
      <c r="M304" s="176" t="s">
        <v>597</v>
      </c>
      <c r="N304" s="174">
        <v>44432</v>
      </c>
      <c r="O304" s="1"/>
      <c r="P304" s="1"/>
      <c r="Q304" s="228"/>
      <c r="R304" s="1"/>
      <c r="S304" s="6" t="s">
        <v>767</v>
      </c>
      <c r="T304" s="1"/>
      <c r="U304" s="1"/>
      <c r="V304" s="1"/>
      <c r="W304" s="1"/>
      <c r="X304" s="1"/>
      <c r="Y304" s="1"/>
      <c r="Z304" s="1"/>
      <c r="AA304" s="1"/>
    </row>
    <row r="305" spans="1:27" ht="12.75" customHeight="1">
      <c r="A305" s="181">
        <v>146</v>
      </c>
      <c r="B305" s="182">
        <v>43731</v>
      </c>
      <c r="C305" s="182"/>
      <c r="D305" s="183" t="s">
        <v>430</v>
      </c>
      <c r="E305" s="184" t="s">
        <v>577</v>
      </c>
      <c r="F305" s="184">
        <v>235</v>
      </c>
      <c r="G305" s="184"/>
      <c r="H305" s="184">
        <v>295</v>
      </c>
      <c r="I305" s="186">
        <v>296</v>
      </c>
      <c r="J305" s="156" t="s">
        <v>794</v>
      </c>
      <c r="K305" s="157">
        <f t="shared" si="163"/>
        <v>60</v>
      </c>
      <c r="L305" s="158">
        <f t="shared" si="164"/>
        <v>0.25531914893617019</v>
      </c>
      <c r="M305" s="153" t="s">
        <v>580</v>
      </c>
      <c r="N305" s="159">
        <v>43844</v>
      </c>
      <c r="O305" s="1"/>
      <c r="P305" s="1"/>
      <c r="Q305" s="228"/>
      <c r="R305" s="1"/>
      <c r="S305" s="6" t="s">
        <v>771</v>
      </c>
      <c r="T305" s="1"/>
      <c r="U305" s="1"/>
      <c r="V305" s="1"/>
      <c r="W305" s="1"/>
      <c r="X305" s="1"/>
      <c r="Y305" s="1"/>
      <c r="Z305" s="1"/>
      <c r="AA305" s="1"/>
    </row>
    <row r="306" spans="1:27" ht="12.75" customHeight="1">
      <c r="A306" s="181">
        <v>147</v>
      </c>
      <c r="B306" s="182">
        <v>43752</v>
      </c>
      <c r="C306" s="182"/>
      <c r="D306" s="183" t="s">
        <v>795</v>
      </c>
      <c r="E306" s="184" t="s">
        <v>577</v>
      </c>
      <c r="F306" s="184">
        <v>277.5</v>
      </c>
      <c r="G306" s="184"/>
      <c r="H306" s="184">
        <v>333</v>
      </c>
      <c r="I306" s="186">
        <v>333</v>
      </c>
      <c r="J306" s="156" t="s">
        <v>796</v>
      </c>
      <c r="K306" s="157">
        <f t="shared" si="163"/>
        <v>55.5</v>
      </c>
      <c r="L306" s="158">
        <f t="shared" si="164"/>
        <v>0.2</v>
      </c>
      <c r="M306" s="153" t="s">
        <v>580</v>
      </c>
      <c r="N306" s="159">
        <v>43846</v>
      </c>
      <c r="O306" s="1"/>
      <c r="P306" s="1"/>
      <c r="Q306" s="228"/>
      <c r="R306" s="1"/>
      <c r="S306" s="6" t="s">
        <v>767</v>
      </c>
      <c r="T306" s="1"/>
      <c r="U306" s="1"/>
      <c r="V306" s="1"/>
      <c r="W306" s="1"/>
      <c r="X306" s="1"/>
      <c r="Y306" s="1"/>
      <c r="Z306" s="1"/>
      <c r="AA306" s="1"/>
    </row>
    <row r="307" spans="1:27" ht="12.75" customHeight="1">
      <c r="A307" s="181">
        <v>148</v>
      </c>
      <c r="B307" s="182">
        <v>43752</v>
      </c>
      <c r="C307" s="182"/>
      <c r="D307" s="183" t="s">
        <v>797</v>
      </c>
      <c r="E307" s="184" t="s">
        <v>577</v>
      </c>
      <c r="F307" s="184">
        <v>930</v>
      </c>
      <c r="G307" s="184"/>
      <c r="H307" s="184">
        <v>1165</v>
      </c>
      <c r="I307" s="186">
        <v>1200</v>
      </c>
      <c r="J307" s="156" t="s">
        <v>798</v>
      </c>
      <c r="K307" s="157">
        <f t="shared" si="163"/>
        <v>235</v>
      </c>
      <c r="L307" s="158">
        <f t="shared" si="164"/>
        <v>0.25268817204301075</v>
      </c>
      <c r="M307" s="153" t="s">
        <v>580</v>
      </c>
      <c r="N307" s="159">
        <v>43847</v>
      </c>
      <c r="O307" s="1"/>
      <c r="P307" s="1"/>
      <c r="Q307" s="228"/>
      <c r="R307" s="1"/>
      <c r="S307" s="6" t="s">
        <v>771</v>
      </c>
      <c r="T307" s="1"/>
      <c r="U307" s="1"/>
      <c r="V307" s="1"/>
      <c r="W307" s="1"/>
      <c r="X307" s="1"/>
      <c r="Y307" s="1"/>
      <c r="Z307" s="1"/>
      <c r="AA307" s="1"/>
    </row>
    <row r="308" spans="1:27" ht="12.75" customHeight="1">
      <c r="A308" s="181">
        <v>149</v>
      </c>
      <c r="B308" s="182">
        <v>43753</v>
      </c>
      <c r="C308" s="182"/>
      <c r="D308" s="183" t="s">
        <v>799</v>
      </c>
      <c r="E308" s="184" t="s">
        <v>577</v>
      </c>
      <c r="F308" s="154">
        <v>111</v>
      </c>
      <c r="G308" s="184"/>
      <c r="H308" s="184">
        <v>141</v>
      </c>
      <c r="I308" s="186">
        <v>141</v>
      </c>
      <c r="J308" s="156" t="s">
        <v>800</v>
      </c>
      <c r="K308" s="157">
        <f t="shared" si="163"/>
        <v>30</v>
      </c>
      <c r="L308" s="158">
        <f t="shared" si="164"/>
        <v>0.27027027027027029</v>
      </c>
      <c r="M308" s="153" t="s">
        <v>580</v>
      </c>
      <c r="N308" s="159">
        <v>44328</v>
      </c>
      <c r="O308" s="1"/>
      <c r="P308" s="1"/>
      <c r="Q308" s="228"/>
      <c r="R308" s="1"/>
      <c r="S308" s="6" t="s">
        <v>771</v>
      </c>
      <c r="T308" s="1"/>
      <c r="U308" s="1"/>
      <c r="V308" s="1"/>
      <c r="W308" s="1"/>
      <c r="X308" s="1"/>
      <c r="Y308" s="1"/>
      <c r="Z308" s="1"/>
      <c r="AA308" s="1"/>
    </row>
    <row r="309" spans="1:27" ht="12.75" customHeight="1">
      <c r="A309" s="181">
        <v>150</v>
      </c>
      <c r="B309" s="182">
        <v>43753</v>
      </c>
      <c r="C309" s="182"/>
      <c r="D309" s="183" t="s">
        <v>801</v>
      </c>
      <c r="E309" s="184" t="s">
        <v>577</v>
      </c>
      <c r="F309" s="154">
        <v>296</v>
      </c>
      <c r="G309" s="184"/>
      <c r="H309" s="184">
        <v>370</v>
      </c>
      <c r="I309" s="186">
        <v>370</v>
      </c>
      <c r="J309" s="156" t="s">
        <v>664</v>
      </c>
      <c r="K309" s="157">
        <f t="shared" si="163"/>
        <v>74</v>
      </c>
      <c r="L309" s="158">
        <f t="shared" si="164"/>
        <v>0.25</v>
      </c>
      <c r="M309" s="153" t="s">
        <v>580</v>
      </c>
      <c r="N309" s="159">
        <v>43853</v>
      </c>
      <c r="O309" s="1"/>
      <c r="P309" s="1"/>
      <c r="Q309" s="228"/>
      <c r="R309" s="1"/>
      <c r="S309" s="6" t="s">
        <v>771</v>
      </c>
      <c r="T309" s="1"/>
      <c r="U309" s="1"/>
      <c r="V309" s="1"/>
      <c r="W309" s="1"/>
      <c r="X309" s="1"/>
      <c r="Y309" s="1"/>
      <c r="Z309" s="1"/>
      <c r="AA309" s="1"/>
    </row>
    <row r="310" spans="1:27" ht="12.75" customHeight="1">
      <c r="A310" s="181">
        <v>151</v>
      </c>
      <c r="B310" s="182">
        <v>43754</v>
      </c>
      <c r="C310" s="182"/>
      <c r="D310" s="183" t="s">
        <v>802</v>
      </c>
      <c r="E310" s="184" t="s">
        <v>577</v>
      </c>
      <c r="F310" s="154">
        <v>300</v>
      </c>
      <c r="G310" s="184"/>
      <c r="H310" s="184">
        <v>382.5</v>
      </c>
      <c r="I310" s="186">
        <v>344</v>
      </c>
      <c r="J310" s="156" t="s">
        <v>803</v>
      </c>
      <c r="K310" s="157">
        <f t="shared" si="163"/>
        <v>82.5</v>
      </c>
      <c r="L310" s="158">
        <f t="shared" si="164"/>
        <v>0.27500000000000002</v>
      </c>
      <c r="M310" s="153" t="s">
        <v>580</v>
      </c>
      <c r="N310" s="159">
        <v>44238</v>
      </c>
      <c r="O310" s="1"/>
      <c r="P310" s="1"/>
      <c r="Q310" s="228"/>
      <c r="R310" s="1"/>
      <c r="S310" s="6" t="s">
        <v>771</v>
      </c>
      <c r="T310" s="1"/>
      <c r="U310" s="1"/>
      <c r="V310" s="1"/>
      <c r="W310" s="1"/>
      <c r="X310" s="1"/>
      <c r="Y310" s="1"/>
      <c r="Z310" s="1"/>
      <c r="AA310" s="1"/>
    </row>
    <row r="311" spans="1:27" ht="12.75" customHeight="1">
      <c r="A311" s="181">
        <v>152</v>
      </c>
      <c r="B311" s="182">
        <v>43832</v>
      </c>
      <c r="C311" s="182"/>
      <c r="D311" s="183" t="s">
        <v>804</v>
      </c>
      <c r="E311" s="184" t="s">
        <v>577</v>
      </c>
      <c r="F311" s="154">
        <v>495</v>
      </c>
      <c r="G311" s="184"/>
      <c r="H311" s="184">
        <v>595</v>
      </c>
      <c r="I311" s="186">
        <v>590</v>
      </c>
      <c r="J311" s="156" t="s">
        <v>600</v>
      </c>
      <c r="K311" s="157">
        <f t="shared" si="163"/>
        <v>100</v>
      </c>
      <c r="L311" s="158">
        <f t="shared" si="164"/>
        <v>0.20202020202020202</v>
      </c>
      <c r="M311" s="153" t="s">
        <v>580</v>
      </c>
      <c r="N311" s="159">
        <v>44589</v>
      </c>
      <c r="O311" s="1"/>
      <c r="P311" s="1"/>
      <c r="Q311" s="228"/>
      <c r="R311" s="1"/>
      <c r="S311" s="6" t="s">
        <v>771</v>
      </c>
      <c r="T311" s="1"/>
      <c r="U311" s="1"/>
      <c r="V311" s="1"/>
      <c r="W311" s="1"/>
      <c r="X311" s="1"/>
      <c r="Y311" s="1"/>
      <c r="Z311" s="1"/>
      <c r="AA311" s="1"/>
    </row>
    <row r="312" spans="1:27" ht="12.75" customHeight="1">
      <c r="A312" s="181">
        <v>153</v>
      </c>
      <c r="B312" s="182">
        <v>43966</v>
      </c>
      <c r="C312" s="182"/>
      <c r="D312" s="183" t="s">
        <v>76</v>
      </c>
      <c r="E312" s="184" t="s">
        <v>577</v>
      </c>
      <c r="F312" s="154">
        <v>67.5</v>
      </c>
      <c r="G312" s="184"/>
      <c r="H312" s="184">
        <v>86</v>
      </c>
      <c r="I312" s="186">
        <v>86</v>
      </c>
      <c r="J312" s="156" t="s">
        <v>805</v>
      </c>
      <c r="K312" s="157">
        <f t="shared" si="163"/>
        <v>18.5</v>
      </c>
      <c r="L312" s="158">
        <f t="shared" si="164"/>
        <v>0.27407407407407408</v>
      </c>
      <c r="M312" s="153" t="s">
        <v>580</v>
      </c>
      <c r="N312" s="159">
        <v>44008</v>
      </c>
      <c r="O312" s="1"/>
      <c r="P312" s="1"/>
      <c r="Q312" s="228"/>
      <c r="R312" s="1"/>
      <c r="S312" s="6" t="s">
        <v>771</v>
      </c>
      <c r="T312" s="1"/>
      <c r="U312" s="1"/>
      <c r="V312" s="1"/>
      <c r="W312" s="1"/>
      <c r="X312" s="1"/>
      <c r="Y312" s="1"/>
      <c r="Z312" s="1"/>
      <c r="AA312" s="1"/>
    </row>
    <row r="313" spans="1:27" ht="12.75" customHeight="1">
      <c r="A313" s="181">
        <v>154</v>
      </c>
      <c r="B313" s="182">
        <v>44035</v>
      </c>
      <c r="C313" s="182"/>
      <c r="D313" s="183" t="s">
        <v>480</v>
      </c>
      <c r="E313" s="184" t="s">
        <v>577</v>
      </c>
      <c r="F313" s="154">
        <v>231</v>
      </c>
      <c r="G313" s="184"/>
      <c r="H313" s="184">
        <v>281</v>
      </c>
      <c r="I313" s="186">
        <v>281</v>
      </c>
      <c r="J313" s="156" t="s">
        <v>664</v>
      </c>
      <c r="K313" s="157">
        <f t="shared" si="163"/>
        <v>50</v>
      </c>
      <c r="L313" s="158">
        <f t="shared" si="164"/>
        <v>0.21645021645021645</v>
      </c>
      <c r="M313" s="153" t="s">
        <v>580</v>
      </c>
      <c r="N313" s="159">
        <v>44358</v>
      </c>
      <c r="O313" s="1"/>
      <c r="P313" s="1"/>
      <c r="Q313" s="228"/>
      <c r="R313" s="1"/>
      <c r="S313" s="6" t="s">
        <v>771</v>
      </c>
      <c r="T313" s="1"/>
      <c r="U313" s="1"/>
      <c r="V313" s="1"/>
      <c r="W313" s="1"/>
      <c r="X313" s="1"/>
      <c r="Y313" s="1"/>
      <c r="Z313" s="1"/>
      <c r="AA313" s="1"/>
    </row>
    <row r="314" spans="1:27" ht="12.75" customHeight="1">
      <c r="A314" s="181">
        <v>155</v>
      </c>
      <c r="B314" s="182">
        <v>44092</v>
      </c>
      <c r="C314" s="182"/>
      <c r="D314" s="183" t="s">
        <v>144</v>
      </c>
      <c r="E314" s="184" t="s">
        <v>577</v>
      </c>
      <c r="F314" s="184">
        <v>206</v>
      </c>
      <c r="G314" s="184"/>
      <c r="H314" s="184">
        <v>248</v>
      </c>
      <c r="I314" s="186">
        <v>248</v>
      </c>
      <c r="J314" s="156" t="s">
        <v>664</v>
      </c>
      <c r="K314" s="157">
        <f t="shared" si="163"/>
        <v>42</v>
      </c>
      <c r="L314" s="158">
        <f t="shared" si="164"/>
        <v>0.20388349514563106</v>
      </c>
      <c r="M314" s="153" t="s">
        <v>580</v>
      </c>
      <c r="N314" s="159">
        <v>44214</v>
      </c>
      <c r="O314" s="1"/>
      <c r="P314" s="1"/>
      <c r="Q314" s="228"/>
      <c r="R314" s="1"/>
      <c r="S314" s="6" t="s">
        <v>771</v>
      </c>
      <c r="T314" s="1"/>
      <c r="U314" s="1"/>
      <c r="V314" s="1"/>
      <c r="W314" s="1"/>
      <c r="X314" s="1"/>
      <c r="Y314" s="1"/>
      <c r="Z314" s="1"/>
      <c r="AA314" s="1"/>
    </row>
    <row r="315" spans="1:27" ht="12.75" customHeight="1">
      <c r="A315" s="181">
        <v>156</v>
      </c>
      <c r="B315" s="182">
        <v>44140</v>
      </c>
      <c r="C315" s="182"/>
      <c r="D315" s="183" t="s">
        <v>144</v>
      </c>
      <c r="E315" s="184" t="s">
        <v>577</v>
      </c>
      <c r="F315" s="184">
        <v>182.5</v>
      </c>
      <c r="G315" s="184"/>
      <c r="H315" s="184">
        <v>248</v>
      </c>
      <c r="I315" s="186">
        <v>248</v>
      </c>
      <c r="J315" s="156" t="s">
        <v>664</v>
      </c>
      <c r="K315" s="157">
        <f t="shared" si="163"/>
        <v>65.5</v>
      </c>
      <c r="L315" s="158">
        <f t="shared" si="164"/>
        <v>0.35890410958904112</v>
      </c>
      <c r="M315" s="153" t="s">
        <v>580</v>
      </c>
      <c r="N315" s="159">
        <v>44214</v>
      </c>
      <c r="O315" s="1"/>
      <c r="P315" s="1"/>
      <c r="Q315" s="228"/>
      <c r="R315" s="1"/>
      <c r="S315" s="6" t="s">
        <v>771</v>
      </c>
      <c r="T315" s="1"/>
      <c r="U315" s="1"/>
      <c r="V315" s="1"/>
      <c r="W315" s="1"/>
      <c r="X315" s="1"/>
      <c r="Y315" s="1"/>
      <c r="Z315" s="1"/>
      <c r="AA315" s="1"/>
    </row>
    <row r="316" spans="1:27" ht="12.75" customHeight="1">
      <c r="A316" s="181">
        <v>157</v>
      </c>
      <c r="B316" s="182">
        <v>44140</v>
      </c>
      <c r="C316" s="182"/>
      <c r="D316" s="183" t="s">
        <v>345</v>
      </c>
      <c r="E316" s="184" t="s">
        <v>577</v>
      </c>
      <c r="F316" s="184">
        <v>247.5</v>
      </c>
      <c r="G316" s="184"/>
      <c r="H316" s="184">
        <v>320</v>
      </c>
      <c r="I316" s="186">
        <v>320</v>
      </c>
      <c r="J316" s="156" t="s">
        <v>664</v>
      </c>
      <c r="K316" s="157">
        <f t="shared" si="163"/>
        <v>72.5</v>
      </c>
      <c r="L316" s="158">
        <f t="shared" si="164"/>
        <v>0.29292929292929293</v>
      </c>
      <c r="M316" s="153" t="s">
        <v>580</v>
      </c>
      <c r="N316" s="159">
        <v>44323</v>
      </c>
      <c r="O316" s="1"/>
      <c r="P316" s="1"/>
      <c r="Q316" s="228"/>
      <c r="R316" s="1"/>
      <c r="S316" s="6" t="s">
        <v>771</v>
      </c>
      <c r="T316" s="1"/>
      <c r="U316" s="1"/>
      <c r="V316" s="1"/>
      <c r="W316" s="1"/>
      <c r="X316" s="1"/>
      <c r="Y316" s="1"/>
      <c r="Z316" s="1"/>
      <c r="AA316" s="1"/>
    </row>
    <row r="317" spans="1:27" ht="12.75" customHeight="1">
      <c r="A317" s="181">
        <v>158</v>
      </c>
      <c r="B317" s="182">
        <v>44140</v>
      </c>
      <c r="C317" s="182"/>
      <c r="D317" s="183" t="s">
        <v>203</v>
      </c>
      <c r="E317" s="184" t="s">
        <v>577</v>
      </c>
      <c r="F317" s="154">
        <v>925</v>
      </c>
      <c r="G317" s="184"/>
      <c r="H317" s="184">
        <v>1095</v>
      </c>
      <c r="I317" s="186">
        <v>1093</v>
      </c>
      <c r="J317" s="156" t="s">
        <v>806</v>
      </c>
      <c r="K317" s="157">
        <f t="shared" si="163"/>
        <v>170</v>
      </c>
      <c r="L317" s="158">
        <f t="shared" si="164"/>
        <v>0.18378378378378379</v>
      </c>
      <c r="M317" s="153" t="s">
        <v>580</v>
      </c>
      <c r="N317" s="159">
        <v>44201</v>
      </c>
      <c r="O317" s="1"/>
      <c r="P317" s="1"/>
      <c r="Q317" s="228"/>
      <c r="R317" s="1"/>
      <c r="S317" s="6" t="s">
        <v>771</v>
      </c>
      <c r="T317" s="1"/>
      <c r="U317" s="1"/>
      <c r="V317" s="1"/>
      <c r="W317" s="1"/>
      <c r="X317" s="1"/>
      <c r="Y317" s="1"/>
      <c r="Z317" s="1"/>
      <c r="AA317" s="1"/>
    </row>
    <row r="318" spans="1:27" ht="12.75" customHeight="1">
      <c r="A318" s="181">
        <v>159</v>
      </c>
      <c r="B318" s="182">
        <v>44140</v>
      </c>
      <c r="C318" s="182"/>
      <c r="D318" s="183" t="s">
        <v>363</v>
      </c>
      <c r="E318" s="184" t="s">
        <v>577</v>
      </c>
      <c r="F318" s="154">
        <v>332.5</v>
      </c>
      <c r="G318" s="184"/>
      <c r="H318" s="184">
        <v>393</v>
      </c>
      <c r="I318" s="186">
        <v>406</v>
      </c>
      <c r="J318" s="156" t="s">
        <v>807</v>
      </c>
      <c r="K318" s="157">
        <f t="shared" si="163"/>
        <v>60.5</v>
      </c>
      <c r="L318" s="158">
        <f t="shared" si="164"/>
        <v>0.18195488721804512</v>
      </c>
      <c r="M318" s="153" t="s">
        <v>580</v>
      </c>
      <c r="N318" s="159">
        <v>44256</v>
      </c>
      <c r="O318" s="1"/>
      <c r="P318" s="1"/>
      <c r="Q318" s="228"/>
      <c r="R318" s="1"/>
      <c r="S318" s="6" t="s">
        <v>771</v>
      </c>
      <c r="T318" s="1"/>
      <c r="U318" s="1"/>
      <c r="V318" s="1"/>
      <c r="W318" s="1"/>
      <c r="X318" s="1"/>
      <c r="Y318" s="1"/>
      <c r="Z318" s="1"/>
      <c r="AA318" s="1"/>
    </row>
    <row r="319" spans="1:27" ht="12.75" customHeight="1">
      <c r="A319" s="181">
        <v>160</v>
      </c>
      <c r="B319" s="182">
        <v>44141</v>
      </c>
      <c r="C319" s="182"/>
      <c r="D319" s="183" t="s">
        <v>480</v>
      </c>
      <c r="E319" s="184" t="s">
        <v>577</v>
      </c>
      <c r="F319" s="154">
        <v>231</v>
      </c>
      <c r="G319" s="184"/>
      <c r="H319" s="184">
        <v>281</v>
      </c>
      <c r="I319" s="186">
        <v>281</v>
      </c>
      <c r="J319" s="156" t="s">
        <v>664</v>
      </c>
      <c r="K319" s="157">
        <f t="shared" si="163"/>
        <v>50</v>
      </c>
      <c r="L319" s="158">
        <f t="shared" si="164"/>
        <v>0.21645021645021645</v>
      </c>
      <c r="M319" s="153" t="s">
        <v>580</v>
      </c>
      <c r="N319" s="159">
        <v>44358</v>
      </c>
      <c r="O319" s="1"/>
      <c r="P319" s="1"/>
      <c r="Q319" s="228"/>
      <c r="R319" s="1"/>
      <c r="S319" s="6" t="s">
        <v>771</v>
      </c>
      <c r="T319" s="1"/>
      <c r="U319" s="1"/>
      <c r="V319" s="1"/>
      <c r="W319" s="1"/>
      <c r="X319" s="1"/>
      <c r="Y319" s="1"/>
      <c r="Z319" s="1"/>
      <c r="AA319" s="1"/>
    </row>
    <row r="320" spans="1:27" ht="12.75" customHeight="1">
      <c r="A320" s="181">
        <v>161</v>
      </c>
      <c r="B320" s="182">
        <v>44187</v>
      </c>
      <c r="C320" s="182"/>
      <c r="D320" s="183" t="s">
        <v>808</v>
      </c>
      <c r="E320" s="184" t="s">
        <v>577</v>
      </c>
      <c r="F320" s="154">
        <v>190</v>
      </c>
      <c r="G320" s="184"/>
      <c r="H320" s="184">
        <v>239</v>
      </c>
      <c r="I320" s="186">
        <v>239</v>
      </c>
      <c r="J320" s="156" t="s">
        <v>809</v>
      </c>
      <c r="K320" s="157">
        <f t="shared" si="163"/>
        <v>49</v>
      </c>
      <c r="L320" s="158">
        <f t="shared" si="164"/>
        <v>0.25789473684210529</v>
      </c>
      <c r="M320" s="153" t="s">
        <v>580</v>
      </c>
      <c r="N320" s="159">
        <v>44844</v>
      </c>
      <c r="O320" s="1"/>
      <c r="P320" s="1"/>
      <c r="Q320" s="228"/>
      <c r="R320" s="1"/>
      <c r="S320" s="6" t="s">
        <v>771</v>
      </c>
    </row>
    <row r="321" spans="1:27" ht="12.75" customHeight="1">
      <c r="A321" s="181">
        <v>162</v>
      </c>
      <c r="B321" s="182">
        <v>44258</v>
      </c>
      <c r="C321" s="182"/>
      <c r="D321" s="183" t="s">
        <v>804</v>
      </c>
      <c r="E321" s="184" t="s">
        <v>577</v>
      </c>
      <c r="F321" s="154">
        <v>495</v>
      </c>
      <c r="G321" s="184"/>
      <c r="H321" s="184">
        <v>595</v>
      </c>
      <c r="I321" s="186">
        <v>590</v>
      </c>
      <c r="J321" s="156" t="s">
        <v>600</v>
      </c>
      <c r="K321" s="157">
        <f t="shared" si="163"/>
        <v>100</v>
      </c>
      <c r="L321" s="158">
        <f t="shared" si="164"/>
        <v>0.20202020202020202</v>
      </c>
      <c r="M321" s="153" t="s">
        <v>580</v>
      </c>
      <c r="N321" s="159">
        <v>44589</v>
      </c>
      <c r="O321" s="1"/>
      <c r="P321" s="1"/>
      <c r="Q321" s="228"/>
      <c r="S321" s="6" t="s">
        <v>771</v>
      </c>
    </row>
    <row r="322" spans="1:27" ht="12.75" customHeight="1">
      <c r="A322" s="181">
        <v>163</v>
      </c>
      <c r="B322" s="182">
        <v>44274</v>
      </c>
      <c r="C322" s="182"/>
      <c r="D322" s="183" t="s">
        <v>363</v>
      </c>
      <c r="E322" s="184" t="s">
        <v>577</v>
      </c>
      <c r="F322" s="154">
        <v>355</v>
      </c>
      <c r="G322" s="184"/>
      <c r="H322" s="184">
        <v>422.5</v>
      </c>
      <c r="I322" s="186">
        <v>420</v>
      </c>
      <c r="J322" s="156" t="s">
        <v>810</v>
      </c>
      <c r="K322" s="157">
        <f t="shared" si="163"/>
        <v>67.5</v>
      </c>
      <c r="L322" s="158">
        <f t="shared" si="164"/>
        <v>0.19014084507042253</v>
      </c>
      <c r="M322" s="153" t="s">
        <v>580</v>
      </c>
      <c r="N322" s="159">
        <v>44361</v>
      </c>
      <c r="O322" s="1"/>
      <c r="S322" s="199" t="s">
        <v>771</v>
      </c>
      <c r="T322" s="1"/>
      <c r="U322" s="1"/>
      <c r="V322" s="1"/>
      <c r="W322" s="1"/>
      <c r="X322" s="1"/>
      <c r="Y322" s="1"/>
      <c r="Z322" s="1"/>
      <c r="AA322" s="1"/>
    </row>
    <row r="323" spans="1:27" ht="12.75" customHeight="1">
      <c r="A323" s="181">
        <v>164</v>
      </c>
      <c r="B323" s="182">
        <v>44295</v>
      </c>
      <c r="C323" s="182"/>
      <c r="D323" s="183" t="s">
        <v>326</v>
      </c>
      <c r="E323" s="184" t="s">
        <v>577</v>
      </c>
      <c r="F323" s="154">
        <v>555</v>
      </c>
      <c r="G323" s="184"/>
      <c r="H323" s="184">
        <v>663</v>
      </c>
      <c r="I323" s="186">
        <v>663</v>
      </c>
      <c r="J323" s="156" t="s">
        <v>811</v>
      </c>
      <c r="K323" s="157">
        <f t="shared" si="163"/>
        <v>108</v>
      </c>
      <c r="L323" s="158">
        <f t="shared" si="164"/>
        <v>0.19459459459459461</v>
      </c>
      <c r="M323" s="153" t="s">
        <v>580</v>
      </c>
      <c r="N323" s="159">
        <v>44321</v>
      </c>
      <c r="O323" s="1"/>
      <c r="P323" s="1"/>
      <c r="Q323" s="228"/>
      <c r="R323" s="1"/>
      <c r="S323" s="199" t="s">
        <v>771</v>
      </c>
    </row>
    <row r="324" spans="1:27" ht="12.75" customHeight="1">
      <c r="A324" s="181">
        <v>165</v>
      </c>
      <c r="B324" s="182">
        <v>44308</v>
      </c>
      <c r="C324" s="182"/>
      <c r="D324" s="183" t="s">
        <v>775</v>
      </c>
      <c r="E324" s="184" t="s">
        <v>577</v>
      </c>
      <c r="F324" s="154">
        <v>126.5</v>
      </c>
      <c r="G324" s="184"/>
      <c r="H324" s="184">
        <v>155</v>
      </c>
      <c r="I324" s="186">
        <v>155</v>
      </c>
      <c r="J324" s="156" t="s">
        <v>664</v>
      </c>
      <c r="K324" s="157">
        <f t="shared" si="163"/>
        <v>28.5</v>
      </c>
      <c r="L324" s="158">
        <f t="shared" si="164"/>
        <v>0.22529644268774704</v>
      </c>
      <c r="M324" s="153" t="s">
        <v>580</v>
      </c>
      <c r="N324" s="159">
        <v>44362</v>
      </c>
      <c r="O324" s="1"/>
      <c r="S324" s="199" t="s">
        <v>771</v>
      </c>
    </row>
    <row r="325" spans="1:27" ht="12.75" customHeight="1">
      <c r="A325" s="160">
        <v>166</v>
      </c>
      <c r="B325" s="191">
        <v>44368</v>
      </c>
      <c r="C325" s="191"/>
      <c r="D325" s="162" t="s">
        <v>812</v>
      </c>
      <c r="E325" s="164" t="s">
        <v>577</v>
      </c>
      <c r="F325" s="192">
        <v>287.5</v>
      </c>
      <c r="G325" s="164"/>
      <c r="H325" s="164">
        <v>245</v>
      </c>
      <c r="I325" s="165">
        <v>344</v>
      </c>
      <c r="J325" s="166" t="s">
        <v>813</v>
      </c>
      <c r="K325" s="167">
        <f t="shared" si="163"/>
        <v>-42.5</v>
      </c>
      <c r="L325" s="168">
        <f t="shared" si="164"/>
        <v>-0.14782608695652175</v>
      </c>
      <c r="M325" s="164" t="s">
        <v>590</v>
      </c>
      <c r="N325" s="161">
        <v>44508</v>
      </c>
      <c r="O325" s="1"/>
      <c r="S325" s="199" t="s">
        <v>771</v>
      </c>
    </row>
    <row r="326" spans="1:27" ht="12.75" customHeight="1">
      <c r="A326" s="181">
        <v>167</v>
      </c>
      <c r="B326" s="182">
        <v>44368</v>
      </c>
      <c r="C326" s="182"/>
      <c r="D326" s="183" t="s">
        <v>480</v>
      </c>
      <c r="E326" s="184" t="s">
        <v>577</v>
      </c>
      <c r="F326" s="154">
        <v>241</v>
      </c>
      <c r="G326" s="184"/>
      <c r="H326" s="184">
        <v>298</v>
      </c>
      <c r="I326" s="186">
        <v>320</v>
      </c>
      <c r="J326" s="156" t="s">
        <v>664</v>
      </c>
      <c r="K326" s="157">
        <f t="shared" si="163"/>
        <v>57</v>
      </c>
      <c r="L326" s="158">
        <f t="shared" si="164"/>
        <v>0.23651452282157676</v>
      </c>
      <c r="M326" s="153" t="s">
        <v>580</v>
      </c>
      <c r="N326" s="159">
        <v>44802</v>
      </c>
      <c r="O326" s="37"/>
      <c r="S326" s="199" t="s">
        <v>771</v>
      </c>
    </row>
    <row r="327" spans="1:27" ht="12.75" customHeight="1">
      <c r="A327" s="181">
        <v>168</v>
      </c>
      <c r="B327" s="182">
        <v>44406</v>
      </c>
      <c r="C327" s="182"/>
      <c r="D327" s="183" t="s">
        <v>775</v>
      </c>
      <c r="E327" s="184" t="s">
        <v>577</v>
      </c>
      <c r="F327" s="154">
        <v>162.5</v>
      </c>
      <c r="G327" s="184"/>
      <c r="H327" s="184">
        <v>200</v>
      </c>
      <c r="I327" s="186">
        <v>200</v>
      </c>
      <c r="J327" s="156" t="s">
        <v>664</v>
      </c>
      <c r="K327" s="157">
        <f t="shared" si="163"/>
        <v>37.5</v>
      </c>
      <c r="L327" s="158">
        <f t="shared" si="164"/>
        <v>0.23076923076923078</v>
      </c>
      <c r="M327" s="153" t="s">
        <v>580</v>
      </c>
      <c r="N327" s="159">
        <v>44802</v>
      </c>
      <c r="O327" s="1"/>
      <c r="S327" s="199" t="s">
        <v>771</v>
      </c>
    </row>
    <row r="328" spans="1:27" ht="12.75" customHeight="1">
      <c r="A328" s="181">
        <v>169</v>
      </c>
      <c r="B328" s="182">
        <v>44462</v>
      </c>
      <c r="C328" s="182"/>
      <c r="D328" s="183" t="s">
        <v>438</v>
      </c>
      <c r="E328" s="184" t="s">
        <v>577</v>
      </c>
      <c r="F328" s="154">
        <v>1235</v>
      </c>
      <c r="G328" s="184"/>
      <c r="H328" s="184">
        <v>1505</v>
      </c>
      <c r="I328" s="186">
        <v>1500</v>
      </c>
      <c r="J328" s="156" t="s">
        <v>664</v>
      </c>
      <c r="K328" s="157">
        <f t="shared" si="163"/>
        <v>270</v>
      </c>
      <c r="L328" s="158">
        <f t="shared" si="164"/>
        <v>0.21862348178137653</v>
      </c>
      <c r="M328" s="153" t="s">
        <v>580</v>
      </c>
      <c r="N328" s="159">
        <v>44564</v>
      </c>
      <c r="O328" s="1"/>
      <c r="S328" s="199" t="s">
        <v>771</v>
      </c>
    </row>
    <row r="329" spans="1:27" ht="12.75" customHeight="1">
      <c r="A329" s="181">
        <v>170</v>
      </c>
      <c r="B329" s="182">
        <v>44480</v>
      </c>
      <c r="C329" s="182"/>
      <c r="D329" s="183" t="s">
        <v>814</v>
      </c>
      <c r="E329" s="184" t="s">
        <v>577</v>
      </c>
      <c r="F329" s="154">
        <v>58.75</v>
      </c>
      <c r="G329" s="184"/>
      <c r="H329" s="184">
        <v>64.25</v>
      </c>
      <c r="I329" s="186"/>
      <c r="J329" s="156" t="s">
        <v>664</v>
      </c>
      <c r="K329" s="157">
        <f t="shared" ref="K329" si="165">H329-F329</f>
        <v>5.5</v>
      </c>
      <c r="L329" s="158">
        <f t="shared" ref="L329" si="166">K329/F329</f>
        <v>9.3617021276595741E-2</v>
      </c>
      <c r="M329" s="153" t="s">
        <v>580</v>
      </c>
      <c r="N329" s="159">
        <v>45322</v>
      </c>
      <c r="O329" s="37"/>
      <c r="S329" s="199" t="s">
        <v>771</v>
      </c>
    </row>
    <row r="330" spans="1:27" ht="12.75" customHeight="1">
      <c r="A330" s="150">
        <v>171</v>
      </c>
      <c r="B330" s="151">
        <v>44481</v>
      </c>
      <c r="C330" s="151"/>
      <c r="D330" s="152" t="s">
        <v>278</v>
      </c>
      <c r="E330" s="153" t="s">
        <v>577</v>
      </c>
      <c r="F330" s="154">
        <v>315</v>
      </c>
      <c r="G330" s="153"/>
      <c r="H330" s="153">
        <v>335</v>
      </c>
      <c r="I330" s="155">
        <v>380</v>
      </c>
      <c r="J330" s="156" t="s">
        <v>865</v>
      </c>
      <c r="K330" s="157">
        <f t="shared" ref="K330" si="167">H330-F330</f>
        <v>20</v>
      </c>
      <c r="L330" s="158">
        <f t="shared" ref="L330" si="168">K330/F330</f>
        <v>6.3492063492063489E-2</v>
      </c>
      <c r="M330" s="153" t="s">
        <v>580</v>
      </c>
      <c r="N330" s="159">
        <v>45297</v>
      </c>
      <c r="O330" s="37"/>
      <c r="S330" s="199" t="s">
        <v>771</v>
      </c>
    </row>
    <row r="331" spans="1:27" ht="12.75" customHeight="1">
      <c r="A331" s="150">
        <v>172</v>
      </c>
      <c r="B331" s="151">
        <v>44481</v>
      </c>
      <c r="C331" s="151"/>
      <c r="D331" s="152" t="s">
        <v>815</v>
      </c>
      <c r="E331" s="153" t="s">
        <v>577</v>
      </c>
      <c r="F331" s="154">
        <v>45.5</v>
      </c>
      <c r="G331" s="153"/>
      <c r="H331" s="153">
        <v>56.5</v>
      </c>
      <c r="I331" s="155">
        <v>56</v>
      </c>
      <c r="J331" s="156" t="s">
        <v>664</v>
      </c>
      <c r="K331" s="157">
        <f t="shared" ref="K331:K332" si="169">H331-F331</f>
        <v>11</v>
      </c>
      <c r="L331" s="158">
        <f t="shared" ref="L331:L332" si="170">K331/F331</f>
        <v>0.24175824175824176</v>
      </c>
      <c r="M331" s="153" t="s">
        <v>580</v>
      </c>
      <c r="N331" s="159">
        <v>44881</v>
      </c>
      <c r="O331" s="37"/>
      <c r="S331" s="199"/>
    </row>
    <row r="332" spans="1:27" ht="12.75" customHeight="1">
      <c r="A332" s="150">
        <v>173</v>
      </c>
      <c r="B332" s="151">
        <v>44551</v>
      </c>
      <c r="C332" s="151"/>
      <c r="D332" s="152" t="s">
        <v>131</v>
      </c>
      <c r="E332" s="153" t="s">
        <v>577</v>
      </c>
      <c r="F332" s="154">
        <v>2300</v>
      </c>
      <c r="G332" s="153"/>
      <c r="H332" s="153">
        <f>(2820+2200)/2</f>
        <v>2510</v>
      </c>
      <c r="I332" s="155">
        <v>3000</v>
      </c>
      <c r="J332" s="156" t="s">
        <v>816</v>
      </c>
      <c r="K332" s="157">
        <f t="shared" si="169"/>
        <v>210</v>
      </c>
      <c r="L332" s="158">
        <f t="shared" si="170"/>
        <v>9.1304347826086957E-2</v>
      </c>
      <c r="M332" s="153" t="s">
        <v>580</v>
      </c>
      <c r="N332" s="159">
        <v>44649</v>
      </c>
      <c r="O332" s="1"/>
      <c r="S332" s="199"/>
    </row>
    <row r="333" spans="1:27" ht="12.75" customHeight="1">
      <c r="A333" s="150">
        <v>174</v>
      </c>
      <c r="B333" s="151">
        <v>44606</v>
      </c>
      <c r="C333" s="151"/>
      <c r="D333" s="152" t="s">
        <v>428</v>
      </c>
      <c r="E333" s="153" t="s">
        <v>577</v>
      </c>
      <c r="F333" s="154">
        <v>635</v>
      </c>
      <c r="G333" s="153"/>
      <c r="H333" s="153">
        <v>700</v>
      </c>
      <c r="I333" s="155">
        <v>764</v>
      </c>
      <c r="J333" s="156" t="s">
        <v>845</v>
      </c>
      <c r="K333" s="157">
        <f t="shared" ref="K333" si="171">H333-F333</f>
        <v>65</v>
      </c>
      <c r="L333" s="158">
        <f t="shared" ref="L333" si="172">K333/F333</f>
        <v>0.10236220472440945</v>
      </c>
      <c r="M333" s="153" t="s">
        <v>580</v>
      </c>
      <c r="N333" s="159">
        <v>45159</v>
      </c>
      <c r="O333" s="37"/>
      <c r="S333" s="199"/>
    </row>
    <row r="334" spans="1:27" ht="12.75" customHeight="1">
      <c r="A334" s="150">
        <v>175</v>
      </c>
      <c r="B334" s="151">
        <v>44613</v>
      </c>
      <c r="C334" s="151"/>
      <c r="D334" s="152" t="s">
        <v>438</v>
      </c>
      <c r="E334" s="153" t="s">
        <v>577</v>
      </c>
      <c r="F334" s="154">
        <v>1255</v>
      </c>
      <c r="G334" s="153"/>
      <c r="H334" s="153">
        <v>1515</v>
      </c>
      <c r="I334" s="155">
        <v>1510</v>
      </c>
      <c r="J334" s="156" t="s">
        <v>664</v>
      </c>
      <c r="K334" s="157">
        <f>H334-F334</f>
        <v>260</v>
      </c>
      <c r="L334" s="158">
        <f>K334/F334</f>
        <v>0.20717131474103587</v>
      </c>
      <c r="M334" s="153" t="s">
        <v>580</v>
      </c>
      <c r="N334" s="159">
        <v>44834</v>
      </c>
      <c r="O334" s="37"/>
      <c r="S334" s="199"/>
    </row>
    <row r="335" spans="1:27" ht="12.75" customHeight="1">
      <c r="A335">
        <v>176</v>
      </c>
      <c r="B335" s="201">
        <v>44670</v>
      </c>
      <c r="C335" s="201"/>
      <c r="D335" s="53" t="s">
        <v>540</v>
      </c>
      <c r="E335" s="202" t="s">
        <v>577</v>
      </c>
      <c r="F335" s="51" t="s">
        <v>817</v>
      </c>
      <c r="G335" s="51"/>
      <c r="H335" s="51"/>
      <c r="I335" s="51">
        <v>553</v>
      </c>
      <c r="J335" s="51" t="s">
        <v>578</v>
      </c>
      <c r="K335" s="51"/>
      <c r="L335" s="51"/>
      <c r="M335" s="51"/>
      <c r="N335" s="51"/>
      <c r="O335" s="37"/>
      <c r="S335" s="199"/>
    </row>
    <row r="336" spans="1:27" ht="12.75" customHeight="1">
      <c r="A336" s="181">
        <v>177</v>
      </c>
      <c r="B336" s="182">
        <v>44746</v>
      </c>
      <c r="C336" s="182"/>
      <c r="D336" s="183" t="s">
        <v>818</v>
      </c>
      <c r="E336" s="184" t="s">
        <v>577</v>
      </c>
      <c r="F336" s="184">
        <v>207.5</v>
      </c>
      <c r="G336" s="184"/>
      <c r="H336" s="184">
        <v>254</v>
      </c>
      <c r="I336" s="186">
        <v>254</v>
      </c>
      <c r="J336" s="156" t="s">
        <v>664</v>
      </c>
      <c r="K336" s="157">
        <f t="shared" ref="K336:K338" si="173">H336-F336</f>
        <v>46.5</v>
      </c>
      <c r="L336" s="158">
        <f t="shared" ref="L336:L338" si="174">K336/F336</f>
        <v>0.22409638554216868</v>
      </c>
      <c r="M336" s="153" t="s">
        <v>580</v>
      </c>
      <c r="N336" s="159">
        <v>44792</v>
      </c>
      <c r="O336" s="1"/>
      <c r="S336" s="199"/>
    </row>
    <row r="337" spans="1:39" ht="12.75" customHeight="1">
      <c r="A337" s="181">
        <v>178</v>
      </c>
      <c r="B337" s="182">
        <v>44775</v>
      </c>
      <c r="C337" s="182"/>
      <c r="D337" s="183" t="s">
        <v>482</v>
      </c>
      <c r="E337" s="184" t="s">
        <v>577</v>
      </c>
      <c r="F337" s="184">
        <v>31.25</v>
      </c>
      <c r="G337" s="184"/>
      <c r="H337" s="184">
        <v>38.75</v>
      </c>
      <c r="I337" s="186">
        <v>38</v>
      </c>
      <c r="J337" s="156" t="s">
        <v>664</v>
      </c>
      <c r="K337" s="157">
        <f t="shared" si="173"/>
        <v>7.5</v>
      </c>
      <c r="L337" s="158">
        <f t="shared" si="174"/>
        <v>0.24</v>
      </c>
      <c r="M337" s="153" t="s">
        <v>580</v>
      </c>
      <c r="N337" s="159">
        <v>44844</v>
      </c>
      <c r="O337" s="37"/>
      <c r="S337" s="54"/>
    </row>
    <row r="338" spans="1:39" ht="12.75" customHeight="1">
      <c r="A338" s="181">
        <v>179</v>
      </c>
      <c r="B338" s="182">
        <v>44841</v>
      </c>
      <c r="C338" s="182"/>
      <c r="D338" s="183" t="s">
        <v>819</v>
      </c>
      <c r="E338" s="184" t="s">
        <v>577</v>
      </c>
      <c r="F338" s="154">
        <v>665</v>
      </c>
      <c r="G338" s="184"/>
      <c r="H338" s="184">
        <v>807.5</v>
      </c>
      <c r="I338" s="186">
        <v>840</v>
      </c>
      <c r="J338" s="156" t="s">
        <v>816</v>
      </c>
      <c r="K338" s="157">
        <f t="shared" si="173"/>
        <v>142.5</v>
      </c>
      <c r="L338" s="158">
        <f t="shared" si="174"/>
        <v>0.21428571428571427</v>
      </c>
      <c r="M338" s="153" t="s">
        <v>580</v>
      </c>
      <c r="N338" s="159">
        <v>45097</v>
      </c>
      <c r="O338" s="37"/>
      <c r="S338" s="54"/>
    </row>
    <row r="339" spans="1:39" ht="12.75" customHeight="1">
      <c r="A339" s="181">
        <v>180</v>
      </c>
      <c r="B339" s="182">
        <v>44844</v>
      </c>
      <c r="C339" s="182"/>
      <c r="D339" s="183" t="s">
        <v>430</v>
      </c>
      <c r="E339" s="184" t="s">
        <v>577</v>
      </c>
      <c r="F339" s="154">
        <v>227.5</v>
      </c>
      <c r="G339" s="184"/>
      <c r="H339" s="184">
        <v>270</v>
      </c>
      <c r="I339" s="186">
        <v>291</v>
      </c>
      <c r="J339" s="156" t="s">
        <v>847</v>
      </c>
      <c r="K339" s="157">
        <f t="shared" ref="K339" si="175">H339-F339</f>
        <v>42.5</v>
      </c>
      <c r="L339" s="158">
        <f t="shared" ref="L339" si="176">K339/F339</f>
        <v>0.18681318681318682</v>
      </c>
      <c r="M339" s="153" t="s">
        <v>580</v>
      </c>
      <c r="N339" s="159">
        <v>45160</v>
      </c>
      <c r="O339" s="37"/>
      <c r="R339" s="37"/>
      <c r="S339" s="54"/>
    </row>
    <row r="340" spans="1:39" ht="12.75" customHeight="1">
      <c r="A340" s="181">
        <v>181</v>
      </c>
      <c r="B340" s="182">
        <v>44845</v>
      </c>
      <c r="C340" s="182"/>
      <c r="D340" s="183" t="s">
        <v>428</v>
      </c>
      <c r="E340" s="184" t="s">
        <v>577</v>
      </c>
      <c r="F340" s="154">
        <v>555</v>
      </c>
      <c r="G340" s="184"/>
      <c r="H340" s="184">
        <v>700</v>
      </c>
      <c r="I340" s="186">
        <v>765</v>
      </c>
      <c r="J340" s="156" t="s">
        <v>846</v>
      </c>
      <c r="K340" s="157">
        <f t="shared" ref="K340" si="177">H340-F340</f>
        <v>145</v>
      </c>
      <c r="L340" s="158">
        <f t="shared" ref="L340" si="178">K340/F340</f>
        <v>0.26126126126126126</v>
      </c>
      <c r="M340" s="153" t="s">
        <v>580</v>
      </c>
      <c r="N340" s="159">
        <v>45159</v>
      </c>
      <c r="O340" s="37"/>
      <c r="R340" s="37"/>
      <c r="S340" s="54"/>
    </row>
    <row r="341" spans="1:39" ht="12.75" customHeight="1">
      <c r="A341" s="181">
        <v>182</v>
      </c>
      <c r="B341" s="182">
        <v>44981</v>
      </c>
      <c r="C341" s="182"/>
      <c r="D341" s="183" t="s">
        <v>445</v>
      </c>
      <c r="E341" s="184" t="s">
        <v>577</v>
      </c>
      <c r="F341" s="154">
        <v>1675</v>
      </c>
      <c r="G341" s="184"/>
      <c r="H341" s="184">
        <v>2080</v>
      </c>
      <c r="I341" s="186">
        <v>2080</v>
      </c>
      <c r="J341" s="156" t="s">
        <v>664</v>
      </c>
      <c r="K341" s="157">
        <f t="shared" ref="K341:K346" si="179">H341-F341</f>
        <v>405</v>
      </c>
      <c r="L341" s="158">
        <f t="shared" ref="L341:L346" si="180">K341/F341</f>
        <v>0.2417910447761194</v>
      </c>
      <c r="M341" s="153" t="s">
        <v>580</v>
      </c>
      <c r="N341" s="159">
        <v>45119</v>
      </c>
      <c r="O341" s="37"/>
      <c r="S341" s="54" t="s">
        <v>843</v>
      </c>
    </row>
    <row r="342" spans="1:39" ht="12.75" customHeight="1">
      <c r="A342" s="181">
        <v>183</v>
      </c>
      <c r="B342" s="182">
        <v>44986</v>
      </c>
      <c r="C342" s="182"/>
      <c r="D342" s="183" t="s">
        <v>482</v>
      </c>
      <c r="E342" s="184" t="s">
        <v>577</v>
      </c>
      <c r="F342" s="154">
        <v>57.5</v>
      </c>
      <c r="G342" s="184"/>
      <c r="H342" s="184">
        <v>120</v>
      </c>
      <c r="I342" s="186">
        <v>120</v>
      </c>
      <c r="J342" s="156" t="s">
        <v>664</v>
      </c>
      <c r="K342" s="157">
        <f t="shared" si="179"/>
        <v>62.5</v>
      </c>
      <c r="L342" s="158">
        <f t="shared" si="180"/>
        <v>1.0869565217391304</v>
      </c>
      <c r="M342" s="153" t="s">
        <v>580</v>
      </c>
      <c r="N342" s="159">
        <v>45049</v>
      </c>
      <c r="O342" s="37"/>
      <c r="S342" s="54" t="s">
        <v>843</v>
      </c>
    </row>
    <row r="343" spans="1:39" ht="12.75" customHeight="1">
      <c r="A343" s="181">
        <v>184</v>
      </c>
      <c r="B343" s="182">
        <v>45008</v>
      </c>
      <c r="C343" s="182"/>
      <c r="D343" s="183" t="s">
        <v>499</v>
      </c>
      <c r="E343" s="184" t="s">
        <v>577</v>
      </c>
      <c r="F343" s="154">
        <v>2765</v>
      </c>
      <c r="G343" s="184"/>
      <c r="H343" s="184">
        <v>3547.5</v>
      </c>
      <c r="I343" s="186">
        <v>3523</v>
      </c>
      <c r="J343" s="156" t="s">
        <v>664</v>
      </c>
      <c r="K343" s="157">
        <f t="shared" si="179"/>
        <v>782.5</v>
      </c>
      <c r="L343" s="158">
        <f t="shared" si="180"/>
        <v>0.28300180831826399</v>
      </c>
      <c r="M343" s="153" t="s">
        <v>580</v>
      </c>
      <c r="N343" s="159">
        <v>45177</v>
      </c>
      <c r="O343" s="37"/>
      <c r="S343" s="54" t="s">
        <v>843</v>
      </c>
    </row>
    <row r="344" spans="1:39" ht="12.75" customHeight="1">
      <c r="A344" s="181">
        <v>185</v>
      </c>
      <c r="B344" s="182">
        <v>45027</v>
      </c>
      <c r="C344" s="182"/>
      <c r="D344" s="183" t="s">
        <v>820</v>
      </c>
      <c r="E344" s="184" t="s">
        <v>577</v>
      </c>
      <c r="F344" s="184">
        <v>460</v>
      </c>
      <c r="G344" s="184"/>
      <c r="H344" s="184">
        <v>825</v>
      </c>
      <c r="I344" s="186">
        <v>810</v>
      </c>
      <c r="J344" s="156" t="s">
        <v>664</v>
      </c>
      <c r="K344" s="157">
        <f t="shared" si="179"/>
        <v>365</v>
      </c>
      <c r="L344" s="158">
        <f t="shared" si="180"/>
        <v>0.79347826086956519</v>
      </c>
      <c r="M344" s="153" t="s">
        <v>580</v>
      </c>
      <c r="N344" s="159">
        <v>45155</v>
      </c>
      <c r="O344" s="37"/>
      <c r="S344" s="54" t="s">
        <v>843</v>
      </c>
    </row>
    <row r="345" spans="1:39" ht="12.75" customHeight="1">
      <c r="A345" s="181">
        <v>186</v>
      </c>
      <c r="B345" s="182">
        <v>45050</v>
      </c>
      <c r="C345" s="182"/>
      <c r="D345" s="183" t="s">
        <v>42</v>
      </c>
      <c r="E345" s="184" t="s">
        <v>577</v>
      </c>
      <c r="F345" s="184">
        <v>3630</v>
      </c>
      <c r="G345" s="184"/>
      <c r="H345" s="184">
        <v>5150</v>
      </c>
      <c r="I345" s="186">
        <v>5040</v>
      </c>
      <c r="J345" s="156" t="s">
        <v>664</v>
      </c>
      <c r="K345" s="157">
        <f t="shared" si="179"/>
        <v>1520</v>
      </c>
      <c r="L345" s="158">
        <f t="shared" si="180"/>
        <v>0.41873278236914602</v>
      </c>
      <c r="M345" s="153" t="s">
        <v>580</v>
      </c>
      <c r="N345" s="159">
        <v>45344</v>
      </c>
      <c r="O345" s="37"/>
      <c r="S345" s="54" t="s">
        <v>843</v>
      </c>
    </row>
    <row r="346" spans="1:39" ht="12.75" customHeight="1">
      <c r="A346" s="181">
        <v>187</v>
      </c>
      <c r="B346" s="182">
        <v>45075</v>
      </c>
      <c r="C346" s="182"/>
      <c r="D346" s="183" t="s">
        <v>821</v>
      </c>
      <c r="E346" s="184" t="s">
        <v>577</v>
      </c>
      <c r="F346" s="154">
        <v>585</v>
      </c>
      <c r="G346" s="184"/>
      <c r="H346" s="184">
        <v>732</v>
      </c>
      <c r="I346" s="186">
        <v>732</v>
      </c>
      <c r="J346" s="156" t="s">
        <v>664</v>
      </c>
      <c r="K346" s="157">
        <f t="shared" si="179"/>
        <v>147</v>
      </c>
      <c r="L346" s="158">
        <f t="shared" si="180"/>
        <v>0.25128205128205128</v>
      </c>
      <c r="M346" s="153" t="s">
        <v>580</v>
      </c>
      <c r="N346" s="159">
        <v>45152</v>
      </c>
      <c r="O346" s="37"/>
      <c r="R346" s="37"/>
      <c r="S346" s="54" t="s">
        <v>843</v>
      </c>
      <c r="U346" s="37"/>
      <c r="W346" s="37"/>
      <c r="X346" s="54"/>
      <c r="Z346" s="37"/>
      <c r="AB346" s="37"/>
      <c r="AC346" s="54"/>
      <c r="AE346" s="37"/>
      <c r="AG346" s="37"/>
      <c r="AH346" s="54"/>
      <c r="AJ346" s="37"/>
      <c r="AL346" s="37"/>
      <c r="AM346" s="54"/>
    </row>
    <row r="347" spans="1:39" ht="12.75" customHeight="1">
      <c r="A347" s="200">
        <v>188</v>
      </c>
      <c r="B347" s="201">
        <v>45078</v>
      </c>
      <c r="C347" s="53"/>
      <c r="D347" s="53" t="s">
        <v>529</v>
      </c>
      <c r="E347" s="202" t="s">
        <v>577</v>
      </c>
      <c r="F347" s="51" t="s">
        <v>822</v>
      </c>
      <c r="G347" s="51"/>
      <c r="H347" s="51"/>
      <c r="I347" s="51">
        <v>4300</v>
      </c>
      <c r="J347" s="51" t="s">
        <v>578</v>
      </c>
      <c r="K347" s="51"/>
      <c r="L347" s="51"/>
      <c r="M347" s="51"/>
      <c r="N347" s="51"/>
      <c r="O347" s="37"/>
      <c r="R347" s="37"/>
      <c r="S347" s="54" t="s">
        <v>843</v>
      </c>
      <c r="U347" s="37"/>
      <c r="W347" s="37"/>
      <c r="X347" s="54"/>
      <c r="Z347" s="37"/>
      <c r="AB347" s="37"/>
      <c r="AC347" s="54"/>
      <c r="AE347" s="37"/>
      <c r="AG347" s="37"/>
      <c r="AH347" s="54"/>
      <c r="AJ347" s="37"/>
      <c r="AL347" s="37"/>
      <c r="AM347" s="54"/>
    </row>
    <row r="348" spans="1:39" ht="12.75" customHeight="1">
      <c r="A348" s="181">
        <v>189</v>
      </c>
      <c r="B348" s="182">
        <v>45103</v>
      </c>
      <c r="C348" s="182"/>
      <c r="D348" s="183" t="s">
        <v>841</v>
      </c>
      <c r="E348" s="184" t="s">
        <v>577</v>
      </c>
      <c r="F348" s="154">
        <v>282.5</v>
      </c>
      <c r="G348" s="184"/>
      <c r="H348" s="184">
        <v>383</v>
      </c>
      <c r="I348" s="186">
        <v>383</v>
      </c>
      <c r="J348" s="156" t="s">
        <v>664</v>
      </c>
      <c r="K348" s="157">
        <f>H348-F348</f>
        <v>100.5</v>
      </c>
      <c r="L348" s="158">
        <f>K348/F348</f>
        <v>0.35575221238938054</v>
      </c>
      <c r="M348" s="153" t="s">
        <v>580</v>
      </c>
      <c r="N348" s="159">
        <v>45265</v>
      </c>
      <c r="O348" s="37"/>
      <c r="R348" s="37"/>
      <c r="S348" s="54" t="s">
        <v>843</v>
      </c>
      <c r="U348" s="37"/>
      <c r="W348" s="37"/>
      <c r="X348" s="54"/>
      <c r="Z348" s="37"/>
      <c r="AB348" s="37"/>
      <c r="AC348" s="54"/>
      <c r="AE348" s="37"/>
      <c r="AG348" s="37"/>
      <c r="AH348" s="54"/>
      <c r="AJ348" s="37"/>
      <c r="AL348" s="37"/>
      <c r="AM348" s="54"/>
    </row>
    <row r="349" spans="1:39" ht="12.75" customHeight="1">
      <c r="A349" s="181">
        <v>190</v>
      </c>
      <c r="B349" s="182">
        <v>45120</v>
      </c>
      <c r="C349" s="182"/>
      <c r="D349" s="183" t="s">
        <v>528</v>
      </c>
      <c r="E349" s="184" t="s">
        <v>577</v>
      </c>
      <c r="F349" s="154">
        <v>2312.5</v>
      </c>
      <c r="G349" s="184"/>
      <c r="H349" s="184">
        <v>2935</v>
      </c>
      <c r="I349" s="186">
        <v>2935</v>
      </c>
      <c r="J349" s="156" t="s">
        <v>664</v>
      </c>
      <c r="K349" s="157">
        <f>H349-F349</f>
        <v>622.5</v>
      </c>
      <c r="L349" s="158">
        <f>K349/F349</f>
        <v>0.26918918918918922</v>
      </c>
      <c r="M349" s="153" t="s">
        <v>580</v>
      </c>
      <c r="N349" s="159">
        <v>45177</v>
      </c>
      <c r="O349" s="37"/>
      <c r="R349" s="37"/>
      <c r="S349" s="54" t="s">
        <v>843</v>
      </c>
      <c r="U349" s="37"/>
      <c r="W349" s="37"/>
      <c r="X349" s="54"/>
      <c r="Z349" s="37"/>
      <c r="AB349" s="37"/>
      <c r="AC349" s="54"/>
      <c r="AE349" s="37"/>
      <c r="AG349" s="37"/>
      <c r="AH349" s="54"/>
      <c r="AJ349" s="37"/>
      <c r="AL349" s="37"/>
      <c r="AM349" s="54"/>
    </row>
    <row r="350" spans="1:39" ht="12.75" customHeight="1">
      <c r="A350" s="181">
        <v>191</v>
      </c>
      <c r="B350" s="182">
        <v>45125</v>
      </c>
      <c r="C350" s="182"/>
      <c r="D350" s="183" t="s">
        <v>203</v>
      </c>
      <c r="E350" s="184" t="s">
        <v>577</v>
      </c>
      <c r="F350" s="154">
        <v>3980</v>
      </c>
      <c r="G350" s="184"/>
      <c r="H350" s="184">
        <v>4895</v>
      </c>
      <c r="I350" s="186">
        <v>4895</v>
      </c>
      <c r="J350" s="156" t="s">
        <v>664</v>
      </c>
      <c r="K350" s="157">
        <f>H350-F350</f>
        <v>915</v>
      </c>
      <c r="L350" s="158">
        <f>K350/F350</f>
        <v>0.22989949748743718</v>
      </c>
      <c r="M350" s="153" t="s">
        <v>580</v>
      </c>
      <c r="N350" s="159">
        <v>45155</v>
      </c>
      <c r="O350" s="37"/>
      <c r="S350" s="54" t="s">
        <v>843</v>
      </c>
      <c r="U350" s="37"/>
      <c r="X350" s="54"/>
      <c r="Z350" s="37"/>
      <c r="AC350" s="54"/>
      <c r="AE350" s="37"/>
      <c r="AH350" s="54"/>
      <c r="AJ350" s="37"/>
      <c r="AM350" s="54"/>
    </row>
    <row r="351" spans="1:39" ht="12.75" customHeight="1">
      <c r="A351" s="181">
        <v>192</v>
      </c>
      <c r="B351" s="182">
        <v>45145</v>
      </c>
      <c r="C351" s="182"/>
      <c r="D351" s="183" t="s">
        <v>844</v>
      </c>
      <c r="E351" s="184" t="s">
        <v>577</v>
      </c>
      <c r="F351" s="154">
        <v>565</v>
      </c>
      <c r="G351" s="184"/>
      <c r="H351" s="184">
        <v>725</v>
      </c>
      <c r="I351" s="186">
        <v>725</v>
      </c>
      <c r="J351" s="156" t="s">
        <v>664</v>
      </c>
      <c r="K351" s="157">
        <f>H351-F351</f>
        <v>160</v>
      </c>
      <c r="L351" s="158">
        <f>K351/F351</f>
        <v>0.2831858407079646</v>
      </c>
      <c r="M351" s="153" t="s">
        <v>580</v>
      </c>
      <c r="N351" s="159">
        <v>45169</v>
      </c>
      <c r="O351" s="37"/>
      <c r="S351" s="54" t="s">
        <v>843</v>
      </c>
      <c r="U351" s="37"/>
      <c r="X351" s="54"/>
      <c r="Z351" s="37"/>
      <c r="AC351" s="54"/>
      <c r="AE351" s="37"/>
      <c r="AH351" s="54"/>
      <c r="AJ351" s="37"/>
      <c r="AM351" s="54"/>
    </row>
    <row r="352" spans="1:39" ht="12.75" customHeight="1">
      <c r="A352" s="266">
        <v>193</v>
      </c>
      <c r="B352" s="267">
        <v>45167</v>
      </c>
      <c r="C352" s="267"/>
      <c r="D352" s="268" t="s">
        <v>848</v>
      </c>
      <c r="E352" s="269" t="s">
        <v>577</v>
      </c>
      <c r="F352" s="154">
        <v>700</v>
      </c>
      <c r="G352" s="269"/>
      <c r="H352" s="269">
        <v>950</v>
      </c>
      <c r="I352" s="270">
        <v>950</v>
      </c>
      <c r="J352" s="271" t="s">
        <v>664</v>
      </c>
      <c r="K352" s="157">
        <f>H352-F352</f>
        <v>250</v>
      </c>
      <c r="L352" s="158">
        <f>K352/F352</f>
        <v>0.35714285714285715</v>
      </c>
      <c r="M352" s="153" t="s">
        <v>580</v>
      </c>
      <c r="N352" s="159">
        <v>45261</v>
      </c>
      <c r="O352" s="37"/>
      <c r="S352" s="54" t="s">
        <v>843</v>
      </c>
      <c r="U352" s="37"/>
      <c r="X352" s="54"/>
      <c r="Z352" s="37"/>
      <c r="AC352" s="54"/>
      <c r="AE352" s="37"/>
      <c r="AH352" s="54"/>
      <c r="AJ352" s="37"/>
      <c r="AM352" s="54"/>
    </row>
    <row r="353" spans="1:39" ht="12.75" customHeight="1">
      <c r="A353" s="200">
        <v>194</v>
      </c>
      <c r="B353" s="201">
        <v>45184</v>
      </c>
      <c r="C353" s="53"/>
      <c r="D353" s="53" t="s">
        <v>531</v>
      </c>
      <c r="E353" s="202" t="s">
        <v>577</v>
      </c>
      <c r="F353" s="51" t="s">
        <v>850</v>
      </c>
      <c r="G353" s="51"/>
      <c r="H353" s="51"/>
      <c r="I353" s="51">
        <v>480</v>
      </c>
      <c r="J353" s="51" t="s">
        <v>578</v>
      </c>
      <c r="K353" s="51"/>
      <c r="L353" s="51"/>
      <c r="M353" s="51"/>
      <c r="N353" s="51"/>
      <c r="O353" s="37"/>
      <c r="S353" s="54" t="s">
        <v>843</v>
      </c>
      <c r="U353" s="37"/>
      <c r="X353" s="54"/>
      <c r="Z353" s="37"/>
      <c r="AC353" s="54"/>
      <c r="AE353" s="37"/>
      <c r="AH353" s="54"/>
      <c r="AJ353" s="37"/>
      <c r="AM353" s="54"/>
    </row>
    <row r="354" spans="1:39" ht="12.75" customHeight="1">
      <c r="A354" s="200">
        <v>195</v>
      </c>
      <c r="B354" s="201">
        <v>45203</v>
      </c>
      <c r="C354" s="53"/>
      <c r="D354" s="53" t="s">
        <v>176</v>
      </c>
      <c r="E354" s="202" t="s">
        <v>577</v>
      </c>
      <c r="F354" s="51" t="s">
        <v>851</v>
      </c>
      <c r="G354" s="51"/>
      <c r="H354" s="51"/>
      <c r="I354" s="51">
        <v>1198</v>
      </c>
      <c r="J354" s="51" t="s">
        <v>578</v>
      </c>
      <c r="K354" s="51"/>
      <c r="L354" s="51"/>
      <c r="M354" s="51"/>
      <c r="N354" s="51"/>
      <c r="O354" s="37"/>
      <c r="S354" s="54" t="s">
        <v>855</v>
      </c>
      <c r="U354" s="37"/>
      <c r="X354" s="54"/>
      <c r="Z354" s="37"/>
      <c r="AC354" s="54"/>
      <c r="AE354" s="37"/>
      <c r="AH354" s="54"/>
      <c r="AJ354" s="37"/>
      <c r="AM354" s="54"/>
    </row>
    <row r="355" spans="1:39" ht="12.75" customHeight="1">
      <c r="A355" s="266">
        <v>196</v>
      </c>
      <c r="B355" s="267">
        <v>45216</v>
      </c>
      <c r="C355" s="267"/>
      <c r="D355" s="268" t="s">
        <v>107</v>
      </c>
      <c r="E355" s="269" t="s">
        <v>577</v>
      </c>
      <c r="F355" s="154">
        <v>5425</v>
      </c>
      <c r="G355" s="269"/>
      <c r="H355" s="269">
        <v>6880</v>
      </c>
      <c r="I355" s="270">
        <v>6870</v>
      </c>
      <c r="J355" s="271" t="s">
        <v>664</v>
      </c>
      <c r="K355" s="157">
        <f>H355-F355</f>
        <v>1455</v>
      </c>
      <c r="L355" s="158">
        <f>K355/F355</f>
        <v>0.26820276497695855</v>
      </c>
      <c r="M355" s="153" t="s">
        <v>580</v>
      </c>
      <c r="N355" s="159">
        <v>45342</v>
      </c>
      <c r="O355" s="37"/>
      <c r="S355" s="54" t="s">
        <v>855</v>
      </c>
      <c r="U355" s="37"/>
      <c r="X355" s="54"/>
      <c r="Z355" s="37"/>
      <c r="AC355" s="54"/>
      <c r="AE355" s="37"/>
      <c r="AH355" s="54"/>
      <c r="AJ355" s="37"/>
      <c r="AM355" s="54"/>
    </row>
    <row r="356" spans="1:39" ht="12.75" customHeight="1">
      <c r="A356" s="266">
        <v>197</v>
      </c>
      <c r="B356" s="267">
        <v>45216</v>
      </c>
      <c r="C356" s="267"/>
      <c r="D356" s="268" t="s">
        <v>852</v>
      </c>
      <c r="E356" s="269" t="s">
        <v>577</v>
      </c>
      <c r="F356" s="154">
        <v>1090</v>
      </c>
      <c r="G356" s="269"/>
      <c r="H356" s="269">
        <v>1415</v>
      </c>
      <c r="I356" s="270">
        <v>1415</v>
      </c>
      <c r="J356" s="271" t="s">
        <v>664</v>
      </c>
      <c r="K356" s="157">
        <f>H356-F356</f>
        <v>325</v>
      </c>
      <c r="L356" s="158">
        <f>K356/F356</f>
        <v>0.29816513761467889</v>
      </c>
      <c r="M356" s="153" t="s">
        <v>580</v>
      </c>
      <c r="N356" s="159">
        <v>45282</v>
      </c>
      <c r="O356" s="37"/>
      <c r="S356" s="54" t="s">
        <v>843</v>
      </c>
      <c r="U356" s="37"/>
      <c r="X356" s="54"/>
      <c r="Z356" s="37"/>
      <c r="AC356" s="54"/>
      <c r="AE356" s="37"/>
      <c r="AH356" s="54"/>
      <c r="AJ356" s="37"/>
      <c r="AM356" s="54"/>
    </row>
    <row r="357" spans="1:39" ht="12.75" customHeight="1">
      <c r="A357" s="266">
        <v>198</v>
      </c>
      <c r="B357" s="267">
        <v>45236</v>
      </c>
      <c r="C357" s="267"/>
      <c r="D357" s="268" t="s">
        <v>856</v>
      </c>
      <c r="E357" s="269" t="s">
        <v>577</v>
      </c>
      <c r="F357" s="154">
        <v>1270</v>
      </c>
      <c r="G357" s="269"/>
      <c r="H357" s="269">
        <v>1613</v>
      </c>
      <c r="I357" s="270">
        <v>1613</v>
      </c>
      <c r="J357" s="271" t="s">
        <v>664</v>
      </c>
      <c r="K357" s="157">
        <f>H357-F357</f>
        <v>343</v>
      </c>
      <c r="L357" s="158">
        <f>K357/F357</f>
        <v>0.27007874015748029</v>
      </c>
      <c r="M357" s="153" t="s">
        <v>580</v>
      </c>
      <c r="N357" s="159">
        <v>45246</v>
      </c>
      <c r="O357" s="37"/>
      <c r="S357" s="54" t="s">
        <v>855</v>
      </c>
      <c r="U357" s="37"/>
      <c r="X357" s="54"/>
      <c r="Z357" s="37"/>
      <c r="AC357" s="54"/>
      <c r="AE357" s="37"/>
      <c r="AH357" s="54"/>
      <c r="AJ357" s="37"/>
      <c r="AM357" s="54"/>
    </row>
    <row r="358" spans="1:39" ht="12.75" customHeight="1">
      <c r="A358" s="200">
        <v>199</v>
      </c>
      <c r="B358" s="201">
        <v>45251</v>
      </c>
      <c r="C358" s="53"/>
      <c r="D358" s="53" t="s">
        <v>857</v>
      </c>
      <c r="E358" s="202" t="s">
        <v>577</v>
      </c>
      <c r="F358" s="51" t="s">
        <v>858</v>
      </c>
      <c r="G358" s="51"/>
      <c r="H358" s="51"/>
      <c r="I358" s="51">
        <v>1490</v>
      </c>
      <c r="J358" s="51" t="s">
        <v>578</v>
      </c>
      <c r="K358" s="51"/>
      <c r="L358" s="51"/>
      <c r="M358" s="51"/>
      <c r="N358" s="51"/>
      <c r="O358" s="37"/>
      <c r="S358" s="54" t="s">
        <v>843</v>
      </c>
      <c r="U358" s="37"/>
      <c r="X358" s="54"/>
      <c r="Z358" s="37"/>
      <c r="AC358" s="54"/>
      <c r="AE358" s="37"/>
      <c r="AH358" s="54"/>
      <c r="AJ358" s="37"/>
      <c r="AM358" s="54"/>
    </row>
    <row r="359" spans="1:39" ht="12.75" customHeight="1">
      <c r="A359" s="200">
        <v>200</v>
      </c>
      <c r="B359" s="201">
        <v>45254</v>
      </c>
      <c r="C359" s="53"/>
      <c r="D359" s="53" t="s">
        <v>856</v>
      </c>
      <c r="E359" s="202" t="s">
        <v>577</v>
      </c>
      <c r="F359" s="51" t="s">
        <v>859</v>
      </c>
      <c r="G359" s="51"/>
      <c r="H359" s="51"/>
      <c r="I359" s="51">
        <v>1806</v>
      </c>
      <c r="J359" s="51" t="s">
        <v>578</v>
      </c>
      <c r="K359" s="51"/>
      <c r="L359" s="51"/>
      <c r="M359" s="51"/>
      <c r="N359" s="51"/>
      <c r="O359" s="37"/>
      <c r="S359" s="54" t="s">
        <v>855</v>
      </c>
      <c r="U359" s="37"/>
      <c r="X359" s="54"/>
      <c r="Z359" s="37"/>
      <c r="AC359" s="54"/>
      <c r="AE359" s="37"/>
      <c r="AH359" s="54"/>
      <c r="AJ359" s="37"/>
      <c r="AM359" s="54"/>
    </row>
    <row r="360" spans="1:39" ht="12.75" customHeight="1">
      <c r="A360" s="200">
        <v>201</v>
      </c>
      <c r="B360" s="201">
        <v>45265</v>
      </c>
      <c r="C360" s="53"/>
      <c r="D360" s="216" t="s">
        <v>532</v>
      </c>
      <c r="E360" s="202" t="s">
        <v>577</v>
      </c>
      <c r="F360" s="51" t="s">
        <v>861</v>
      </c>
      <c r="G360" s="51"/>
      <c r="I360" s="51">
        <v>558</v>
      </c>
      <c r="J360" s="51" t="s">
        <v>578</v>
      </c>
      <c r="K360" s="51"/>
      <c r="L360" s="51"/>
      <c r="M360" s="51"/>
      <c r="N360" s="51"/>
      <c r="O360" s="37"/>
      <c r="S360" s="54" t="s">
        <v>843</v>
      </c>
      <c r="U360" s="37"/>
      <c r="X360" s="54"/>
      <c r="Z360" s="37"/>
      <c r="AC360" s="54"/>
      <c r="AE360" s="37"/>
      <c r="AH360" s="54"/>
      <c r="AJ360" s="37"/>
      <c r="AM360" s="54"/>
    </row>
    <row r="361" spans="1:39" ht="12.75" customHeight="1">
      <c r="A361" s="266">
        <v>202</v>
      </c>
      <c r="B361" s="267">
        <v>45272</v>
      </c>
      <c r="C361" s="267"/>
      <c r="D361" s="268" t="s">
        <v>862</v>
      </c>
      <c r="E361" s="269" t="s">
        <v>577</v>
      </c>
      <c r="F361" s="154">
        <v>4225</v>
      </c>
      <c r="G361" s="269"/>
      <c r="H361" s="269">
        <v>5512</v>
      </c>
      <c r="I361" s="270">
        <v>5512</v>
      </c>
      <c r="J361" s="271" t="s">
        <v>664</v>
      </c>
      <c r="K361" s="157">
        <f>H361-F361</f>
        <v>1287</v>
      </c>
      <c r="L361" s="158">
        <f>K361/F361</f>
        <v>0.30461538461538462</v>
      </c>
      <c r="M361" s="153" t="s">
        <v>580</v>
      </c>
      <c r="N361" s="159">
        <v>45329</v>
      </c>
      <c r="O361" s="37"/>
      <c r="S361" s="54" t="s">
        <v>855</v>
      </c>
      <c r="U361" s="37"/>
      <c r="X361" s="54"/>
      <c r="Z361" s="37"/>
      <c r="AC361" s="54"/>
      <c r="AE361" s="37"/>
      <c r="AH361" s="54"/>
      <c r="AJ361" s="37"/>
      <c r="AM361" s="54"/>
    </row>
    <row r="362" spans="1:39" ht="12.75" customHeight="1">
      <c r="A362" s="200">
        <v>203</v>
      </c>
      <c r="B362" s="201">
        <v>45292</v>
      </c>
      <c r="C362" s="53"/>
      <c r="D362" s="53" t="s">
        <v>314</v>
      </c>
      <c r="E362" s="202" t="s">
        <v>577</v>
      </c>
      <c r="F362" s="51" t="s">
        <v>863</v>
      </c>
      <c r="G362" s="51"/>
      <c r="H362" s="51"/>
      <c r="I362" s="51">
        <v>4909</v>
      </c>
      <c r="J362" s="51" t="s">
        <v>578</v>
      </c>
      <c r="K362" s="51"/>
      <c r="L362" s="51"/>
      <c r="M362" s="51"/>
      <c r="N362" s="51"/>
      <c r="O362" s="37"/>
      <c r="S362" s="54" t="s">
        <v>855</v>
      </c>
      <c r="U362" s="37"/>
      <c r="X362" s="54"/>
      <c r="Z362" s="37"/>
      <c r="AC362" s="54"/>
      <c r="AE362" s="37"/>
      <c r="AH362" s="54"/>
      <c r="AJ362" s="37"/>
      <c r="AM362" s="54"/>
    </row>
    <row r="363" spans="1:39" ht="12.75" customHeight="1">
      <c r="A363" s="200">
        <v>204</v>
      </c>
      <c r="B363" s="201">
        <v>45294</v>
      </c>
      <c r="C363" s="53"/>
      <c r="D363" s="53" t="s">
        <v>530</v>
      </c>
      <c r="E363" s="202" t="s">
        <v>577</v>
      </c>
      <c r="F363" s="51" t="s">
        <v>864</v>
      </c>
      <c r="G363" s="51"/>
      <c r="H363" s="51"/>
      <c r="I363" s="51">
        <v>1080</v>
      </c>
      <c r="J363" s="51" t="s">
        <v>578</v>
      </c>
      <c r="K363" s="51"/>
      <c r="L363" s="51"/>
      <c r="M363" s="51"/>
      <c r="N363" s="51"/>
      <c r="O363" s="37"/>
      <c r="S363" s="54" t="s">
        <v>843</v>
      </c>
      <c r="U363" s="37"/>
      <c r="X363" s="54"/>
      <c r="Z363" s="37"/>
      <c r="AC363" s="54"/>
      <c r="AE363" s="37"/>
      <c r="AH363" s="54"/>
      <c r="AJ363" s="37"/>
      <c r="AM363" s="54"/>
    </row>
    <row r="364" spans="1:39" ht="12.75" customHeight="1">
      <c r="A364" s="200">
        <v>205</v>
      </c>
      <c r="B364" s="201">
        <v>45315</v>
      </c>
      <c r="C364" s="53"/>
      <c r="D364" s="53" t="s">
        <v>315</v>
      </c>
      <c r="E364" s="202" t="s">
        <v>577</v>
      </c>
      <c r="F364" s="51" t="s">
        <v>867</v>
      </c>
      <c r="G364" s="51"/>
      <c r="H364" s="51"/>
      <c r="I364" s="51">
        <v>2077</v>
      </c>
      <c r="J364" s="51" t="s">
        <v>578</v>
      </c>
      <c r="K364" s="51"/>
      <c r="L364" s="51"/>
      <c r="M364" s="51"/>
      <c r="N364" s="51"/>
      <c r="O364" s="37"/>
      <c r="S364" s="54" t="s">
        <v>855</v>
      </c>
      <c r="U364" s="37"/>
      <c r="X364" s="54"/>
      <c r="Z364" s="37"/>
      <c r="AC364" s="54"/>
      <c r="AE364" s="37"/>
      <c r="AH364" s="54"/>
      <c r="AJ364" s="37"/>
      <c r="AM364" s="54"/>
    </row>
    <row r="365" spans="1:39" ht="12.75" customHeight="1">
      <c r="A365" s="200">
        <v>206</v>
      </c>
      <c r="B365" s="201">
        <v>45320</v>
      </c>
      <c r="C365" s="53"/>
      <c r="D365" s="53" t="s">
        <v>868</v>
      </c>
      <c r="E365" s="202" t="s">
        <v>577</v>
      </c>
      <c r="F365" s="51" t="s">
        <v>869</v>
      </c>
      <c r="G365" s="51"/>
      <c r="H365" s="51"/>
      <c r="I365" s="51">
        <v>2906</v>
      </c>
      <c r="J365" s="51" t="s">
        <v>578</v>
      </c>
      <c r="K365" s="51"/>
      <c r="L365" s="51"/>
      <c r="M365" s="51"/>
      <c r="N365" s="51"/>
      <c r="O365" s="37"/>
      <c r="S365" s="54" t="s">
        <v>843</v>
      </c>
      <c r="U365" s="37"/>
      <c r="X365" s="54"/>
      <c r="Z365" s="37"/>
      <c r="AC365" s="54"/>
      <c r="AE365" s="37"/>
      <c r="AH365" s="54"/>
      <c r="AJ365" s="37"/>
      <c r="AM365" s="54"/>
    </row>
    <row r="366" spans="1:39" ht="12.75" customHeight="1">
      <c r="A366" s="266">
        <v>207</v>
      </c>
      <c r="B366" s="267">
        <v>45331</v>
      </c>
      <c r="C366" s="267"/>
      <c r="D366" s="268" t="s">
        <v>528</v>
      </c>
      <c r="E366" s="269" t="s">
        <v>577</v>
      </c>
      <c r="F366" s="154">
        <v>3270</v>
      </c>
      <c r="G366" s="269"/>
      <c r="H366" s="269">
        <v>4096</v>
      </c>
      <c r="I366" s="270">
        <v>4096</v>
      </c>
      <c r="J366" s="271" t="s">
        <v>664</v>
      </c>
      <c r="K366" s="157">
        <f>H366-F366</f>
        <v>826</v>
      </c>
      <c r="L366" s="158">
        <f>K366/F366</f>
        <v>0.25259938837920487</v>
      </c>
      <c r="M366" s="153" t="s">
        <v>580</v>
      </c>
      <c r="N366" s="159">
        <v>45377</v>
      </c>
      <c r="O366" s="37"/>
      <c r="S366" s="54" t="s">
        <v>843</v>
      </c>
      <c r="U366" s="37"/>
      <c r="X366" s="54"/>
      <c r="Z366" s="37"/>
      <c r="AC366" s="54"/>
      <c r="AE366" s="37"/>
      <c r="AH366" s="54"/>
      <c r="AJ366" s="37"/>
      <c r="AM366" s="54"/>
    </row>
    <row r="367" spans="1:39" ht="12.75" customHeight="1">
      <c r="A367" s="200">
        <v>208</v>
      </c>
      <c r="B367" s="201">
        <v>45345</v>
      </c>
      <c r="C367" s="53"/>
      <c r="D367" s="53" t="s">
        <v>61</v>
      </c>
      <c r="E367" s="202" t="s">
        <v>577</v>
      </c>
      <c r="F367" s="51" t="s">
        <v>902</v>
      </c>
      <c r="G367" s="51"/>
      <c r="H367" s="51"/>
      <c r="I367" s="51">
        <v>2627</v>
      </c>
      <c r="J367" s="51" t="s">
        <v>578</v>
      </c>
      <c r="K367" s="51"/>
      <c r="L367" s="51"/>
      <c r="M367" s="51"/>
      <c r="N367" s="53"/>
      <c r="O367" s="37"/>
      <c r="S367" s="54" t="s">
        <v>855</v>
      </c>
      <c r="U367" s="37"/>
      <c r="X367" s="54"/>
      <c r="Z367" s="37"/>
      <c r="AC367" s="54"/>
      <c r="AE367" s="37"/>
      <c r="AH367" s="54"/>
      <c r="AJ367" s="37"/>
      <c r="AM367" s="54"/>
    </row>
    <row r="368" spans="1:39" ht="12.75" customHeight="1">
      <c r="A368" s="200">
        <v>209</v>
      </c>
      <c r="B368" s="201">
        <v>45356</v>
      </c>
      <c r="C368" s="53"/>
      <c r="D368" s="53" t="s">
        <v>848</v>
      </c>
      <c r="E368" s="202" t="s">
        <v>577</v>
      </c>
      <c r="F368" s="51" t="s">
        <v>941</v>
      </c>
      <c r="G368" s="51"/>
      <c r="H368" s="51"/>
      <c r="I368" s="51">
        <v>1170</v>
      </c>
      <c r="J368" s="51" t="s">
        <v>578</v>
      </c>
      <c r="K368" s="51"/>
      <c r="L368" s="51"/>
      <c r="M368" s="51"/>
      <c r="N368" s="53"/>
      <c r="O368" s="37"/>
      <c r="S368" s="54" t="s">
        <v>976</v>
      </c>
      <c r="U368" s="37"/>
      <c r="X368" s="54"/>
      <c r="Z368" s="37"/>
      <c r="AC368" s="54"/>
      <c r="AE368" s="37"/>
      <c r="AH368" s="54"/>
      <c r="AJ368" s="37"/>
      <c r="AM368" s="54"/>
    </row>
    <row r="369" spans="1:39" ht="12.75" customHeight="1">
      <c r="A369" s="200">
        <v>210</v>
      </c>
      <c r="B369" s="201">
        <v>45372</v>
      </c>
      <c r="C369" s="53"/>
      <c r="D369" s="53" t="s">
        <v>499</v>
      </c>
      <c r="E369" s="202" t="s">
        <v>577</v>
      </c>
      <c r="F369" s="51" t="s">
        <v>1097</v>
      </c>
      <c r="G369" s="51"/>
      <c r="H369" s="51"/>
      <c r="I369" s="51">
        <v>3696</v>
      </c>
      <c r="J369" s="51" t="s">
        <v>578</v>
      </c>
      <c r="K369" s="51"/>
      <c r="L369" s="51"/>
      <c r="M369" s="51"/>
      <c r="N369" s="53"/>
      <c r="O369" s="37"/>
      <c r="S369" s="54"/>
      <c r="U369" s="37"/>
      <c r="X369" s="54"/>
      <c r="Z369" s="37"/>
      <c r="AC369" s="54"/>
      <c r="AE369" s="37"/>
      <c r="AH369" s="54"/>
      <c r="AJ369" s="37"/>
      <c r="AM369" s="54"/>
    </row>
    <row r="370" spans="1:39" ht="12.75" customHeight="1">
      <c r="A370" s="200"/>
      <c r="B370" s="201"/>
      <c r="C370" s="53"/>
      <c r="D370" s="53"/>
      <c r="E370" s="202"/>
      <c r="F370" s="51"/>
      <c r="G370" s="51"/>
      <c r="H370" s="51"/>
      <c r="I370" s="51"/>
      <c r="J370" s="51"/>
      <c r="K370" s="51"/>
      <c r="L370" s="51"/>
      <c r="M370" s="51"/>
      <c r="N370" s="53"/>
      <c r="O370" s="37"/>
      <c r="S370" s="54"/>
      <c r="U370" s="37"/>
      <c r="X370" s="54"/>
      <c r="Z370" s="37"/>
      <c r="AC370" s="54"/>
      <c r="AE370" s="37"/>
      <c r="AH370" s="54"/>
      <c r="AJ370" s="37"/>
      <c r="AM370" s="54"/>
    </row>
    <row r="371" spans="1:39" ht="15" customHeight="1">
      <c r="A371" s="200"/>
      <c r="B371" s="201"/>
      <c r="C371" s="53"/>
      <c r="D371" s="53"/>
      <c r="E371" s="202"/>
      <c r="F371" s="51"/>
      <c r="G371" s="51"/>
      <c r="H371" s="51"/>
      <c r="I371" s="51"/>
      <c r="J371" s="51"/>
      <c r="K371" s="51"/>
      <c r="L371" s="51"/>
      <c r="M371" s="51"/>
      <c r="N371" s="53"/>
    </row>
    <row r="372" spans="1:39" ht="12.75" customHeight="1">
      <c r="B372" s="203" t="s">
        <v>823</v>
      </c>
      <c r="F372" s="54"/>
      <c r="G372" s="54"/>
      <c r="H372" s="54"/>
      <c r="I372" s="54"/>
      <c r="J372" s="37"/>
      <c r="K372" s="54"/>
      <c r="L372" s="54"/>
      <c r="M372" s="54"/>
      <c r="O372" s="37"/>
      <c r="S372" s="54"/>
      <c r="U372" s="37"/>
      <c r="X372" s="54"/>
      <c r="Z372" s="37"/>
      <c r="AC372" s="54"/>
      <c r="AE372" s="37"/>
      <c r="AH372" s="54"/>
      <c r="AJ372" s="37"/>
      <c r="AM372" s="54"/>
    </row>
    <row r="373" spans="1:39" ht="12.75" customHeight="1">
      <c r="A373" s="204"/>
      <c r="F373" s="54"/>
      <c r="G373" s="54"/>
      <c r="H373" s="54"/>
      <c r="I373" s="54"/>
      <c r="J373" s="37"/>
      <c r="K373" s="54"/>
      <c r="L373" s="54"/>
      <c r="M373" s="54"/>
      <c r="O373" s="37"/>
      <c r="S373" s="54"/>
      <c r="U373" s="37"/>
      <c r="X373" s="54"/>
      <c r="Z373" s="37"/>
      <c r="AC373" s="54"/>
      <c r="AE373" s="37"/>
      <c r="AH373" s="54"/>
      <c r="AJ373" s="37"/>
      <c r="AM373" s="54"/>
    </row>
    <row r="374" spans="1:39" ht="12.75" customHeight="1">
      <c r="A374" s="204"/>
      <c r="F374" s="54"/>
      <c r="G374" s="54"/>
      <c r="H374" s="54"/>
      <c r="I374" s="54"/>
      <c r="J374" s="37"/>
      <c r="K374" s="54"/>
      <c r="L374" s="54"/>
      <c r="M374" s="54"/>
      <c r="O374" s="37"/>
      <c r="S374" s="54"/>
    </row>
    <row r="375" spans="1:39" ht="12.75" customHeight="1">
      <c r="A375" s="51"/>
      <c r="F375" s="54"/>
      <c r="G375" s="54"/>
      <c r="H375" s="54"/>
      <c r="I375" s="54"/>
      <c r="J375" s="37"/>
      <c r="K375" s="54"/>
      <c r="L375" s="54"/>
      <c r="M375" s="54"/>
      <c r="O375" s="37"/>
      <c r="S375" s="54"/>
    </row>
    <row r="376" spans="1:39" ht="12.75" customHeight="1">
      <c r="F376" s="54"/>
      <c r="G376" s="54"/>
      <c r="H376" s="54"/>
      <c r="I376" s="54"/>
      <c r="J376" s="37"/>
      <c r="K376" s="54"/>
      <c r="L376" s="54"/>
      <c r="M376" s="54"/>
      <c r="O376" s="37"/>
      <c r="S376" s="54"/>
    </row>
    <row r="377" spans="1:39" ht="12.75" customHeight="1">
      <c r="F377" s="54"/>
      <c r="G377" s="54"/>
      <c r="H377" s="54"/>
      <c r="I377" s="54"/>
      <c r="J377" s="37"/>
      <c r="K377" s="54"/>
      <c r="L377" s="54"/>
      <c r="M377" s="54"/>
      <c r="O377" s="37"/>
      <c r="S377" s="54"/>
    </row>
    <row r="378" spans="1:39" ht="12.75" customHeight="1">
      <c r="F378" s="54"/>
      <c r="G378" s="54"/>
      <c r="H378" s="54"/>
      <c r="I378" s="54"/>
      <c r="J378" s="37"/>
      <c r="K378" s="54"/>
      <c r="L378" s="54"/>
      <c r="M378" s="54"/>
      <c r="O378" s="37"/>
      <c r="S378" s="54"/>
    </row>
    <row r="379" spans="1:39" ht="12.75" customHeight="1">
      <c r="F379" s="54"/>
      <c r="G379" s="54"/>
      <c r="H379" s="54"/>
      <c r="I379" s="54"/>
      <c r="J379" s="37"/>
      <c r="K379" s="54"/>
      <c r="L379" s="54"/>
      <c r="M379" s="54"/>
      <c r="O379" s="37"/>
      <c r="S379" s="54"/>
    </row>
    <row r="380" spans="1:39" ht="12.75" customHeight="1">
      <c r="F380" s="54"/>
      <c r="G380" s="54"/>
      <c r="H380" s="54"/>
      <c r="I380" s="54"/>
      <c r="J380" s="37"/>
      <c r="K380" s="54"/>
      <c r="L380" s="54"/>
      <c r="M380" s="54"/>
      <c r="O380" s="37"/>
      <c r="S380" s="54"/>
    </row>
    <row r="381" spans="1:39" ht="12.75" customHeight="1">
      <c r="F381" s="54"/>
      <c r="G381" s="54"/>
      <c r="H381" s="54"/>
      <c r="I381" s="54"/>
      <c r="J381" s="37"/>
      <c r="K381" s="54"/>
      <c r="L381" s="54"/>
      <c r="M381" s="54"/>
      <c r="O381" s="37"/>
      <c r="S381" s="54"/>
    </row>
    <row r="382" spans="1:39" ht="12.75" customHeight="1">
      <c r="F382" s="54"/>
      <c r="G382" s="54"/>
      <c r="H382" s="54"/>
      <c r="I382" s="54"/>
      <c r="J382" s="37"/>
      <c r="K382" s="54"/>
      <c r="L382" s="54"/>
      <c r="M382" s="54"/>
      <c r="O382" s="37"/>
      <c r="S382" s="54"/>
    </row>
    <row r="383" spans="1:39" ht="12.75" customHeight="1">
      <c r="F383" s="54"/>
      <c r="G383" s="54"/>
      <c r="H383" s="54"/>
      <c r="I383" s="54"/>
      <c r="J383" s="37"/>
      <c r="K383" s="54"/>
      <c r="L383" s="54"/>
      <c r="M383" s="54"/>
      <c r="O383" s="37"/>
      <c r="S383" s="54"/>
    </row>
    <row r="384" spans="1:39" ht="12.75" customHeight="1">
      <c r="F384" s="54"/>
      <c r="G384" s="54"/>
      <c r="H384" s="54"/>
      <c r="I384" s="54"/>
      <c r="J384" s="37"/>
      <c r="K384" s="54"/>
      <c r="L384" s="54"/>
      <c r="M384" s="54"/>
      <c r="O384" s="37"/>
      <c r="S384" s="54"/>
    </row>
    <row r="385" spans="6:19" ht="12.75" customHeight="1">
      <c r="F385" s="54"/>
      <c r="G385" s="54"/>
      <c r="H385" s="54"/>
      <c r="I385" s="54"/>
      <c r="J385" s="37"/>
      <c r="K385" s="54"/>
      <c r="L385" s="54"/>
      <c r="M385" s="54"/>
      <c r="O385" s="37"/>
      <c r="S385" s="54"/>
    </row>
    <row r="386" spans="6:19" ht="12.75" customHeight="1">
      <c r="F386" s="54"/>
      <c r="G386" s="54"/>
      <c r="H386" s="54"/>
      <c r="I386" s="54"/>
      <c r="J386" s="37"/>
      <c r="K386" s="54"/>
      <c r="L386" s="54"/>
      <c r="M386" s="54"/>
      <c r="O386" s="37"/>
      <c r="S386" s="54"/>
    </row>
    <row r="387" spans="6:19" ht="12.75" customHeight="1">
      <c r="F387" s="54"/>
      <c r="G387" s="54"/>
      <c r="H387" s="54"/>
      <c r="I387" s="54"/>
      <c r="J387" s="37"/>
      <c r="K387" s="54"/>
      <c r="L387" s="54"/>
      <c r="M387" s="54"/>
      <c r="O387" s="37"/>
      <c r="S387" s="54"/>
    </row>
    <row r="388" spans="6:19" ht="12.75" customHeight="1">
      <c r="F388" s="54"/>
      <c r="G388" s="54"/>
      <c r="H388" s="54"/>
      <c r="I388" s="54"/>
      <c r="J388" s="37"/>
      <c r="K388" s="54"/>
      <c r="L388" s="54"/>
      <c r="M388" s="54"/>
      <c r="O388" s="37"/>
      <c r="S388" s="54"/>
    </row>
    <row r="389" spans="6:19" ht="12.75" customHeight="1">
      <c r="F389" s="54"/>
      <c r="G389" s="54"/>
      <c r="H389" s="54"/>
      <c r="I389" s="54"/>
      <c r="J389" s="37"/>
      <c r="K389" s="54"/>
      <c r="L389" s="54"/>
      <c r="M389" s="54"/>
      <c r="O389" s="37"/>
      <c r="S389" s="54"/>
    </row>
    <row r="390" spans="6:19" ht="12.75" customHeight="1">
      <c r="F390" s="54"/>
      <c r="G390" s="54"/>
      <c r="H390" s="54"/>
      <c r="I390" s="54"/>
      <c r="J390" s="37"/>
      <c r="K390" s="54"/>
      <c r="L390" s="54"/>
      <c r="M390" s="54"/>
      <c r="O390" s="37"/>
      <c r="S390" s="54"/>
    </row>
    <row r="391" spans="6:19" ht="12.75" customHeight="1">
      <c r="F391" s="54"/>
      <c r="G391" s="54"/>
      <c r="H391" s="54"/>
      <c r="I391" s="54"/>
      <c r="J391" s="37"/>
      <c r="K391" s="54"/>
      <c r="L391" s="54"/>
      <c r="M391" s="54"/>
      <c r="O391" s="37"/>
      <c r="S391" s="54"/>
    </row>
    <row r="392" spans="6:19" ht="12.75" customHeight="1">
      <c r="F392" s="54"/>
      <c r="G392" s="54"/>
      <c r="H392" s="54"/>
      <c r="I392" s="54"/>
      <c r="J392" s="37"/>
      <c r="K392" s="54"/>
      <c r="L392" s="54"/>
      <c r="M392" s="54"/>
      <c r="O392" s="37"/>
      <c r="S392" s="54"/>
    </row>
    <row r="393" spans="6:19" ht="12.75" customHeight="1">
      <c r="F393" s="54"/>
      <c r="G393" s="54"/>
      <c r="H393" s="54"/>
      <c r="I393" s="54"/>
      <c r="J393" s="37"/>
      <c r="K393" s="54"/>
      <c r="L393" s="54"/>
      <c r="M393" s="54"/>
      <c r="O393" s="37"/>
      <c r="S393" s="54"/>
    </row>
    <row r="394" spans="6:19" ht="12.75" customHeight="1">
      <c r="F394" s="54"/>
      <c r="G394" s="54"/>
      <c r="H394" s="54"/>
      <c r="I394" s="54"/>
      <c r="J394" s="37"/>
      <c r="K394" s="54"/>
      <c r="L394" s="54"/>
      <c r="M394" s="54"/>
      <c r="O394" s="37"/>
      <c r="S394" s="54"/>
    </row>
    <row r="395" spans="6:19" ht="12.75" customHeight="1">
      <c r="F395" s="54"/>
      <c r="G395" s="54"/>
      <c r="H395" s="54"/>
      <c r="I395" s="54"/>
      <c r="J395" s="37"/>
      <c r="K395" s="54"/>
      <c r="L395" s="54"/>
      <c r="M395" s="54"/>
      <c r="O395" s="37"/>
      <c r="S395" s="54"/>
    </row>
    <row r="396" spans="6:19" ht="12.75" customHeight="1">
      <c r="F396" s="54"/>
      <c r="G396" s="54"/>
      <c r="H396" s="54"/>
      <c r="I396" s="54"/>
      <c r="J396" s="37"/>
      <c r="K396" s="54"/>
      <c r="L396" s="54"/>
      <c r="M396" s="54"/>
      <c r="O396" s="37"/>
      <c r="S396" s="54"/>
    </row>
    <row r="397" spans="6:19" ht="12.75" customHeight="1">
      <c r="F397" s="54"/>
      <c r="G397" s="54"/>
      <c r="H397" s="54"/>
      <c r="I397" s="54"/>
      <c r="J397" s="37"/>
      <c r="K397" s="54"/>
      <c r="L397" s="54"/>
      <c r="M397" s="54"/>
      <c r="O397" s="37"/>
      <c r="S397" s="54"/>
    </row>
    <row r="398" spans="6:19" ht="12.75" customHeight="1">
      <c r="F398" s="54"/>
      <c r="G398" s="54"/>
      <c r="H398" s="54"/>
      <c r="I398" s="54"/>
      <c r="J398" s="37"/>
      <c r="K398" s="54"/>
      <c r="L398" s="54"/>
      <c r="M398" s="54"/>
      <c r="O398" s="37"/>
      <c r="S398" s="54"/>
    </row>
    <row r="399" spans="6:19" ht="12.75" customHeight="1">
      <c r="F399" s="54"/>
      <c r="G399" s="54"/>
      <c r="H399" s="54"/>
      <c r="I399" s="54"/>
      <c r="J399" s="37"/>
      <c r="K399" s="54"/>
      <c r="L399" s="54"/>
      <c r="M399" s="54"/>
      <c r="O399" s="37"/>
      <c r="S399" s="54"/>
    </row>
    <row r="400" spans="6:19" ht="12.75" customHeight="1">
      <c r="F400" s="54"/>
      <c r="G400" s="54"/>
      <c r="H400" s="54"/>
      <c r="I400" s="54"/>
      <c r="J400" s="37"/>
      <c r="K400" s="54"/>
      <c r="L400" s="54"/>
      <c r="M400" s="54"/>
      <c r="O400" s="37"/>
      <c r="S400" s="54"/>
    </row>
    <row r="401" spans="6:19" ht="12.75" customHeight="1">
      <c r="F401" s="54"/>
      <c r="G401" s="54"/>
      <c r="H401" s="54"/>
      <c r="I401" s="54"/>
      <c r="J401" s="37"/>
      <c r="K401" s="54"/>
      <c r="L401" s="54"/>
      <c r="M401" s="54"/>
      <c r="O401" s="37"/>
      <c r="S401" s="54"/>
    </row>
    <row r="402" spans="6:19" ht="12.75" customHeight="1">
      <c r="F402" s="54"/>
      <c r="G402" s="54"/>
      <c r="H402" s="54"/>
      <c r="I402" s="54"/>
      <c r="J402" s="37"/>
      <c r="K402" s="54"/>
      <c r="L402" s="54"/>
      <c r="M402" s="54"/>
      <c r="O402" s="37"/>
      <c r="S402" s="54"/>
    </row>
    <row r="403" spans="6:19" ht="12.75" customHeight="1">
      <c r="F403" s="54"/>
      <c r="G403" s="54"/>
      <c r="H403" s="54"/>
      <c r="I403" s="54"/>
      <c r="J403" s="37"/>
      <c r="K403" s="54"/>
      <c r="L403" s="54"/>
      <c r="M403" s="54"/>
      <c r="O403" s="37"/>
      <c r="S403" s="54"/>
    </row>
    <row r="404" spans="6:19" ht="12.75" customHeight="1">
      <c r="F404" s="54"/>
      <c r="G404" s="54"/>
      <c r="H404" s="54"/>
      <c r="I404" s="54"/>
      <c r="J404" s="37"/>
      <c r="K404" s="54"/>
      <c r="L404" s="54"/>
      <c r="M404" s="54"/>
      <c r="O404" s="37"/>
      <c r="S404" s="54"/>
    </row>
    <row r="405" spans="6:19" ht="12.75" customHeight="1">
      <c r="F405" s="54"/>
      <c r="G405" s="54"/>
      <c r="H405" s="54"/>
      <c r="I405" s="54"/>
      <c r="J405" s="37"/>
      <c r="K405" s="54"/>
      <c r="L405" s="54"/>
      <c r="M405" s="54"/>
      <c r="O405" s="37"/>
      <c r="S405" s="54"/>
    </row>
    <row r="406" spans="6:19" ht="12.75" customHeight="1">
      <c r="F406" s="54"/>
      <c r="G406" s="54"/>
      <c r="H406" s="54"/>
      <c r="I406" s="54"/>
      <c r="J406" s="37"/>
      <c r="K406" s="54"/>
      <c r="L406" s="54"/>
      <c r="M406" s="54"/>
      <c r="O406" s="37"/>
      <c r="S406" s="54"/>
    </row>
    <row r="407" spans="6:19" ht="12.75" customHeight="1">
      <c r="F407" s="54"/>
      <c r="G407" s="54"/>
      <c r="H407" s="54"/>
      <c r="I407" s="54"/>
      <c r="J407" s="37"/>
      <c r="K407" s="54"/>
      <c r="L407" s="54"/>
      <c r="M407" s="54"/>
      <c r="O407" s="37"/>
      <c r="S407" s="54"/>
    </row>
    <row r="408" spans="6:19" ht="12.75" customHeight="1">
      <c r="F408" s="54"/>
      <c r="G408" s="54"/>
      <c r="H408" s="54"/>
      <c r="I408" s="54"/>
      <c r="J408" s="37"/>
      <c r="K408" s="54"/>
      <c r="L408" s="54"/>
      <c r="M408" s="54"/>
      <c r="O408" s="37"/>
      <c r="S408" s="54"/>
    </row>
    <row r="409" spans="6:19" ht="12.75" customHeight="1">
      <c r="F409" s="54"/>
      <c r="G409" s="54"/>
      <c r="H409" s="54"/>
      <c r="I409" s="54"/>
      <c r="J409" s="37"/>
      <c r="K409" s="54"/>
      <c r="L409" s="54"/>
      <c r="M409" s="54"/>
      <c r="O409" s="37"/>
      <c r="S409" s="54"/>
    </row>
    <row r="410" spans="6:19" ht="12.75" customHeight="1">
      <c r="F410" s="54"/>
      <c r="G410" s="54"/>
      <c r="H410" s="54"/>
      <c r="I410" s="54"/>
      <c r="J410" s="37"/>
      <c r="K410" s="54"/>
      <c r="L410" s="54"/>
      <c r="M410" s="54"/>
      <c r="O410" s="37"/>
      <c r="S410" s="54"/>
    </row>
    <row r="411" spans="6:19" ht="12.75" customHeight="1">
      <c r="F411" s="54"/>
      <c r="G411" s="54"/>
      <c r="H411" s="54"/>
      <c r="I411" s="54"/>
      <c r="J411" s="37"/>
      <c r="K411" s="54"/>
      <c r="L411" s="54"/>
      <c r="M411" s="54"/>
      <c r="O411" s="37"/>
      <c r="S411" s="54"/>
    </row>
    <row r="412" spans="6:19" ht="12.75" customHeight="1">
      <c r="F412" s="54"/>
      <c r="G412" s="54"/>
      <c r="H412" s="54"/>
      <c r="I412" s="54"/>
      <c r="J412" s="37"/>
      <c r="K412" s="54"/>
      <c r="L412" s="54"/>
      <c r="M412" s="54"/>
      <c r="O412" s="37"/>
      <c r="S412" s="54"/>
    </row>
    <row r="413" spans="6:19" ht="12.75" customHeight="1">
      <c r="F413" s="54"/>
      <c r="G413" s="54"/>
      <c r="H413" s="54"/>
      <c r="I413" s="54"/>
      <c r="J413" s="37"/>
      <c r="K413" s="54"/>
      <c r="L413" s="54"/>
      <c r="M413" s="54"/>
      <c r="O413" s="37"/>
      <c r="S413" s="54"/>
    </row>
    <row r="414" spans="6:19" ht="12.75" customHeight="1">
      <c r="F414" s="54"/>
      <c r="G414" s="54"/>
      <c r="H414" s="54"/>
      <c r="I414" s="54"/>
      <c r="J414" s="37"/>
      <c r="K414" s="54"/>
      <c r="L414" s="54"/>
      <c r="M414" s="54"/>
      <c r="O414" s="37"/>
      <c r="S414" s="54"/>
    </row>
    <row r="415" spans="6:19" ht="12.75" customHeight="1">
      <c r="F415" s="54"/>
      <c r="G415" s="54"/>
      <c r="H415" s="54"/>
      <c r="I415" s="54"/>
      <c r="J415" s="37"/>
      <c r="K415" s="54"/>
      <c r="L415" s="54"/>
      <c r="M415" s="54"/>
      <c r="O415" s="37"/>
      <c r="S415" s="54"/>
    </row>
    <row r="416" spans="6:19" ht="12.75" customHeight="1">
      <c r="F416" s="54"/>
      <c r="G416" s="54"/>
      <c r="H416" s="54"/>
      <c r="I416" s="54"/>
      <c r="J416" s="37"/>
      <c r="K416" s="54"/>
      <c r="L416" s="54"/>
      <c r="M416" s="54"/>
      <c r="O416" s="37"/>
      <c r="S416" s="54"/>
    </row>
    <row r="417" spans="6:19" ht="12.75" customHeight="1">
      <c r="F417" s="54"/>
      <c r="G417" s="54"/>
      <c r="H417" s="54"/>
      <c r="I417" s="54"/>
      <c r="J417" s="37"/>
      <c r="K417" s="54"/>
      <c r="L417" s="54"/>
      <c r="M417" s="54"/>
      <c r="O417" s="37"/>
      <c r="S417" s="54"/>
    </row>
    <row r="418" spans="6:19" ht="12.75" customHeight="1">
      <c r="F418" s="54"/>
      <c r="G418" s="54"/>
      <c r="H418" s="54"/>
      <c r="I418" s="54"/>
      <c r="J418" s="37"/>
      <c r="K418" s="54"/>
      <c r="L418" s="54"/>
      <c r="M418" s="54"/>
      <c r="O418" s="37"/>
      <c r="S418" s="54"/>
    </row>
    <row r="419" spans="6:19" ht="12.75" customHeight="1">
      <c r="F419" s="54"/>
      <c r="G419" s="54"/>
      <c r="H419" s="54"/>
      <c r="I419" s="54"/>
      <c r="J419" s="37"/>
      <c r="K419" s="54"/>
      <c r="L419" s="54"/>
      <c r="M419" s="54"/>
      <c r="O419" s="37"/>
      <c r="S419" s="54"/>
    </row>
    <row r="420" spans="6:19" ht="12.75" customHeight="1">
      <c r="F420" s="54"/>
      <c r="G420" s="54"/>
      <c r="H420" s="54"/>
      <c r="I420" s="54"/>
      <c r="J420" s="37"/>
      <c r="K420" s="54"/>
      <c r="L420" s="54"/>
      <c r="M420" s="54"/>
      <c r="O420" s="37"/>
      <c r="S420" s="54"/>
    </row>
    <row r="421" spans="6:19" ht="12.75" customHeight="1">
      <c r="F421" s="54"/>
      <c r="G421" s="54"/>
      <c r="H421" s="54"/>
      <c r="I421" s="54"/>
      <c r="J421" s="37"/>
      <c r="K421" s="54"/>
      <c r="L421" s="54"/>
      <c r="M421" s="54"/>
      <c r="O421" s="37"/>
      <c r="S421" s="54"/>
    </row>
    <row r="422" spans="6:19" ht="12.75" customHeight="1">
      <c r="F422" s="54"/>
      <c r="G422" s="54"/>
      <c r="H422" s="54"/>
      <c r="I422" s="54"/>
      <c r="J422" s="37"/>
      <c r="K422" s="54"/>
      <c r="L422" s="54"/>
      <c r="M422" s="54"/>
      <c r="O422" s="37"/>
      <c r="S422" s="54"/>
    </row>
    <row r="423" spans="6:19" ht="12.75" customHeight="1">
      <c r="F423" s="54"/>
      <c r="G423" s="54"/>
      <c r="H423" s="54"/>
      <c r="I423" s="54"/>
      <c r="J423" s="37"/>
      <c r="K423" s="54"/>
      <c r="L423" s="54"/>
      <c r="M423" s="54"/>
      <c r="O423" s="37"/>
      <c r="S423" s="54"/>
    </row>
    <row r="424" spans="6:19" ht="12.75" customHeight="1">
      <c r="F424" s="54"/>
      <c r="G424" s="54"/>
      <c r="H424" s="54"/>
      <c r="I424" s="54"/>
      <c r="J424" s="37"/>
      <c r="K424" s="54"/>
      <c r="L424" s="54"/>
      <c r="M424" s="54"/>
      <c r="O424" s="37"/>
      <c r="S424" s="54"/>
    </row>
    <row r="425" spans="6:19" ht="12.75" customHeight="1">
      <c r="F425" s="54"/>
      <c r="G425" s="54"/>
      <c r="H425" s="54"/>
      <c r="I425" s="54"/>
      <c r="J425" s="37"/>
      <c r="K425" s="54"/>
      <c r="L425" s="54"/>
      <c r="M425" s="54"/>
      <c r="O425" s="37"/>
      <c r="S425" s="54"/>
    </row>
    <row r="426" spans="6:19" ht="12.75" customHeight="1">
      <c r="F426" s="54"/>
      <c r="G426" s="54"/>
      <c r="H426" s="54"/>
      <c r="I426" s="54"/>
      <c r="J426" s="37"/>
      <c r="K426" s="54"/>
      <c r="L426" s="54"/>
      <c r="M426" s="54"/>
      <c r="O426" s="37"/>
      <c r="S426" s="54"/>
    </row>
    <row r="427" spans="6:19" ht="12.75" customHeight="1">
      <c r="F427" s="54"/>
      <c r="G427" s="54"/>
      <c r="H427" s="54"/>
      <c r="I427" s="54"/>
      <c r="J427" s="37"/>
      <c r="K427" s="54"/>
      <c r="L427" s="54"/>
      <c r="M427" s="54"/>
      <c r="O427" s="37"/>
      <c r="S427" s="54"/>
    </row>
    <row r="428" spans="6:19" ht="12.75" customHeight="1">
      <c r="F428" s="54"/>
      <c r="G428" s="54"/>
      <c r="H428" s="54"/>
      <c r="I428" s="54"/>
      <c r="J428" s="37"/>
      <c r="K428" s="54"/>
      <c r="L428" s="54"/>
      <c r="M428" s="54"/>
      <c r="O428" s="37"/>
      <c r="S428" s="54"/>
    </row>
    <row r="429" spans="6:19" ht="12.75" customHeight="1">
      <c r="F429" s="54"/>
      <c r="G429" s="54"/>
      <c r="H429" s="54"/>
      <c r="I429" s="54"/>
      <c r="J429" s="37"/>
      <c r="K429" s="54"/>
      <c r="L429" s="54"/>
      <c r="M429" s="54"/>
      <c r="O429" s="37"/>
      <c r="S429" s="54"/>
    </row>
    <row r="430" spans="6:19" ht="12.75" customHeight="1">
      <c r="F430" s="54"/>
      <c r="G430" s="54"/>
      <c r="H430" s="54"/>
      <c r="I430" s="54"/>
      <c r="J430" s="37"/>
      <c r="K430" s="54"/>
      <c r="L430" s="54"/>
      <c r="M430" s="54"/>
      <c r="O430" s="37"/>
      <c r="S430" s="54"/>
    </row>
    <row r="431" spans="6:19" ht="12.75" customHeight="1">
      <c r="F431" s="54"/>
      <c r="G431" s="54"/>
      <c r="H431" s="54"/>
      <c r="I431" s="54"/>
      <c r="J431" s="37"/>
      <c r="K431" s="54"/>
      <c r="L431" s="54"/>
      <c r="M431" s="54"/>
      <c r="O431" s="37"/>
      <c r="S431" s="54"/>
    </row>
    <row r="432" spans="6:19" ht="12.75" customHeight="1">
      <c r="F432" s="54"/>
      <c r="G432" s="54"/>
      <c r="H432" s="54"/>
      <c r="I432" s="54"/>
      <c r="J432" s="37"/>
      <c r="K432" s="54"/>
      <c r="L432" s="54"/>
      <c r="M432" s="54"/>
      <c r="O432" s="37"/>
      <c r="S432" s="54"/>
    </row>
    <row r="433" spans="6:19" ht="12.75" customHeight="1">
      <c r="F433" s="54"/>
      <c r="G433" s="54"/>
      <c r="H433" s="54"/>
      <c r="I433" s="54"/>
      <c r="J433" s="37"/>
      <c r="K433" s="54"/>
      <c r="L433" s="54"/>
      <c r="M433" s="54"/>
      <c r="O433" s="37"/>
      <c r="S433" s="54"/>
    </row>
    <row r="434" spans="6:19" ht="12.75" customHeight="1">
      <c r="F434" s="54"/>
      <c r="G434" s="54"/>
      <c r="H434" s="54"/>
      <c r="I434" s="54"/>
      <c r="J434" s="37"/>
      <c r="K434" s="54"/>
      <c r="L434" s="54"/>
      <c r="M434" s="54"/>
      <c r="O434" s="37"/>
      <c r="S434" s="54"/>
    </row>
    <row r="435" spans="6:19" ht="12.75" customHeight="1">
      <c r="F435" s="54"/>
      <c r="G435" s="54"/>
      <c r="H435" s="54"/>
      <c r="I435" s="54"/>
      <c r="J435" s="37"/>
      <c r="K435" s="54"/>
      <c r="L435" s="54"/>
      <c r="M435" s="54"/>
      <c r="O435" s="37"/>
      <c r="S435" s="54"/>
    </row>
    <row r="436" spans="6:19" ht="12.75" customHeight="1">
      <c r="F436" s="54"/>
      <c r="G436" s="54"/>
      <c r="H436" s="54"/>
      <c r="I436" s="54"/>
      <c r="J436" s="37"/>
      <c r="K436" s="54"/>
      <c r="L436" s="54"/>
      <c r="M436" s="54"/>
      <c r="O436" s="37"/>
      <c r="S436" s="54"/>
    </row>
    <row r="437" spans="6:19" ht="12.75" customHeight="1">
      <c r="F437" s="54"/>
      <c r="G437" s="54"/>
      <c r="H437" s="54"/>
      <c r="I437" s="54"/>
      <c r="J437" s="37"/>
      <c r="K437" s="54"/>
      <c r="L437" s="54"/>
      <c r="M437" s="54"/>
      <c r="O437" s="37"/>
      <c r="S437" s="54"/>
    </row>
    <row r="438" spans="6:19" ht="12.75" customHeight="1">
      <c r="F438" s="54"/>
      <c r="G438" s="54"/>
      <c r="H438" s="54"/>
      <c r="I438" s="54"/>
      <c r="J438" s="37"/>
      <c r="K438" s="54"/>
      <c r="L438" s="54"/>
      <c r="M438" s="54"/>
      <c r="O438" s="37"/>
      <c r="S438" s="54"/>
    </row>
    <row r="439" spans="6:19" ht="12.75" customHeight="1">
      <c r="F439" s="54"/>
      <c r="G439" s="54"/>
      <c r="H439" s="54"/>
      <c r="I439" s="54"/>
      <c r="J439" s="37"/>
      <c r="K439" s="54"/>
      <c r="L439" s="54"/>
      <c r="M439" s="54"/>
      <c r="O439" s="37"/>
      <c r="S439" s="54"/>
    </row>
    <row r="440" spans="6:19" ht="12.75" customHeight="1">
      <c r="F440" s="54"/>
      <c r="G440" s="54"/>
      <c r="H440" s="54"/>
      <c r="I440" s="54"/>
      <c r="J440" s="37"/>
      <c r="K440" s="54"/>
      <c r="L440" s="54"/>
      <c r="M440" s="54"/>
      <c r="O440" s="37"/>
      <c r="S440" s="54"/>
    </row>
    <row r="441" spans="6:19" ht="12.75" customHeight="1">
      <c r="F441" s="54"/>
      <c r="G441" s="54"/>
      <c r="H441" s="54"/>
      <c r="I441" s="54"/>
      <c r="J441" s="37"/>
      <c r="K441" s="54"/>
      <c r="L441" s="54"/>
      <c r="M441" s="54"/>
      <c r="O441" s="37"/>
      <c r="S441" s="54"/>
    </row>
    <row r="442" spans="6:19" ht="12.75" customHeight="1">
      <c r="F442" s="54"/>
      <c r="G442" s="54"/>
      <c r="H442" s="54"/>
      <c r="I442" s="54"/>
      <c r="J442" s="37"/>
      <c r="K442" s="54"/>
      <c r="L442" s="54"/>
      <c r="M442" s="54"/>
      <c r="O442" s="37"/>
      <c r="S442" s="54"/>
    </row>
    <row r="443" spans="6:19" ht="12.75" customHeight="1">
      <c r="F443" s="54"/>
      <c r="G443" s="54"/>
      <c r="H443" s="54"/>
      <c r="I443" s="54"/>
      <c r="J443" s="37"/>
      <c r="K443" s="54"/>
      <c r="L443" s="54"/>
      <c r="M443" s="54"/>
      <c r="O443" s="37"/>
      <c r="S443" s="54"/>
    </row>
    <row r="444" spans="6:19" ht="12.75" customHeight="1">
      <c r="F444" s="54"/>
      <c r="G444" s="54"/>
      <c r="H444" s="54"/>
      <c r="I444" s="54"/>
      <c r="J444" s="37"/>
      <c r="K444" s="54"/>
      <c r="L444" s="54"/>
      <c r="M444" s="54"/>
      <c r="O444" s="37"/>
      <c r="S444" s="54"/>
    </row>
    <row r="445" spans="6:19" ht="12.75" customHeight="1">
      <c r="F445" s="54"/>
      <c r="G445" s="54"/>
      <c r="H445" s="54"/>
      <c r="I445" s="54"/>
      <c r="J445" s="37"/>
      <c r="K445" s="54"/>
      <c r="L445" s="54"/>
      <c r="M445" s="54"/>
      <c r="O445" s="37"/>
      <c r="S445" s="54"/>
    </row>
    <row r="446" spans="6:19" ht="12.75" customHeight="1">
      <c r="F446" s="54"/>
      <c r="G446" s="54"/>
      <c r="H446" s="54"/>
      <c r="I446" s="54"/>
      <c r="J446" s="37"/>
      <c r="K446" s="54"/>
      <c r="L446" s="54"/>
      <c r="M446" s="54"/>
      <c r="O446" s="37"/>
      <c r="S446" s="54"/>
    </row>
    <row r="447" spans="6:19" ht="12.75" customHeight="1">
      <c r="F447" s="54"/>
      <c r="G447" s="54"/>
      <c r="H447" s="54"/>
      <c r="I447" s="54"/>
      <c r="J447" s="37"/>
      <c r="K447" s="54"/>
      <c r="L447" s="54"/>
      <c r="M447" s="54"/>
      <c r="O447" s="37"/>
      <c r="S447" s="54"/>
    </row>
    <row r="448" spans="6:19" ht="12.75" customHeight="1">
      <c r="F448" s="54"/>
      <c r="G448" s="54"/>
      <c r="H448" s="54"/>
      <c r="I448" s="54"/>
      <c r="J448" s="37"/>
      <c r="K448" s="54"/>
      <c r="L448" s="54"/>
      <c r="M448" s="54"/>
      <c r="O448" s="37"/>
      <c r="S448" s="54"/>
    </row>
    <row r="449" spans="6:19" ht="12.75" customHeight="1">
      <c r="F449" s="54"/>
      <c r="G449" s="54"/>
      <c r="H449" s="54"/>
      <c r="I449" s="54"/>
      <c r="J449" s="37"/>
      <c r="K449" s="54"/>
      <c r="L449" s="54"/>
      <c r="M449" s="54"/>
      <c r="O449" s="37"/>
      <c r="S449" s="54"/>
    </row>
    <row r="450" spans="6:19" ht="12.75" customHeight="1">
      <c r="F450" s="54"/>
      <c r="G450" s="54"/>
      <c r="H450" s="54"/>
      <c r="I450" s="54"/>
      <c r="J450" s="37"/>
      <c r="K450" s="54"/>
      <c r="L450" s="54"/>
      <c r="M450" s="54"/>
      <c r="O450" s="37"/>
      <c r="S450" s="54"/>
    </row>
    <row r="451" spans="6:19" ht="12.75" customHeight="1">
      <c r="F451" s="54"/>
      <c r="G451" s="54"/>
      <c r="H451" s="54"/>
      <c r="I451" s="54"/>
      <c r="J451" s="37"/>
      <c r="K451" s="54"/>
      <c r="L451" s="54"/>
      <c r="M451" s="54"/>
      <c r="O451" s="37"/>
      <c r="S451" s="54"/>
    </row>
    <row r="452" spans="6:19" ht="12.75" customHeight="1">
      <c r="F452" s="54"/>
      <c r="G452" s="54"/>
      <c r="H452" s="54"/>
      <c r="I452" s="54"/>
      <c r="J452" s="37"/>
      <c r="K452" s="54"/>
      <c r="L452" s="54"/>
      <c r="M452" s="54"/>
      <c r="O452" s="37"/>
      <c r="S452" s="54"/>
    </row>
    <row r="453" spans="6:19" ht="12.75" customHeight="1">
      <c r="F453" s="54"/>
      <c r="G453" s="54"/>
      <c r="H453" s="54"/>
      <c r="I453" s="54"/>
      <c r="J453" s="37"/>
      <c r="K453" s="54"/>
      <c r="L453" s="54"/>
      <c r="M453" s="54"/>
      <c r="O453" s="37"/>
      <c r="S453" s="54"/>
    </row>
    <row r="454" spans="6:19" ht="12.75" customHeight="1">
      <c r="F454" s="54"/>
      <c r="G454" s="54"/>
      <c r="H454" s="54"/>
      <c r="I454" s="54"/>
      <c r="J454" s="37"/>
      <c r="K454" s="54"/>
      <c r="L454" s="54"/>
      <c r="M454" s="54"/>
      <c r="O454" s="37"/>
      <c r="S454" s="54"/>
    </row>
    <row r="455" spans="6:19" ht="12.75" customHeight="1">
      <c r="F455" s="54"/>
      <c r="G455" s="54"/>
      <c r="H455" s="54"/>
      <c r="I455" s="54"/>
      <c r="J455" s="37"/>
      <c r="K455" s="54"/>
      <c r="L455" s="54"/>
      <c r="M455" s="54"/>
      <c r="O455" s="37"/>
      <c r="S455" s="54"/>
    </row>
    <row r="456" spans="6:19" ht="12.75" customHeight="1">
      <c r="F456" s="54"/>
      <c r="G456" s="54"/>
      <c r="H456" s="54"/>
      <c r="I456" s="54"/>
      <c r="J456" s="37"/>
      <c r="K456" s="54"/>
      <c r="L456" s="54"/>
      <c r="M456" s="54"/>
      <c r="O456" s="37"/>
      <c r="S456" s="54"/>
    </row>
    <row r="457" spans="6:19" ht="12.75" customHeight="1">
      <c r="F457" s="54"/>
      <c r="G457" s="54"/>
      <c r="H457" s="54"/>
      <c r="I457" s="54"/>
      <c r="J457" s="37"/>
      <c r="K457" s="54"/>
      <c r="L457" s="54"/>
      <c r="M457" s="54"/>
      <c r="O457" s="37"/>
      <c r="S457" s="54"/>
    </row>
    <row r="458" spans="6:19" ht="12.75" customHeight="1">
      <c r="F458" s="54"/>
      <c r="G458" s="54"/>
      <c r="H458" s="54"/>
      <c r="I458" s="54"/>
      <c r="J458" s="37"/>
      <c r="K458" s="54"/>
      <c r="L458" s="54"/>
      <c r="M458" s="54"/>
      <c r="O458" s="37"/>
      <c r="S458" s="54"/>
    </row>
    <row r="459" spans="6:19" ht="12.75" customHeight="1">
      <c r="F459" s="54"/>
      <c r="G459" s="54"/>
      <c r="H459" s="54"/>
      <c r="I459" s="54"/>
      <c r="J459" s="37"/>
      <c r="K459" s="54"/>
      <c r="L459" s="54"/>
      <c r="M459" s="54"/>
      <c r="O459" s="37"/>
      <c r="S459" s="54"/>
    </row>
    <row r="460" spans="6:19" ht="12.75" customHeight="1">
      <c r="F460" s="54"/>
      <c r="G460" s="54"/>
      <c r="H460" s="54"/>
      <c r="I460" s="54"/>
      <c r="J460" s="37"/>
      <c r="K460" s="54"/>
      <c r="L460" s="54"/>
      <c r="M460" s="54"/>
      <c r="O460" s="37"/>
      <c r="S460" s="54"/>
    </row>
    <row r="461" spans="6:19" ht="12.75" customHeight="1">
      <c r="F461" s="54"/>
      <c r="G461" s="54"/>
      <c r="H461" s="54"/>
      <c r="I461" s="54"/>
      <c r="J461" s="37"/>
      <c r="K461" s="54"/>
      <c r="L461" s="54"/>
      <c r="M461" s="54"/>
      <c r="O461" s="37"/>
      <c r="S461" s="54"/>
    </row>
    <row r="462" spans="6:19" ht="12.75" customHeight="1">
      <c r="F462" s="54"/>
      <c r="G462" s="54"/>
      <c r="H462" s="54"/>
      <c r="I462" s="54"/>
      <c r="J462" s="37"/>
      <c r="K462" s="54"/>
      <c r="L462" s="54"/>
      <c r="M462" s="54"/>
      <c r="O462" s="37"/>
      <c r="S462" s="54"/>
    </row>
    <row r="463" spans="6:19" ht="12.75" customHeight="1">
      <c r="F463" s="54"/>
      <c r="G463" s="54"/>
      <c r="H463" s="54"/>
      <c r="I463" s="54"/>
      <c r="J463" s="37"/>
      <c r="K463" s="54"/>
      <c r="L463" s="54"/>
      <c r="M463" s="54"/>
      <c r="O463" s="37"/>
      <c r="S463" s="54"/>
    </row>
    <row r="464" spans="6:19" ht="12.75" customHeight="1">
      <c r="F464" s="54"/>
      <c r="G464" s="54"/>
      <c r="H464" s="54"/>
      <c r="I464" s="54"/>
      <c r="J464" s="37"/>
      <c r="K464" s="54"/>
      <c r="L464" s="54"/>
      <c r="M464" s="54"/>
      <c r="O464" s="37"/>
      <c r="S464" s="54"/>
    </row>
    <row r="465" spans="6:19" ht="12.75" customHeight="1">
      <c r="F465" s="54"/>
      <c r="G465" s="54"/>
      <c r="H465" s="54"/>
      <c r="I465" s="54"/>
      <c r="J465" s="37"/>
      <c r="K465" s="54"/>
      <c r="L465" s="54"/>
      <c r="M465" s="54"/>
      <c r="O465" s="37"/>
      <c r="S465" s="54"/>
    </row>
    <row r="466" spans="6:19" ht="12.75" customHeight="1">
      <c r="F466" s="54"/>
      <c r="G466" s="54"/>
      <c r="H466" s="54"/>
      <c r="I466" s="54"/>
      <c r="J466" s="37"/>
      <c r="K466" s="54"/>
      <c r="L466" s="54"/>
      <c r="M466" s="54"/>
      <c r="O466" s="37"/>
      <c r="S466" s="54"/>
    </row>
    <row r="467" spans="6:19" ht="12.75" customHeight="1">
      <c r="F467" s="54"/>
      <c r="G467" s="54"/>
      <c r="H467" s="54"/>
      <c r="I467" s="54"/>
      <c r="J467" s="37"/>
      <c r="K467" s="54"/>
      <c r="L467" s="54"/>
      <c r="M467" s="54"/>
      <c r="O467" s="37"/>
      <c r="S467" s="54"/>
    </row>
    <row r="468" spans="6:19" ht="12.75" customHeight="1">
      <c r="F468" s="54"/>
      <c r="G468" s="54"/>
      <c r="H468" s="54"/>
      <c r="I468" s="54"/>
      <c r="J468" s="37"/>
      <c r="K468" s="54"/>
      <c r="L468" s="54"/>
      <c r="M468" s="54"/>
      <c r="O468" s="37"/>
      <c r="S468" s="54"/>
    </row>
    <row r="469" spans="6:19" ht="12.75" customHeight="1">
      <c r="F469" s="54"/>
      <c r="G469" s="54"/>
      <c r="H469" s="54"/>
      <c r="I469" s="54"/>
      <c r="J469" s="37"/>
      <c r="K469" s="54"/>
      <c r="L469" s="54"/>
      <c r="M469" s="54"/>
      <c r="O469" s="37"/>
      <c r="S469" s="54"/>
    </row>
    <row r="470" spans="6:19" ht="12.75" customHeight="1">
      <c r="F470" s="54"/>
      <c r="G470" s="54"/>
      <c r="H470" s="54"/>
      <c r="I470" s="54"/>
      <c r="J470" s="37"/>
      <c r="K470" s="54"/>
      <c r="L470" s="54"/>
      <c r="M470" s="54"/>
      <c r="O470" s="37"/>
      <c r="S470" s="54"/>
    </row>
    <row r="471" spans="6:19" ht="12.75" customHeight="1">
      <c r="F471" s="54"/>
      <c r="G471" s="54"/>
      <c r="H471" s="54"/>
      <c r="I471" s="54"/>
      <c r="J471" s="37"/>
      <c r="K471" s="54"/>
      <c r="L471" s="54"/>
      <c r="M471" s="54"/>
      <c r="O471" s="37"/>
      <c r="S471" s="54"/>
    </row>
    <row r="472" spans="6:19" ht="12.75" customHeight="1">
      <c r="F472" s="54"/>
      <c r="G472" s="54"/>
      <c r="H472" s="54"/>
      <c r="I472" s="54"/>
      <c r="J472" s="37"/>
      <c r="K472" s="54"/>
      <c r="L472" s="54"/>
      <c r="M472" s="54"/>
      <c r="O472" s="37"/>
      <c r="S472" s="54"/>
    </row>
    <row r="473" spans="6:19" ht="12.75" customHeight="1">
      <c r="F473" s="54"/>
      <c r="G473" s="54"/>
      <c r="H473" s="54"/>
      <c r="I473" s="54"/>
      <c r="J473" s="37"/>
      <c r="K473" s="54"/>
      <c r="L473" s="54"/>
      <c r="M473" s="54"/>
      <c r="O473" s="37"/>
      <c r="S473" s="54"/>
    </row>
    <row r="474" spans="6:19" ht="12.75" customHeight="1">
      <c r="F474" s="54"/>
      <c r="G474" s="54"/>
      <c r="H474" s="54"/>
      <c r="I474" s="54"/>
      <c r="J474" s="37"/>
      <c r="K474" s="54"/>
      <c r="L474" s="54"/>
      <c r="M474" s="54"/>
      <c r="O474" s="37"/>
      <c r="S474" s="54"/>
    </row>
    <row r="475" spans="6:19" ht="12.75" customHeight="1">
      <c r="F475" s="54"/>
      <c r="G475" s="54"/>
      <c r="H475" s="54"/>
      <c r="I475" s="54"/>
      <c r="J475" s="37"/>
      <c r="K475" s="54"/>
      <c r="L475" s="54"/>
      <c r="M475" s="54"/>
      <c r="O475" s="37"/>
      <c r="S475" s="54"/>
    </row>
    <row r="476" spans="6:19" ht="12.75" customHeight="1">
      <c r="F476" s="54"/>
      <c r="G476" s="54"/>
      <c r="H476" s="54"/>
      <c r="I476" s="54"/>
      <c r="J476" s="37"/>
      <c r="K476" s="54"/>
      <c r="L476" s="54"/>
      <c r="M476" s="54"/>
      <c r="O476" s="37"/>
      <c r="S476" s="54"/>
    </row>
    <row r="477" spans="6:19" ht="12.75" customHeight="1">
      <c r="F477" s="54"/>
      <c r="G477" s="54"/>
      <c r="H477" s="54"/>
      <c r="I477" s="54"/>
      <c r="J477" s="37"/>
      <c r="K477" s="54"/>
      <c r="L477" s="54"/>
      <c r="M477" s="54"/>
      <c r="O477" s="37"/>
      <c r="S477" s="54"/>
    </row>
    <row r="478" spans="6:19" ht="12.75" customHeight="1">
      <c r="F478" s="54"/>
      <c r="G478" s="54"/>
      <c r="H478" s="54"/>
      <c r="I478" s="54"/>
      <c r="J478" s="37"/>
      <c r="K478" s="54"/>
      <c r="L478" s="54"/>
      <c r="M478" s="54"/>
      <c r="O478" s="37"/>
      <c r="S478" s="54"/>
    </row>
    <row r="479" spans="6:19" ht="12.75" customHeight="1">
      <c r="F479" s="54"/>
      <c r="G479" s="54"/>
      <c r="H479" s="54"/>
      <c r="I479" s="54"/>
      <c r="J479" s="37"/>
      <c r="K479" s="54"/>
      <c r="L479" s="54"/>
      <c r="M479" s="54"/>
      <c r="O479" s="37"/>
      <c r="S479" s="54"/>
    </row>
    <row r="480" spans="6:19" ht="12.75" customHeight="1">
      <c r="F480" s="54"/>
      <c r="G480" s="54"/>
      <c r="H480" s="54"/>
      <c r="I480" s="54"/>
      <c r="J480" s="37"/>
      <c r="K480" s="54"/>
      <c r="L480" s="54"/>
      <c r="M480" s="54"/>
      <c r="O480" s="37"/>
      <c r="S480" s="54"/>
    </row>
    <row r="481" spans="6:19" ht="12.75" customHeight="1">
      <c r="F481" s="54"/>
      <c r="G481" s="54"/>
      <c r="H481" s="54"/>
      <c r="I481" s="54"/>
      <c r="J481" s="37"/>
      <c r="K481" s="54"/>
      <c r="L481" s="54"/>
      <c r="M481" s="54"/>
      <c r="O481" s="37"/>
      <c r="S481" s="54"/>
    </row>
    <row r="482" spans="6:19" ht="12.75" customHeight="1">
      <c r="F482" s="54"/>
      <c r="G482" s="54"/>
      <c r="H482" s="54"/>
      <c r="I482" s="54"/>
      <c r="J482" s="37"/>
      <c r="K482" s="54"/>
      <c r="L482" s="54"/>
      <c r="M482" s="54"/>
      <c r="O482" s="37"/>
      <c r="S482" s="54"/>
    </row>
    <row r="483" spans="6:19" ht="12.75" customHeight="1">
      <c r="F483" s="54"/>
      <c r="G483" s="54"/>
      <c r="H483" s="54"/>
      <c r="I483" s="54"/>
      <c r="J483" s="37"/>
      <c r="K483" s="54"/>
      <c r="L483" s="54"/>
      <c r="M483" s="54"/>
      <c r="O483" s="37"/>
      <c r="S483" s="54"/>
    </row>
    <row r="484" spans="6:19" ht="12.75" customHeight="1">
      <c r="F484" s="54"/>
      <c r="G484" s="54"/>
      <c r="H484" s="54"/>
      <c r="I484" s="54"/>
      <c r="J484" s="37"/>
      <c r="K484" s="54"/>
      <c r="L484" s="54"/>
      <c r="M484" s="54"/>
      <c r="O484" s="37"/>
      <c r="S484" s="54"/>
    </row>
    <row r="485" spans="6:19" ht="12.75" customHeight="1">
      <c r="F485" s="54"/>
      <c r="G485" s="54"/>
      <c r="H485" s="54"/>
      <c r="I485" s="54"/>
      <c r="J485" s="37"/>
      <c r="K485" s="54"/>
      <c r="L485" s="54"/>
      <c r="M485" s="54"/>
      <c r="O485" s="37"/>
      <c r="S485" s="54"/>
    </row>
    <row r="486" spans="6:19" ht="12.75" customHeight="1">
      <c r="F486" s="54"/>
      <c r="G486" s="54"/>
      <c r="H486" s="54"/>
      <c r="I486" s="54"/>
      <c r="J486" s="37"/>
      <c r="K486" s="54"/>
      <c r="L486" s="54"/>
      <c r="M486" s="54"/>
      <c r="O486" s="37"/>
      <c r="S486" s="54"/>
    </row>
    <row r="487" spans="6:19" ht="12.75" customHeight="1">
      <c r="F487" s="54"/>
      <c r="G487" s="54"/>
      <c r="H487" s="54"/>
      <c r="I487" s="54"/>
      <c r="J487" s="37"/>
      <c r="K487" s="54"/>
      <c r="L487" s="54"/>
      <c r="M487" s="54"/>
      <c r="O487" s="37"/>
      <c r="S487" s="54"/>
    </row>
    <row r="488" spans="6:19" ht="12.75" customHeight="1">
      <c r="F488" s="54"/>
      <c r="G488" s="54"/>
      <c r="H488" s="54"/>
      <c r="I488" s="54"/>
      <c r="J488" s="37"/>
      <c r="K488" s="54"/>
      <c r="L488" s="54"/>
      <c r="M488" s="54"/>
      <c r="O488" s="37"/>
      <c r="S488" s="54"/>
    </row>
    <row r="489" spans="6:19" ht="12.75" customHeight="1">
      <c r="F489" s="54"/>
      <c r="G489" s="54"/>
      <c r="H489" s="54"/>
      <c r="I489" s="54"/>
      <c r="J489" s="37"/>
      <c r="K489" s="54"/>
      <c r="L489" s="54"/>
      <c r="M489" s="54"/>
      <c r="O489" s="37"/>
      <c r="S489" s="54"/>
    </row>
    <row r="490" spans="6:19" ht="12.75" customHeight="1">
      <c r="F490" s="54"/>
      <c r="G490" s="54"/>
      <c r="H490" s="54"/>
      <c r="I490" s="54"/>
      <c r="J490" s="37"/>
      <c r="K490" s="54"/>
      <c r="L490" s="54"/>
      <c r="M490" s="54"/>
      <c r="O490" s="37"/>
      <c r="S490" s="54"/>
    </row>
    <row r="491" spans="6:19" ht="12.75" customHeight="1">
      <c r="F491" s="54"/>
      <c r="G491" s="54"/>
      <c r="H491" s="54"/>
      <c r="I491" s="54"/>
      <c r="J491" s="37"/>
      <c r="K491" s="54"/>
      <c r="L491" s="54"/>
      <c r="M491" s="54"/>
      <c r="O491" s="37"/>
      <c r="S491" s="54"/>
    </row>
    <row r="492" spans="6:19" ht="12.75" customHeight="1">
      <c r="F492" s="54"/>
      <c r="G492" s="54"/>
      <c r="H492" s="54"/>
      <c r="I492" s="54"/>
      <c r="J492" s="37"/>
      <c r="K492" s="54"/>
      <c r="L492" s="54"/>
      <c r="M492" s="54"/>
      <c r="O492" s="37"/>
      <c r="S492" s="54"/>
    </row>
    <row r="493" spans="6:19" ht="12.75" customHeight="1">
      <c r="F493" s="54"/>
      <c r="G493" s="54"/>
      <c r="H493" s="54"/>
      <c r="I493" s="54"/>
      <c r="J493" s="37"/>
      <c r="K493" s="54"/>
      <c r="L493" s="54"/>
      <c r="M493" s="54"/>
      <c r="O493" s="37"/>
      <c r="S493" s="54"/>
    </row>
    <row r="494" spans="6:19" ht="12.75" customHeight="1">
      <c r="F494" s="54"/>
      <c r="G494" s="54"/>
      <c r="H494" s="54"/>
      <c r="I494" s="54"/>
      <c r="J494" s="37"/>
      <c r="K494" s="54"/>
      <c r="L494" s="54"/>
      <c r="M494" s="54"/>
      <c r="O494" s="37"/>
      <c r="S494" s="54"/>
    </row>
    <row r="495" spans="6:19" ht="12.75" customHeight="1">
      <c r="F495" s="54"/>
      <c r="G495" s="54"/>
      <c r="H495" s="54"/>
      <c r="I495" s="54"/>
      <c r="J495" s="37"/>
      <c r="K495" s="54"/>
      <c r="L495" s="54"/>
      <c r="M495" s="54"/>
      <c r="O495" s="37"/>
      <c r="S495" s="54"/>
    </row>
    <row r="496" spans="6:19" ht="12.75" customHeight="1">
      <c r="F496" s="54"/>
      <c r="G496" s="54"/>
      <c r="H496" s="54"/>
      <c r="I496" s="54"/>
      <c r="J496" s="37"/>
      <c r="K496" s="54"/>
      <c r="L496" s="54"/>
      <c r="M496" s="54"/>
      <c r="O496" s="37"/>
      <c r="S496" s="54"/>
    </row>
    <row r="497" spans="6:19" ht="12.75" customHeight="1">
      <c r="F497" s="54"/>
      <c r="G497" s="54"/>
      <c r="H497" s="54"/>
      <c r="I497" s="54"/>
      <c r="J497" s="37"/>
      <c r="K497" s="54"/>
      <c r="L497" s="54"/>
      <c r="M497" s="54"/>
      <c r="O497" s="37"/>
      <c r="S497" s="54"/>
    </row>
    <row r="498" spans="6:19" ht="12.75" customHeight="1">
      <c r="F498" s="54"/>
      <c r="G498" s="54"/>
      <c r="H498" s="54"/>
      <c r="I498" s="54"/>
      <c r="J498" s="37"/>
      <c r="K498" s="54"/>
      <c r="L498" s="54"/>
      <c r="M498" s="54"/>
      <c r="O498" s="37"/>
      <c r="S498" s="54"/>
    </row>
    <row r="499" spans="6:19" ht="12.75" customHeight="1">
      <c r="F499" s="54"/>
      <c r="G499" s="54"/>
      <c r="H499" s="54"/>
      <c r="I499" s="54"/>
      <c r="J499" s="37"/>
      <c r="K499" s="54"/>
      <c r="L499" s="54"/>
      <c r="M499" s="54"/>
      <c r="O499" s="37"/>
      <c r="S499" s="54"/>
    </row>
    <row r="500" spans="6:19" ht="12.75" customHeight="1">
      <c r="F500" s="54"/>
      <c r="G500" s="54"/>
      <c r="H500" s="54"/>
      <c r="I500" s="54"/>
      <c r="J500" s="37"/>
      <c r="K500" s="54"/>
      <c r="L500" s="54"/>
      <c r="M500" s="54"/>
      <c r="O500" s="37"/>
      <c r="S500" s="54"/>
    </row>
    <row r="501" spans="6:19" ht="12.75" customHeight="1">
      <c r="F501" s="54"/>
      <c r="G501" s="54"/>
      <c r="H501" s="54"/>
      <c r="I501" s="54"/>
      <c r="J501" s="37"/>
      <c r="K501" s="54"/>
      <c r="L501" s="54"/>
      <c r="M501" s="54"/>
      <c r="O501" s="37"/>
      <c r="S501" s="54"/>
    </row>
    <row r="502" spans="6:19" ht="12.75" customHeight="1">
      <c r="F502" s="54"/>
      <c r="G502" s="54"/>
      <c r="H502" s="54"/>
      <c r="I502" s="54"/>
      <c r="J502" s="37"/>
      <c r="K502" s="54"/>
      <c r="L502" s="54"/>
      <c r="M502" s="54"/>
      <c r="O502" s="37"/>
      <c r="S502" s="54"/>
    </row>
    <row r="503" spans="6:19" ht="12.75" customHeight="1">
      <c r="F503" s="54"/>
      <c r="G503" s="54"/>
      <c r="H503" s="54"/>
      <c r="I503" s="54"/>
      <c r="J503" s="37"/>
      <c r="K503" s="54"/>
      <c r="L503" s="54"/>
      <c r="M503" s="54"/>
      <c r="O503" s="37"/>
      <c r="S503" s="54"/>
    </row>
    <row r="504" spans="6:19" ht="12.75" customHeight="1">
      <c r="F504" s="54"/>
      <c r="G504" s="54"/>
      <c r="H504" s="54"/>
      <c r="I504" s="54"/>
      <c r="J504" s="37"/>
      <c r="K504" s="54"/>
      <c r="L504" s="54"/>
      <c r="M504" s="54"/>
      <c r="O504" s="37"/>
      <c r="S504" s="54"/>
    </row>
    <row r="505" spans="6:19" ht="12.75" customHeight="1">
      <c r="F505" s="54"/>
      <c r="G505" s="54"/>
      <c r="H505" s="54"/>
      <c r="I505" s="54"/>
      <c r="J505" s="37"/>
      <c r="K505" s="54"/>
      <c r="L505" s="54"/>
      <c r="M505" s="54"/>
      <c r="O505" s="37"/>
      <c r="S505" s="54"/>
    </row>
    <row r="506" spans="6:19" ht="12.75" customHeight="1">
      <c r="F506" s="54"/>
      <c r="G506" s="54"/>
      <c r="H506" s="54"/>
      <c r="I506" s="54"/>
      <c r="J506" s="37"/>
      <c r="K506" s="54"/>
      <c r="L506" s="54"/>
      <c r="M506" s="54"/>
      <c r="O506" s="37"/>
      <c r="S506" s="54"/>
    </row>
    <row r="507" spans="6:19" ht="12.75" customHeight="1">
      <c r="F507" s="54"/>
      <c r="G507" s="54"/>
      <c r="H507" s="54"/>
      <c r="I507" s="54"/>
      <c r="J507" s="37"/>
      <c r="K507" s="54"/>
      <c r="L507" s="54"/>
      <c r="M507" s="54"/>
      <c r="O507" s="37"/>
      <c r="S507" s="54"/>
    </row>
    <row r="508" spans="6:19" ht="12.75" customHeight="1">
      <c r="F508" s="54"/>
      <c r="G508" s="54"/>
      <c r="H508" s="54"/>
      <c r="I508" s="54"/>
      <c r="J508" s="37"/>
      <c r="K508" s="54"/>
      <c r="L508" s="54"/>
      <c r="M508" s="54"/>
      <c r="O508" s="37"/>
      <c r="S508" s="54"/>
    </row>
    <row r="509" spans="6:19" ht="12.75" customHeight="1">
      <c r="F509" s="54"/>
      <c r="G509" s="54"/>
      <c r="H509" s="54"/>
      <c r="I509" s="54"/>
      <c r="J509" s="37"/>
      <c r="K509" s="54"/>
      <c r="L509" s="54"/>
      <c r="M509" s="54"/>
      <c r="O509" s="37"/>
      <c r="S509" s="54"/>
    </row>
    <row r="510" spans="6:19" ht="12.75" customHeight="1">
      <c r="F510" s="54"/>
      <c r="G510" s="54"/>
      <c r="H510" s="54"/>
      <c r="I510" s="54"/>
      <c r="J510" s="37"/>
      <c r="K510" s="54"/>
      <c r="L510" s="54"/>
      <c r="M510" s="54"/>
      <c r="O510" s="37"/>
      <c r="S510" s="54"/>
    </row>
    <row r="511" spans="6:19" ht="12.75" customHeight="1">
      <c r="F511" s="54"/>
      <c r="G511" s="54"/>
      <c r="H511" s="54"/>
      <c r="I511" s="54"/>
      <c r="J511" s="37"/>
      <c r="K511" s="54"/>
      <c r="L511" s="54"/>
      <c r="M511" s="54"/>
      <c r="O511" s="37"/>
      <c r="S511" s="54"/>
    </row>
    <row r="512" spans="6:19" ht="12.75" customHeight="1">
      <c r="F512" s="54"/>
      <c r="G512" s="54"/>
      <c r="H512" s="54"/>
      <c r="I512" s="54"/>
      <c r="J512" s="37"/>
      <c r="K512" s="54"/>
      <c r="L512" s="54"/>
      <c r="M512" s="54"/>
      <c r="O512" s="37"/>
      <c r="S512" s="54"/>
    </row>
    <row r="513" spans="6:19" ht="12.75" customHeight="1">
      <c r="F513" s="54"/>
      <c r="G513" s="54"/>
      <c r="H513" s="54"/>
      <c r="I513" s="54"/>
      <c r="J513" s="37"/>
      <c r="K513" s="54"/>
      <c r="L513" s="54"/>
      <c r="M513" s="54"/>
      <c r="O513" s="37"/>
      <c r="S513" s="54"/>
    </row>
    <row r="514" spans="6:19" ht="12.75" customHeight="1">
      <c r="F514" s="54"/>
      <c r="G514" s="54"/>
      <c r="H514" s="54"/>
      <c r="I514" s="54"/>
      <c r="J514" s="37"/>
      <c r="K514" s="54"/>
      <c r="L514" s="54"/>
      <c r="M514" s="54"/>
      <c r="O514" s="37"/>
      <c r="S514" s="54"/>
    </row>
    <row r="515" spans="6:19" ht="12.75" customHeight="1">
      <c r="F515" s="54"/>
      <c r="G515" s="54"/>
      <c r="H515" s="54"/>
      <c r="I515" s="54"/>
      <c r="J515" s="37"/>
      <c r="K515" s="54"/>
      <c r="L515" s="54"/>
      <c r="M515" s="54"/>
      <c r="O515" s="37"/>
      <c r="S515" s="54"/>
    </row>
    <row r="516" spans="6:19" ht="12.75" customHeight="1">
      <c r="F516" s="54"/>
      <c r="G516" s="54"/>
      <c r="H516" s="54"/>
      <c r="I516" s="54"/>
      <c r="J516" s="37"/>
      <c r="K516" s="54"/>
      <c r="L516" s="54"/>
      <c r="M516" s="54"/>
      <c r="O516" s="37"/>
      <c r="S516" s="54"/>
    </row>
    <row r="517" spans="6:19" ht="12.75" customHeight="1">
      <c r="F517" s="54"/>
      <c r="G517" s="54"/>
      <c r="H517" s="54"/>
      <c r="I517" s="54"/>
      <c r="J517" s="37"/>
      <c r="K517" s="54"/>
      <c r="L517" s="54"/>
      <c r="M517" s="54"/>
      <c r="O517" s="37"/>
      <c r="S517" s="54"/>
    </row>
    <row r="518" spans="6:19" ht="12.75" customHeight="1">
      <c r="F518" s="54"/>
      <c r="G518" s="54"/>
      <c r="H518" s="54"/>
      <c r="I518" s="54"/>
      <c r="J518" s="37"/>
      <c r="K518" s="54"/>
      <c r="L518" s="54"/>
      <c r="M518" s="54"/>
      <c r="O518" s="37"/>
      <c r="S518" s="54"/>
    </row>
    <row r="519" spans="6:19" ht="12.75" customHeight="1">
      <c r="F519" s="54"/>
      <c r="G519" s="54"/>
      <c r="H519" s="54"/>
      <c r="I519" s="54"/>
      <c r="J519" s="37"/>
      <c r="K519" s="54"/>
      <c r="L519" s="54"/>
      <c r="M519" s="54"/>
      <c r="O519" s="37"/>
      <c r="S519" s="54"/>
    </row>
    <row r="520" spans="6:19" ht="12.75" customHeight="1">
      <c r="F520" s="54"/>
      <c r="G520" s="54"/>
      <c r="H520" s="54"/>
      <c r="I520" s="54"/>
      <c r="J520" s="37"/>
      <c r="K520" s="54"/>
      <c r="L520" s="54"/>
      <c r="M520" s="54"/>
      <c r="O520" s="37"/>
      <c r="S520" s="54"/>
    </row>
    <row r="521" spans="6:19" ht="12.75" customHeight="1">
      <c r="F521" s="54"/>
      <c r="G521" s="54"/>
      <c r="H521" s="54"/>
      <c r="I521" s="54"/>
      <c r="J521" s="37"/>
      <c r="K521" s="54"/>
      <c r="L521" s="54"/>
      <c r="M521" s="54"/>
      <c r="O521" s="37"/>
      <c r="S521" s="54"/>
    </row>
    <row r="522" spans="6:19" ht="12.75" customHeight="1">
      <c r="F522" s="54"/>
      <c r="G522" s="54"/>
      <c r="H522" s="54"/>
      <c r="I522" s="54"/>
      <c r="J522" s="37"/>
      <c r="K522" s="54"/>
      <c r="L522" s="54"/>
      <c r="M522" s="54"/>
      <c r="O522" s="37"/>
      <c r="S522" s="54"/>
    </row>
    <row r="523" spans="6:19" ht="12.75" customHeight="1">
      <c r="F523" s="54"/>
      <c r="G523" s="54"/>
      <c r="H523" s="54"/>
      <c r="I523" s="54"/>
      <c r="J523" s="37"/>
      <c r="K523" s="54"/>
      <c r="L523" s="54"/>
      <c r="M523" s="54"/>
      <c r="O523" s="37"/>
      <c r="S523" s="54"/>
    </row>
    <row r="524" spans="6:19" ht="12.75" customHeight="1">
      <c r="F524" s="54"/>
      <c r="G524" s="54"/>
      <c r="H524" s="54"/>
      <c r="I524" s="54"/>
      <c r="J524" s="37"/>
      <c r="K524" s="54"/>
      <c r="L524" s="54"/>
      <c r="M524" s="54"/>
      <c r="O524" s="37"/>
      <c r="S524" s="54"/>
    </row>
    <row r="525" spans="6:19" ht="12.75" customHeight="1">
      <c r="F525" s="54"/>
      <c r="G525" s="54"/>
      <c r="H525" s="54"/>
      <c r="I525" s="54"/>
      <c r="J525" s="37"/>
      <c r="K525" s="54"/>
      <c r="L525" s="54"/>
      <c r="M525" s="54"/>
      <c r="O525" s="37"/>
      <c r="S525" s="54"/>
    </row>
    <row r="526" spans="6:19" ht="12.75" customHeight="1">
      <c r="F526" s="54"/>
      <c r="G526" s="54"/>
      <c r="H526" s="54"/>
      <c r="I526" s="54"/>
      <c r="J526" s="37"/>
      <c r="K526" s="54"/>
      <c r="L526" s="54"/>
      <c r="M526" s="54"/>
      <c r="O526" s="37"/>
      <c r="S526" s="54"/>
    </row>
    <row r="527" spans="6:19" ht="12.75" customHeight="1">
      <c r="F527" s="54"/>
      <c r="G527" s="54"/>
      <c r="H527" s="54"/>
      <c r="I527" s="54"/>
      <c r="J527" s="37"/>
      <c r="K527" s="54"/>
      <c r="L527" s="54"/>
      <c r="M527" s="54"/>
      <c r="O527" s="37"/>
      <c r="S527" s="54"/>
    </row>
    <row r="528" spans="6:19" ht="12.75" customHeight="1">
      <c r="F528" s="54"/>
      <c r="G528" s="54"/>
      <c r="H528" s="54"/>
      <c r="I528" s="54"/>
      <c r="J528" s="37"/>
      <c r="K528" s="54"/>
      <c r="L528" s="54"/>
      <c r="M528" s="54"/>
      <c r="O528" s="37"/>
      <c r="S528" s="54"/>
    </row>
    <row r="529" spans="6:19" ht="12.75" customHeight="1">
      <c r="F529" s="54"/>
      <c r="G529" s="54"/>
      <c r="H529" s="54"/>
      <c r="I529" s="54"/>
      <c r="J529" s="37"/>
      <c r="K529" s="54"/>
      <c r="L529" s="54"/>
      <c r="M529" s="54"/>
      <c r="O529" s="37"/>
      <c r="S529" s="54"/>
    </row>
    <row r="530" spans="6:19" ht="12.75" customHeight="1">
      <c r="F530" s="54"/>
      <c r="G530" s="54"/>
      <c r="H530" s="54"/>
      <c r="I530" s="54"/>
      <c r="J530" s="37"/>
      <c r="K530" s="54"/>
      <c r="L530" s="54"/>
      <c r="M530" s="54"/>
      <c r="O530" s="37"/>
      <c r="S530" s="54"/>
    </row>
    <row r="531" spans="6:19" ht="12.75" customHeight="1">
      <c r="F531" s="54"/>
      <c r="G531" s="54"/>
      <c r="H531" s="54"/>
      <c r="I531" s="54"/>
      <c r="J531" s="37"/>
      <c r="K531" s="54"/>
      <c r="L531" s="54"/>
      <c r="M531" s="54"/>
      <c r="O531" s="37"/>
      <c r="S531" s="54"/>
    </row>
    <row r="532" spans="6:19" ht="12.75" customHeight="1">
      <c r="F532" s="54"/>
      <c r="G532" s="54"/>
      <c r="H532" s="54"/>
      <c r="I532" s="54"/>
      <c r="J532" s="37"/>
      <c r="K532" s="54"/>
      <c r="L532" s="54"/>
      <c r="M532" s="54"/>
      <c r="O532" s="37"/>
      <c r="S532" s="54"/>
    </row>
    <row r="533" spans="6:19" ht="12.75" customHeight="1">
      <c r="F533" s="54"/>
      <c r="G533" s="54"/>
      <c r="H533" s="54"/>
      <c r="I533" s="54"/>
      <c r="J533" s="37"/>
      <c r="K533" s="54"/>
      <c r="L533" s="54"/>
      <c r="M533" s="54"/>
      <c r="O533" s="37"/>
      <c r="S533" s="54"/>
    </row>
    <row r="534" spans="6:19" ht="12.75" customHeight="1">
      <c r="F534" s="54"/>
      <c r="G534" s="54"/>
      <c r="H534" s="54"/>
      <c r="I534" s="54"/>
      <c r="J534" s="37"/>
      <c r="K534" s="54"/>
      <c r="L534" s="54"/>
      <c r="M534" s="54"/>
      <c r="O534" s="37"/>
      <c r="S534" s="54"/>
    </row>
    <row r="535" spans="6:19" ht="12.75" customHeight="1">
      <c r="F535" s="54"/>
      <c r="G535" s="54"/>
      <c r="H535" s="54"/>
      <c r="I535" s="54"/>
      <c r="J535" s="37"/>
      <c r="K535" s="54"/>
      <c r="L535" s="54"/>
      <c r="M535" s="54"/>
      <c r="O535" s="37"/>
      <c r="S535" s="54"/>
    </row>
    <row r="536" spans="6:19" ht="12.75" customHeight="1">
      <c r="F536" s="54"/>
      <c r="G536" s="54"/>
      <c r="H536" s="54"/>
      <c r="I536" s="54"/>
      <c r="J536" s="37"/>
      <c r="K536" s="54"/>
      <c r="L536" s="54"/>
      <c r="M536" s="54"/>
      <c r="O536" s="37"/>
      <c r="S536" s="54"/>
    </row>
    <row r="537" spans="6:19" ht="12.75" customHeight="1">
      <c r="F537" s="54"/>
      <c r="G537" s="54"/>
      <c r="H537" s="54"/>
      <c r="I537" s="54"/>
      <c r="J537" s="37"/>
      <c r="K537" s="54"/>
      <c r="L537" s="54"/>
      <c r="M537" s="54"/>
      <c r="O537" s="37"/>
      <c r="S537" s="54"/>
    </row>
    <row r="538" spans="6:19" ht="12.75" customHeight="1">
      <c r="F538" s="54"/>
      <c r="G538" s="54"/>
      <c r="H538" s="54"/>
      <c r="I538" s="54"/>
      <c r="J538" s="37"/>
      <c r="K538" s="54"/>
      <c r="L538" s="54"/>
      <c r="M538" s="54"/>
      <c r="O538" s="37"/>
      <c r="S538" s="54"/>
    </row>
    <row r="539" spans="6:19" ht="12.75" customHeight="1">
      <c r="F539" s="54"/>
      <c r="G539" s="54"/>
      <c r="H539" s="54"/>
      <c r="I539" s="54"/>
      <c r="J539" s="37"/>
      <c r="K539" s="54"/>
      <c r="L539" s="54"/>
      <c r="M539" s="54"/>
      <c r="O539" s="37"/>
      <c r="S539" s="54"/>
    </row>
    <row r="540" spans="6:19" ht="12.75" customHeight="1">
      <c r="F540" s="54"/>
      <c r="G540" s="54"/>
      <c r="H540" s="54"/>
      <c r="I540" s="54"/>
      <c r="J540" s="37"/>
      <c r="K540" s="54"/>
      <c r="L540" s="54"/>
      <c r="M540" s="54"/>
      <c r="O540" s="37"/>
      <c r="S540" s="54"/>
    </row>
    <row r="541" spans="6:19" ht="12.75" customHeight="1">
      <c r="F541" s="54"/>
      <c r="G541" s="54"/>
      <c r="H541" s="54"/>
      <c r="I541" s="54"/>
      <c r="J541" s="37"/>
      <c r="K541" s="54"/>
      <c r="L541" s="54"/>
      <c r="M541" s="54"/>
      <c r="O541" s="37"/>
      <c r="S541" s="54"/>
    </row>
    <row r="542" spans="6:19" ht="12.75" customHeight="1">
      <c r="F542" s="54"/>
      <c r="G542" s="54"/>
      <c r="H542" s="54"/>
      <c r="I542" s="54"/>
      <c r="J542" s="37"/>
      <c r="K542" s="54"/>
      <c r="L542" s="54"/>
      <c r="M542" s="54"/>
      <c r="O542" s="37"/>
      <c r="S542" s="54"/>
    </row>
    <row r="543" spans="6:19" ht="12.75" customHeight="1">
      <c r="F543" s="54"/>
      <c r="G543" s="54"/>
      <c r="H543" s="54"/>
      <c r="I543" s="54"/>
      <c r="J543" s="37"/>
      <c r="K543" s="54"/>
      <c r="L543" s="54"/>
      <c r="M543" s="54"/>
      <c r="O543" s="37"/>
      <c r="S543" s="54"/>
    </row>
    <row r="544" spans="6:19" ht="12.75" customHeight="1">
      <c r="F544" s="54"/>
      <c r="G544" s="54"/>
      <c r="H544" s="54"/>
      <c r="I544" s="54"/>
      <c r="J544" s="37"/>
      <c r="K544" s="54"/>
      <c r="L544" s="54"/>
      <c r="M544" s="54"/>
      <c r="O544" s="37"/>
      <c r="S544" s="54"/>
    </row>
    <row r="545" spans="6:19" ht="12.75" customHeight="1">
      <c r="F545" s="54"/>
      <c r="G545" s="54"/>
      <c r="H545" s="54"/>
      <c r="I545" s="54"/>
      <c r="J545" s="37"/>
      <c r="K545" s="54"/>
      <c r="L545" s="54"/>
      <c r="M545" s="54"/>
      <c r="O545" s="37"/>
      <c r="S545" s="54"/>
    </row>
    <row r="546" spans="6:19" ht="12.75" customHeight="1">
      <c r="F546" s="54"/>
      <c r="G546" s="54"/>
      <c r="H546" s="54"/>
      <c r="I546" s="54"/>
      <c r="J546" s="37"/>
      <c r="K546" s="54"/>
      <c r="L546" s="54"/>
      <c r="M546" s="54"/>
      <c r="O546" s="37"/>
      <c r="S546" s="54"/>
    </row>
    <row r="547" spans="6:19" ht="12.75" customHeight="1">
      <c r="F547" s="54"/>
      <c r="G547" s="54"/>
      <c r="H547" s="54"/>
      <c r="I547" s="54"/>
      <c r="J547" s="37"/>
      <c r="K547" s="54"/>
      <c r="L547" s="54"/>
      <c r="M547" s="54"/>
      <c r="O547" s="37"/>
      <c r="S547" s="54"/>
    </row>
    <row r="548" spans="6:19" ht="15" customHeight="1">
      <c r="F548" s="54"/>
      <c r="G548" s="54"/>
      <c r="H548" s="54"/>
      <c r="I548" s="54"/>
      <c r="J548" s="37"/>
      <c r="K548" s="54"/>
      <c r="L548" s="54"/>
      <c r="M548" s="54"/>
      <c r="O548" s="37"/>
      <c r="S548" s="54"/>
    </row>
  </sheetData>
  <autoFilter ref="S1:S367" xr:uid="{00000000-0009-0000-0000-000005000000}"/>
  <mergeCells count="70">
    <mergeCell ref="P133:P134"/>
    <mergeCell ref="P135:P136"/>
    <mergeCell ref="P137:P138"/>
    <mergeCell ref="J133:J134"/>
    <mergeCell ref="J135:J136"/>
    <mergeCell ref="J137:J138"/>
    <mergeCell ref="M137:M138"/>
    <mergeCell ref="O137:O138"/>
    <mergeCell ref="M133:M134"/>
    <mergeCell ref="O133:O134"/>
    <mergeCell ref="A133:A134"/>
    <mergeCell ref="B133:B134"/>
    <mergeCell ref="A135:A136"/>
    <mergeCell ref="B135:B136"/>
    <mergeCell ref="A137:A138"/>
    <mergeCell ref="B137:B138"/>
    <mergeCell ref="J131:J132"/>
    <mergeCell ref="M131:M132"/>
    <mergeCell ref="O131:O132"/>
    <mergeCell ref="P131:P132"/>
    <mergeCell ref="A131:A132"/>
    <mergeCell ref="B131:B132"/>
    <mergeCell ref="J96:J97"/>
    <mergeCell ref="P96:P97"/>
    <mergeCell ref="A96:A97"/>
    <mergeCell ref="B96:B97"/>
    <mergeCell ref="O96:O97"/>
    <mergeCell ref="M96:M97"/>
    <mergeCell ref="A105:A106"/>
    <mergeCell ref="B105:B106"/>
    <mergeCell ref="J105:J106"/>
    <mergeCell ref="A101:A102"/>
    <mergeCell ref="B101:B102"/>
    <mergeCell ref="J101:J102"/>
    <mergeCell ref="P115:P116"/>
    <mergeCell ref="M115:M116"/>
    <mergeCell ref="M101:M102"/>
    <mergeCell ref="O101:O102"/>
    <mergeCell ref="P101:P102"/>
    <mergeCell ref="O105:O106"/>
    <mergeCell ref="P105:P106"/>
    <mergeCell ref="M105:M106"/>
    <mergeCell ref="O118:O119"/>
    <mergeCell ref="P118:P119"/>
    <mergeCell ref="M118:M119"/>
    <mergeCell ref="J111:J112"/>
    <mergeCell ref="A111:A112"/>
    <mergeCell ref="B111:B112"/>
    <mergeCell ref="J118:J119"/>
    <mergeCell ref="A118:A119"/>
    <mergeCell ref="B118:B119"/>
    <mergeCell ref="A115:A116"/>
    <mergeCell ref="B115:B116"/>
    <mergeCell ref="J115:J116"/>
    <mergeCell ref="M111:M112"/>
    <mergeCell ref="O111:O112"/>
    <mergeCell ref="P111:P112"/>
    <mergeCell ref="O115:O116"/>
    <mergeCell ref="J127:J128"/>
    <mergeCell ref="M127:M128"/>
    <mergeCell ref="O127:O128"/>
    <mergeCell ref="P127:P128"/>
    <mergeCell ref="A127:A128"/>
    <mergeCell ref="B127:B128"/>
    <mergeCell ref="O129:O130"/>
    <mergeCell ref="P129:P130"/>
    <mergeCell ref="J129:J130"/>
    <mergeCell ref="M129:M130"/>
    <mergeCell ref="A129:A130"/>
    <mergeCell ref="B129:B130"/>
  </mergeCells>
  <hyperlinks>
    <hyperlink ref="M5" location="Main!A1" display="Back To Main Page" xr:uid="{00000000-0004-0000-0500-000000000000}"/>
  </hyperlinks>
  <pageMargins left="0.7" right="0.7" top="0.75" bottom="0.75" header="0" footer="0"/>
  <pageSetup orientation="portrait" r:id="rId1"/>
  <ignoredErrors>
    <ignoredError sqref="K52 K107 K101:K102 K100 K120:K121 K12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JITENDRA SINGH</cp:lastModifiedBy>
  <cp:lastPrinted>2023-07-25T18:59:36Z</cp:lastPrinted>
  <dcterms:created xsi:type="dcterms:W3CDTF">2015-06-08T02:34:00Z</dcterms:created>
  <dcterms:modified xsi:type="dcterms:W3CDTF">2024-03-26T17:45:42Z</dcterms:modified>
</cp:coreProperties>
</file>