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F&amp;O)'!$A$153:$B$364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2" i="6" l="1"/>
  <c r="M132" i="6" s="1"/>
  <c r="L39" i="6"/>
  <c r="K39" i="6"/>
  <c r="M39" i="6" s="1"/>
  <c r="L88" i="6"/>
  <c r="K88" i="6"/>
  <c r="M88" i="6" s="1"/>
  <c r="P44" i="6"/>
  <c r="L37" i="6"/>
  <c r="K37" i="6"/>
  <c r="M37" i="6" l="1"/>
  <c r="L87" i="6"/>
  <c r="K87" i="6"/>
  <c r="M87" i="6" s="1"/>
  <c r="L84" i="6"/>
  <c r="K84" i="6"/>
  <c r="M84" i="6" s="1"/>
  <c r="L86" i="6"/>
  <c r="K86" i="6"/>
  <c r="M86" i="6" s="1"/>
  <c r="L85" i="6"/>
  <c r="K85" i="6"/>
  <c r="K129" i="6"/>
  <c r="M129" i="6" s="1"/>
  <c r="M85" i="6" l="1"/>
  <c r="P43" i="6"/>
  <c r="L79" i="6" l="1"/>
  <c r="K79" i="6"/>
  <c r="L83" i="6"/>
  <c r="K83" i="6"/>
  <c r="P42" i="6"/>
  <c r="M83" i="6" l="1"/>
  <c r="M79" i="6"/>
  <c r="L82" i="6"/>
  <c r="K82" i="6"/>
  <c r="M82" i="6" s="1"/>
  <c r="P41" i="6"/>
  <c r="P40" i="6"/>
  <c r="L34" i="6"/>
  <c r="K34" i="6"/>
  <c r="L30" i="6"/>
  <c r="K30" i="6"/>
  <c r="P29" i="6"/>
  <c r="M34" i="6" l="1"/>
  <c r="M30" i="6"/>
  <c r="L80" i="6"/>
  <c r="K80" i="6"/>
  <c r="M80" i="6" s="1"/>
  <c r="K119" i="6"/>
  <c r="K118" i="6"/>
  <c r="L81" i="6"/>
  <c r="K81" i="6"/>
  <c r="P38" i="6"/>
  <c r="L33" i="6"/>
  <c r="K33" i="6"/>
  <c r="M81" i="6" l="1"/>
  <c r="M33" i="6"/>
  <c r="K127" i="6"/>
  <c r="M127" i="6" s="1"/>
  <c r="L10" i="6"/>
  <c r="K10" i="6"/>
  <c r="M10" i="6" s="1"/>
  <c r="K128" i="6" l="1"/>
  <c r="M128" i="6" s="1"/>
  <c r="P36" i="6"/>
  <c r="K126" i="6"/>
  <c r="M126" i="6" s="1"/>
  <c r="K123" i="6" l="1"/>
  <c r="M123" i="6" s="1"/>
  <c r="K125" i="6"/>
  <c r="M125" i="6" s="1"/>
  <c r="K124" i="6"/>
  <c r="M124" i="6" s="1"/>
  <c r="P35" i="6"/>
  <c r="L31" i="6"/>
  <c r="K31" i="6"/>
  <c r="L16" i="6"/>
  <c r="L23" i="6"/>
  <c r="L21" i="6"/>
  <c r="K21" i="6"/>
  <c r="L78" i="6"/>
  <c r="K78" i="6"/>
  <c r="M21" i="6" l="1"/>
  <c r="M31" i="6"/>
  <c r="M78" i="6"/>
  <c r="L77" i="6"/>
  <c r="K77" i="6"/>
  <c r="M77" i="6" l="1"/>
  <c r="L76" i="6"/>
  <c r="K76" i="6"/>
  <c r="L75" i="6"/>
  <c r="K75" i="6"/>
  <c r="M75" i="6" s="1"/>
  <c r="M76" i="6" l="1"/>
  <c r="M121" i="6"/>
  <c r="K122" i="6"/>
  <c r="K121" i="6"/>
  <c r="L73" i="6"/>
  <c r="K73" i="6"/>
  <c r="L74" i="6"/>
  <c r="K74" i="6"/>
  <c r="L72" i="6"/>
  <c r="K72" i="6"/>
  <c r="K16" i="6"/>
  <c r="M16" i="6" s="1"/>
  <c r="K23" i="6"/>
  <c r="M74" i="6" l="1"/>
  <c r="M23" i="6"/>
  <c r="M73" i="6"/>
  <c r="M72" i="6"/>
  <c r="L25" i="6"/>
  <c r="L24" i="6"/>
  <c r="L28" i="6"/>
  <c r="L27" i="6"/>
  <c r="L26" i="6"/>
  <c r="K28" i="6"/>
  <c r="P32" i="6"/>
  <c r="K27" i="6"/>
  <c r="K26" i="6"/>
  <c r="L69" i="6"/>
  <c r="K69" i="6"/>
  <c r="L68" i="6"/>
  <c r="K68" i="6"/>
  <c r="K71" i="6"/>
  <c r="L71" i="6"/>
  <c r="K120" i="6"/>
  <c r="M120" i="6" s="1"/>
  <c r="K107" i="6"/>
  <c r="K108" i="6"/>
  <c r="K113" i="6"/>
  <c r="K112" i="6"/>
  <c r="L70" i="6"/>
  <c r="K70" i="6"/>
  <c r="M68" i="6" l="1"/>
  <c r="M71" i="6"/>
  <c r="M69" i="6"/>
  <c r="M27" i="6"/>
  <c r="M70" i="6"/>
  <c r="M28" i="6"/>
  <c r="M26" i="6"/>
  <c r="L11" i="6"/>
  <c r="K11" i="6"/>
  <c r="K114" i="6"/>
  <c r="K115" i="6"/>
  <c r="K117" i="6"/>
  <c r="M117" i="6" s="1"/>
  <c r="K116" i="6"/>
  <c r="M116" i="6" s="1"/>
  <c r="L63" i="6"/>
  <c r="K63" i="6"/>
  <c r="M63" i="6" s="1"/>
  <c r="L66" i="6"/>
  <c r="K66" i="6"/>
  <c r="L67" i="6"/>
  <c r="K67" i="6"/>
  <c r="M11" i="6" l="1"/>
  <c r="M66" i="6"/>
  <c r="M67" i="6"/>
  <c r="K365" i="6"/>
  <c r="L365" i="6" s="1"/>
  <c r="P20" i="6" l="1"/>
  <c r="L65" i="6" l="1"/>
  <c r="K65" i="6"/>
  <c r="L64" i="6"/>
  <c r="K64" i="6"/>
  <c r="K25" i="6"/>
  <c r="M25" i="6" s="1"/>
  <c r="L62" i="6"/>
  <c r="K62" i="6"/>
  <c r="L139" i="6"/>
  <c r="K139" i="6"/>
  <c r="K24" i="6"/>
  <c r="M24" i="6" s="1"/>
  <c r="M62" i="6" l="1"/>
  <c r="M139" i="6"/>
  <c r="M65" i="6"/>
  <c r="M64" i="6"/>
  <c r="K111" i="6"/>
  <c r="M97" i="6"/>
  <c r="K98" i="6"/>
  <c r="K97" i="6"/>
  <c r="M103" i="6"/>
  <c r="K104" i="6"/>
  <c r="K103" i="6"/>
  <c r="L13" i="6"/>
  <c r="K13" i="6"/>
  <c r="L19" i="6"/>
  <c r="K19" i="6"/>
  <c r="L15" i="6"/>
  <c r="K15" i="6"/>
  <c r="L22" i="6"/>
  <c r="K22" i="6"/>
  <c r="M105" i="6"/>
  <c r="K106" i="6"/>
  <c r="K105" i="6"/>
  <c r="M22" i="6" l="1"/>
  <c r="M15" i="6"/>
  <c r="M19" i="6"/>
  <c r="M13" i="6"/>
  <c r="K102" i="6"/>
  <c r="K101" i="6"/>
  <c r="K100" i="6"/>
  <c r="K99" i="6"/>
  <c r="L61" i="6"/>
  <c r="K61" i="6"/>
  <c r="L59" i="6"/>
  <c r="K59" i="6"/>
  <c r="L60" i="6"/>
  <c r="K60" i="6"/>
  <c r="K109" i="6"/>
  <c r="M109" i="6" s="1"/>
  <c r="M60" i="6" l="1"/>
  <c r="M59" i="6"/>
  <c r="M61" i="6"/>
  <c r="L14" i="6" l="1"/>
  <c r="K14" i="6"/>
  <c r="L17" i="6"/>
  <c r="K17" i="6"/>
  <c r="L18" i="6"/>
  <c r="K18" i="6"/>
  <c r="M17" i="6" l="1"/>
  <c r="M18" i="6"/>
  <c r="M14" i="6"/>
  <c r="K342" i="6" l="1"/>
  <c r="L342" i="6" s="1"/>
  <c r="P140" i="6"/>
  <c r="K363" i="6" l="1"/>
  <c r="L363" i="6" s="1"/>
  <c r="P12" i="6" l="1"/>
  <c r="K364" i="6" l="1"/>
  <c r="L364" i="6" s="1"/>
  <c r="K330" i="6" l="1"/>
  <c r="L330" i="6" s="1"/>
  <c r="K349" i="6" l="1"/>
  <c r="L349" i="6" s="1"/>
  <c r="K355" i="6" l="1"/>
  <c r="L355" i="6" s="1"/>
  <c r="K361" i="6" l="1"/>
  <c r="L361" i="6" s="1"/>
  <c r="P138" i="6" l="1"/>
  <c r="K340" i="6" l="1"/>
  <c r="L340" i="6" s="1"/>
  <c r="K350" i="6" l="1"/>
  <c r="L350" i="6" s="1"/>
  <c r="K356" i="6" l="1"/>
  <c r="L356" i="6" s="1"/>
  <c r="K324" i="6" l="1"/>
  <c r="L324" i="6" s="1"/>
  <c r="K325" i="6" l="1"/>
  <c r="L325" i="6" s="1"/>
  <c r="K351" i="6" l="1"/>
  <c r="L351" i="6" s="1"/>
  <c r="K343" i="6" l="1"/>
  <c r="L343" i="6" s="1"/>
  <c r="K347" i="6" l="1"/>
  <c r="L347" i="6" s="1"/>
  <c r="K352" i="6" l="1"/>
  <c r="L352" i="6" s="1"/>
  <c r="K344" i="6" l="1"/>
  <c r="L344" i="6" s="1"/>
  <c r="K338" i="6"/>
  <c r="L338" i="6" s="1"/>
  <c r="K346" i="6" l="1"/>
  <c r="L346" i="6" s="1"/>
  <c r="K334" i="6" l="1"/>
  <c r="L334" i="6" s="1"/>
  <c r="K335" i="6" l="1"/>
  <c r="L335" i="6" s="1"/>
  <c r="K328" i="6"/>
  <c r="L328" i="6" s="1"/>
  <c r="K345" i="6" l="1"/>
  <c r="L345" i="6" s="1"/>
  <c r="K339" i="6"/>
  <c r="L339" i="6" s="1"/>
  <c r="K341" i="6" l="1"/>
  <c r="L341" i="6" s="1"/>
  <c r="L6" i="2" l="1"/>
  <c r="K6" i="3"/>
  <c r="D7" i="5" l="1"/>
  <c r="M7" i="6"/>
  <c r="K336" i="6" l="1"/>
  <c r="L336" i="6" s="1"/>
  <c r="K333" i="6" l="1"/>
  <c r="L333" i="6" s="1"/>
  <c r="K337" i="6" l="1"/>
  <c r="L337" i="6" s="1"/>
  <c r="K332" i="6"/>
  <c r="L332" i="6" s="1"/>
  <c r="K331" i="6"/>
  <c r="L331" i="6" s="1"/>
  <c r="K329" i="6"/>
  <c r="L329" i="6" s="1"/>
  <c r="H327" i="6"/>
  <c r="K327" i="6" s="1"/>
  <c r="L327" i="6" s="1"/>
  <c r="K326" i="6"/>
  <c r="L326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F295" i="6"/>
  <c r="K295" i="6" s="1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F289" i="6"/>
  <c r="K289" i="6" s="1"/>
  <c r="L289" i="6" s="1"/>
  <c r="F288" i="6"/>
  <c r="K288" i="6" s="1"/>
  <c r="L288" i="6" s="1"/>
  <c r="K287" i="6"/>
  <c r="L287" i="6" s="1"/>
  <c r="F286" i="6"/>
  <c r="K286" i="6" s="1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0" i="6"/>
  <c r="L270" i="6" s="1"/>
  <c r="K268" i="6"/>
  <c r="L268" i="6" s="1"/>
  <c r="K267" i="6"/>
  <c r="L267" i="6" s="1"/>
  <c r="F266" i="6"/>
  <c r="K266" i="6" s="1"/>
  <c r="L266" i="6" s="1"/>
  <c r="K265" i="6"/>
  <c r="L265" i="6" s="1"/>
  <c r="K262" i="6"/>
  <c r="L262" i="6" s="1"/>
  <c r="K261" i="6"/>
  <c r="L261" i="6" s="1"/>
  <c r="K260" i="6"/>
  <c r="L260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0" i="6"/>
  <c r="L240" i="6" s="1"/>
  <c r="K238" i="6"/>
  <c r="L238" i="6" s="1"/>
  <c r="K236" i="6"/>
  <c r="L236" i="6" s="1"/>
  <c r="K234" i="6"/>
  <c r="L234" i="6" s="1"/>
  <c r="K233" i="6"/>
  <c r="L233" i="6" s="1"/>
  <c r="K232" i="6"/>
  <c r="L232" i="6" s="1"/>
  <c r="K230" i="6"/>
  <c r="L230" i="6" s="1"/>
  <c r="K229" i="6"/>
  <c r="L229" i="6" s="1"/>
  <c r="K228" i="6"/>
  <c r="L228" i="6" s="1"/>
  <c r="K227" i="6"/>
  <c r="K226" i="6"/>
  <c r="L226" i="6" s="1"/>
  <c r="K225" i="6"/>
  <c r="L225" i="6" s="1"/>
  <c r="K223" i="6"/>
  <c r="L223" i="6" s="1"/>
  <c r="K222" i="6"/>
  <c r="L222" i="6" s="1"/>
  <c r="K221" i="6"/>
  <c r="L221" i="6" s="1"/>
  <c r="K220" i="6"/>
  <c r="L220" i="6" s="1"/>
  <c r="K219" i="6"/>
  <c r="L219" i="6" s="1"/>
  <c r="F218" i="6"/>
  <c r="K218" i="6" s="1"/>
  <c r="L218" i="6" s="1"/>
  <c r="H217" i="6"/>
  <c r="K217" i="6" s="1"/>
  <c r="L217" i="6" s="1"/>
  <c r="K214" i="6"/>
  <c r="L214" i="6" s="1"/>
  <c r="K213" i="6"/>
  <c r="L213" i="6" s="1"/>
  <c r="K212" i="6"/>
  <c r="L212" i="6" s="1"/>
  <c r="K211" i="6"/>
  <c r="L211" i="6" s="1"/>
  <c r="K210" i="6"/>
  <c r="L210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H183" i="6"/>
  <c r="K183" i="6" s="1"/>
  <c r="L183" i="6" s="1"/>
  <c r="F182" i="6"/>
  <c r="K182" i="6" s="1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6" i="4"/>
</calcChain>
</file>

<file path=xl/sharedStrings.xml><?xml version="1.0" encoding="utf-8"?>
<sst xmlns="http://schemas.openxmlformats.org/spreadsheetml/2006/main" count="3918" uniqueCount="1374">
  <si>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</si>
  <si>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</si>
  <si>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</si>
  <si>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</si>
  <si>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</si>
  <si>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</si>
  <si>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</si>
  <si>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</si>
  <si>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</si>
  <si>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</si>
  <si>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</si>
  <si>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</si>
  <si>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</si>
  <si>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</si>
  <si>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</si>
  <si>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</si>
  <si>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</si>
  <si>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</si>
  <si>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</si>
  <si>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</si>
  <si>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</si>
  <si>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</si>
  <si>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</si>
  <si>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</si>
  <si>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</si>
  <si>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</si>
  <si>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</si>
  <si>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</si>
  <si>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</si>
  <si>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</si>
  <si>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</si>
  <si>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</si>
  <si>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</si>
  <si>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</si>
  <si>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</si>
  <si>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</si>
  <si>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</si>
  <si>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</si>
  <si>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</si>
  <si>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</si>
  <si>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</si>
  <si>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</si>
  <si>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</si>
  <si>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</si>
  <si>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</si>
  <si>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</si>
  <si>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</si>
  <si>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</si>
  <si>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</si>
  <si>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</si>
  <si>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</si>
  <si>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</si>
  <si>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</si>
  <si>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</si>
  <si>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</si>
  <si>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</si>
  <si>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</si>
  <si>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</si>
  <si>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</si>
  <si>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</si>
  <si>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</si>
  <si>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</si>
  <si>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</si>
  <si>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</si>
  <si>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</si>
  <si>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</si>
  <si>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</si>
  <si>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</si>
  <si>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</si>
  <si>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</si>
  <si>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</si>
  <si>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</si>
  <si>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</si>
  <si>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</si>
  <si>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</si>
  <si>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</si>
  <si>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</si>
  <si>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</si>
  <si>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</si>
  <si>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</si>
  <si>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</si>
  <si>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</si>
  <si>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</si>
  <si>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</si>
  <si>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</si>
  <si>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</si>
  <si>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</si>
  <si>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</si>
  <si>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</si>
  <si>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</si>
  <si>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</si>
  <si>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</si>
  <si>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</si>
  <si>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</si>
  <si>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</si>
  <si>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</si>
  <si>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</si>
  <si>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</si>
  <si>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</si>
  <si>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</si>
  <si>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</si>
  <si>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</si>
  <si>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</si>
  <si>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</si>
  <si>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</si>
  <si>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</si>
  <si>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</si>
  <si>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</si>
  <si>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</si>
  <si>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</si>
  <si>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</si>
  <si>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</si>
  <si>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</si>
  <si>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</si>
  <si>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</si>
  <si>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</si>
  <si>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</si>
  <si>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</si>
  <si>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</si>
  <si>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</si>
  <si>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</si>
  <si>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</si>
  <si>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</si>
  <si>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</si>
  <si>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</si>
  <si>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</si>
  <si>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</si>
  <si>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</si>
  <si>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</si>
  <si>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</si>
  <si>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</si>
  <si>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</si>
  <si>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</si>
  <si>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</si>
  <si>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</si>
  <si>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</si>
  <si>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</si>
  <si>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</si>
  <si>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</si>
  <si>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</si>
  <si>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</si>
  <si>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</si>
  <si>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</si>
  <si>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</si>
  <si>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</si>
  <si>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</si>
  <si>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</si>
  <si>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</si>
  <si>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</si>
  <si>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</si>
  <si>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</si>
  <si>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</si>
  <si>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</si>
  <si>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</si>
  <si>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</si>
  <si>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</si>
  <si>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</si>
  <si>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</si>
  <si>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</si>
  <si>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</si>
  <si>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</si>
  <si>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</si>
  <si>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</si>
  <si>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</si>
  <si>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</si>
  <si>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</si>
  <si>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</si>
  <si>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</si>
  <si>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</si>
  <si>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</si>
  <si>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</si>
  <si>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</si>
  <si>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</si>
  <si>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</si>
  <si>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</si>
  <si>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</si>
  <si>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</si>
  <si>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</si>
  <si>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</si>
  <si>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</si>
  <si>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</si>
  <si>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</si>
  <si>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</si>
  <si>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</si>
  <si>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</si>
  <si>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</si>
  <si>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</si>
  <si>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</si>
  <si>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</si>
  <si>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</si>
  <si>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</si>
  <si>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</si>
  <si>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</si>
  <si>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</si>
  <si>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</si>
  <si>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</si>
  <si>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</si>
  <si>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</si>
  <si>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</si>
  <si>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</si>
  <si>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</si>
  <si>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</si>
  <si>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</si>
  <si>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</si>
  <si>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</si>
  <si>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</si>
  <si>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</si>
  <si>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</si>
  <si>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</si>
  <si>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</si>
  <si>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</si>
  <si>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</si>
  <si>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</si>
  <si>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</si>
  <si>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</si>
  <si>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</si>
  <si>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</si>
  <si>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</si>
  <si>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</si>
  <si>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</si>
  <si>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</si>
  <si>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</si>
  <si>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</si>
  <si>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</si>
  <si>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</si>
  <si>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</si>
  <si>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</si>
  <si>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</si>
  <si>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</si>
  <si>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</si>
  <si>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</si>
  <si>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</si>
  <si>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</si>
  <si>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</si>
  <si>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</si>
  <si>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</si>
  <si>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</si>
  <si>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</si>
  <si>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</si>
  <si>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</si>
  <si>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</si>
  <si>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</si>
  <si>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</si>
  <si>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</si>
  <si>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</si>
  <si>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</si>
  <si>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</si>
  <si>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</si>
  <si>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</si>
  <si>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</si>
  <si>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</si>
  <si>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</si>
  <si>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</si>
  <si>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</si>
  <si>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</si>
  <si>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</si>
  <si>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</si>
  <si>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</si>
  <si>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</si>
  <si>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</si>
  <si>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</si>
  <si>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</si>
  <si>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</si>
  <si>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</si>
  <si>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</si>
  <si>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</si>
  <si>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</si>
  <si>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</si>
  <si>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</si>
  <si>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</si>
  <si>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</si>
  <si>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</si>
  <si>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</si>
  <si>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</si>
  <si>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</si>
  <si>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</si>
  <si>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</si>
  <si>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</si>
  <si>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</si>
  <si>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</si>
  <si>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</si>
  <si>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</si>
  <si>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</si>
  <si>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</si>
  <si>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</si>
  <si>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</si>
  <si>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</si>
  <si>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</si>
  <si>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</si>
  <si>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</si>
  <si>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</si>
  <si>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</si>
  <si>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</si>
  <si>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</si>
  <si>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</si>
  <si>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</si>
  <si>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</si>
  <si>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</si>
  <si>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</si>
  <si>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</si>
  <si>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</si>
  <si>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</si>
  <si>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</si>
  <si>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</si>
  <si>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</si>
  <si>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</si>
  <si>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</si>
  <si>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</si>
  <si>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</si>
  <si>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</si>
  <si>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</si>
  <si>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</si>
  <si>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</si>
  <si>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</si>
  <si>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</si>
  <si>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</si>
  <si>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</si>
  <si>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</si>
  <si>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</si>
  <si>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</si>
  <si>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</si>
  <si>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</si>
  <si>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</si>
  <si>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</si>
  <si>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</si>
  <si>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</si>
  <si>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</si>
  <si>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</si>
  <si>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</si>
  <si>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</si>
  <si>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</si>
  <si>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</si>
  <si>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</si>
  <si>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</si>
  <si>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</si>
  <si>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</si>
  <si>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</si>
  <si>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</si>
  <si>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</si>
  <si>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</si>
  <si>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</si>
  <si>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</si>
  <si>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</si>
  <si>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</si>
  <si>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</si>
  <si>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</si>
  <si>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</si>
  <si>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</si>
  <si>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</si>
  <si>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</si>
  <si>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</si>
  <si>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</si>
  <si>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</si>
  <si>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</si>
  <si>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</si>
  <si>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</si>
  <si>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</si>
  <si>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</si>
  <si>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</si>
  <si>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</si>
  <si>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</si>
  <si>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</si>
  <si>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</si>
  <si>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</si>
  <si>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</si>
  <si>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</si>
  <si>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</si>
  <si>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</si>
  <si>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</si>
  <si>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</si>
  <si>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</si>
  <si>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</si>
  <si>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</si>
  <si>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</si>
  <si>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</si>
  <si>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</si>
  <si>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</si>
  <si>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</si>
  <si>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</si>
  <si>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</si>
  <si>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</si>
  <si>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</si>
  <si>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</si>
  <si>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</si>
  <si>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</si>
  <si>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</si>
  <si>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</si>
  <si>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</si>
  <si>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</si>
  <si>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</si>
  <si>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</si>
  <si>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</si>
  <si>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</si>
  <si>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</si>
  <si>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</si>
  <si>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</si>
  <si>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</si>
  <si>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</si>
  <si>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</si>
  <si>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</si>
  <si>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</si>
  <si>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</si>
  <si>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</si>
  <si>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</si>
  <si>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</si>
  <si>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</si>
  <si>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</si>
  <si>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</si>
  <si>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</si>
  <si>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</si>
  <si>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</si>
  <si>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</si>
  <si>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</si>
  <si>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</si>
  <si>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</si>
  <si>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</si>
  <si>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</si>
  <si>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</si>
  <si>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</si>
  <si>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</si>
  <si>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</si>
  <si>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</si>
  <si>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</si>
  <si>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</si>
  <si>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</si>
  <si>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</si>
  <si>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</si>
  <si>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</si>
  <si>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</si>
  <si>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</si>
  <si>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</si>
  <si>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</si>
  <si>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</si>
  <si>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</si>
  <si>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</si>
  <si>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</si>
  <si>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</si>
  <si>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</si>
  <si>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</si>
  <si>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</si>
  <si>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</si>
  <si>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</si>
  <si>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</si>
  <si>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</si>
  <si>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</si>
  <si>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</si>
  <si>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</si>
  <si>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</si>
  <si>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</si>
  <si>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</si>
  <si>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</si>
  <si>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</si>
  <si>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</si>
  <si>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</si>
  <si>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</si>
  <si>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</si>
  <si>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</si>
  <si>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</si>
  <si>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</si>
  <si>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</si>
  <si>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</si>
  <si>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</si>
  <si>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</si>
  <si>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</si>
  <si>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</si>
  <si>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</si>
  <si>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</si>
  <si>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</si>
  <si>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</si>
  <si>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</si>
  <si>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</si>
  <si>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</si>
  <si>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</si>
  <si>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</si>
  <si>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</si>
  <si>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</si>
  <si>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</si>
  <si>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</si>
  <si>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</si>
  <si>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</si>
  <si>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</si>
  <si>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</si>
  <si>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</si>
  <si>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</si>
  <si>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</si>
  <si>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</si>
  <si>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</si>
  <si>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</si>
  <si>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</si>
  <si>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</si>
  <si>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</si>
  <si>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</si>
  <si>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</si>
  <si>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</si>
  <si>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</si>
  <si>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</si>
  <si>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</si>
  <si>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</si>
  <si>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</si>
  <si>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</si>
  <si>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</si>
  <si>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</si>
  <si>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</si>
  <si>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</si>
  <si>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</si>
  <si>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</si>
  <si>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</si>
  <si>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</si>
  <si>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</si>
  <si>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</si>
  <si>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</si>
  <si>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</si>
  <si>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</si>
  <si>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</si>
  <si>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</si>
  <si>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</si>
  <si>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</si>
  <si>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</si>
  <si>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</si>
  <si>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</si>
  <si>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</si>
  <si>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</si>
  <si>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</si>
  <si>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</si>
  <si>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</si>
  <si>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</si>
  <si>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</si>
  <si>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</si>
  <si>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</si>
  <si>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</si>
  <si>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</si>
  <si>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</si>
  <si>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</si>
  <si>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</si>
  <si>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</si>
  <si>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</si>
  <si>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</si>
  <si>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</si>
  <si>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</si>
  <si>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</si>
  <si>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</si>
  <si>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</si>
  <si>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</si>
  <si>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</si>
  <si>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</si>
  <si>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</si>
  <si>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</si>
  <si>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</si>
  <si>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</si>
  <si>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</si>
  <si>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</si>
  <si>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</si>
  <si>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</si>
  <si>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</si>
  <si>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</si>
  <si>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</si>
  <si>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</si>
  <si>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</si>
  <si>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</si>
  <si>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</si>
  <si>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</si>
  <si>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</si>
  <si>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</si>
  <si>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</si>
  <si>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</si>
  <si>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</si>
  <si>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</si>
  <si>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</si>
  <si>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</si>
  <si>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</si>
  <si>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</si>
  <si>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</si>
  <si>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</si>
  <si>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</si>
  <si>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</si>
  <si>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</si>
  <si>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</si>
  <si>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</si>
  <si>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</si>
  <si>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</si>
  <si>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</si>
  <si>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</si>
  <si>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</si>
  <si>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</si>
  <si>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</si>
  <si>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</si>
  <si>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</si>
  <si>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</si>
  <si>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</si>
  <si>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</si>
  <si>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</si>
  <si>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</si>
  <si>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</si>
  <si>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</si>
  <si>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</si>
  <si>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</si>
  <si>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</si>
  <si>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</si>
  <si>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</si>
  <si>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</si>
  <si>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</si>
  <si>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</si>
  <si>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</si>
  <si>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</si>
  <si>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</si>
  <si>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</si>
  <si>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</si>
  <si>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</si>
  <si>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</si>
  <si>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</si>
  <si>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</si>
  <si>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</si>
  <si>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</si>
  <si>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</si>
  <si>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</si>
  <si>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</si>
  <si>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</si>
  <si>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</si>
  <si>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</si>
  <si>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</si>
  <si>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</si>
  <si>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</si>
  <si>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</si>
  <si>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</si>
  <si>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</si>
  <si>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</si>
  <si>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</si>
  <si>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</si>
  <si>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</si>
  <si>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</si>
  <si>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</si>
  <si>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</si>
  <si>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</si>
  <si>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</si>
  <si>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</si>
  <si>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</si>
  <si>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</si>
  <si>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</si>
  <si>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</si>
  <si>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</si>
  <si>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</si>
  <si>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</si>
  <si>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</si>
  <si>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</si>
  <si>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</si>
  <si>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</si>
  <si>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</si>
  <si>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</si>
  <si>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</si>
  <si>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</si>
  <si>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</si>
  <si>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</si>
  <si>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</si>
  <si>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</si>
  <si>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</si>
  <si>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</si>
  <si>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</si>
  <si>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</si>
  <si>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</si>
  <si>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</si>
  <si>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</si>
  <si>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</si>
  <si>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</si>
  <si>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</si>
  <si>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</si>
  <si>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</si>
  <si>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</si>
  <si>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</si>
  <si>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</si>
  <si>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</si>
  <si>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</si>
  <si>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</si>
  <si>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</si>
  <si>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</si>
  <si>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</si>
  <si>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</si>
  <si>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</si>
  <si>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</si>
  <si>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</si>
  <si>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</si>
  <si>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</si>
  <si>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</si>
  <si>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</si>
  <si>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</si>
  <si>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</si>
  <si>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</si>
  <si>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</si>
  <si>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</si>
  <si>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</si>
  <si>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</si>
  <si>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</si>
  <si>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</si>
  <si>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</si>
  <si>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</si>
  <si>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</si>
  <si>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</si>
  <si>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</si>
  <si>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</si>
  <si>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</si>
  <si>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</si>
  <si>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</si>
  <si>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</si>
  <si>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</si>
  <si>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</si>
  <si>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</si>
  <si>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</si>
  <si>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</si>
  <si>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</si>
  <si>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</si>
  <si>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</si>
  <si>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</si>
  <si>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</si>
  <si>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</si>
  <si>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</si>
  <si>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</si>
  <si>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</si>
  <si>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</si>
  <si>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</si>
  <si>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</si>
  <si>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</si>
  <si>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</si>
  <si>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</si>
  <si>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</si>
  <si>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</si>
  <si>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</si>
  <si>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</si>
  <si>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</si>
  <si>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</si>
  <si>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</si>
  <si>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</si>
  <si>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</si>
  <si>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</si>
  <si>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</si>
  <si>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</si>
  <si>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</si>
  <si>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</si>
  <si>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</si>
  <si>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</si>
  <si>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</si>
  <si>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</si>
  <si>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</si>
  <si>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</si>
  <si>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</si>
  <si>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</si>
  <si>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</si>
  <si>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</si>
  <si>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</si>
  <si>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</si>
  <si>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</si>
  <si>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</si>
  <si>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</si>
  <si>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</si>
  <si>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</si>
  <si>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</si>
  <si>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</si>
  <si>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</si>
  <si>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</si>
  <si>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</si>
  <si>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</si>
  <si>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</si>
  <si>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</si>
  <si>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</si>
  <si>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</si>
  <si>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</si>
  <si>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</si>
  <si>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</si>
  <si>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</si>
  <si>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</si>
  <si>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</si>
  <si>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</si>
  <si>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</si>
  <si>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</si>
  <si>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</si>
  <si>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</si>
  <si>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</si>
  <si>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</si>
  <si>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</si>
  <si>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</si>
  <si>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</si>
  <si>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</si>
  <si>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</si>
  <si>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</si>
  <si>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</si>
  <si>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</si>
  <si>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</si>
  <si>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</si>
  <si>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</si>
  <si>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</si>
  <si>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</si>
  <si>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</si>
  <si>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</si>
  <si>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</si>
  <si>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</si>
  <si>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</si>
  <si>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</si>
  <si>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</si>
  <si>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</si>
  <si>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</si>
  <si>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</si>
  <si>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</si>
  <si>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</si>
  <si>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</si>
  <si>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</si>
  <si>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</si>
  <si>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</si>
  <si>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</si>
  <si>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</si>
  <si>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</si>
  <si>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</si>
  <si>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</si>
  <si>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</si>
  <si>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</si>
  <si>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</si>
  <si>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</si>
  <si>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</si>
  <si>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</si>
  <si>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</si>
  <si>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</si>
  <si>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</si>
  <si>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</si>
  <si>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</si>
  <si>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</si>
  <si>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</si>
  <si>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</si>
  <si>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</si>
  <si>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</si>
  <si>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</si>
  <si>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</si>
  <si>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</si>
  <si>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</si>
  <si>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</si>
  <si>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</si>
  <si>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</si>
  <si>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</si>
  <si>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</si>
  <si>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</si>
  <si>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</si>
  <si>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</si>
  <si>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</si>
  <si>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</si>
  <si>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</si>
  <si>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</si>
  <si>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</si>
  <si>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</si>
  <si>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</si>
  <si>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</si>
  <si>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</si>
  <si>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</si>
  <si>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</si>
  <si>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</si>
  <si>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</si>
  <si>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4072-4172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</si>
  <si>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</si>
  <si>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</si>
  <si>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</si>
  <si>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</si>
  <si>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</si>
  <si>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</si>
  <si>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</si>
  <si>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</si>
  <si>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</si>
  <si>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</si>
  <si>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</si>
  <si>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</si>
  <si>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</si>
  <si>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</si>
  <si>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</si>
  <si>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</si>
  <si>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</si>
  <si>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</si>
  <si>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</si>
  <si>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</si>
  <si>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</si>
  <si>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</si>
  <si>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</si>
  <si>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</si>
  <si>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</si>
  <si>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</si>
  <si>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</si>
  <si>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</si>
  <si>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</si>
  <si>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</si>
  <si>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</si>
  <si>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</si>
  <si>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</si>
  <si>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</si>
  <si>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</si>
  <si>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</si>
  <si>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</si>
  <si>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</si>
  <si>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</si>
  <si>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</si>
  <si>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</si>
  <si>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680-720</t>
  </si>
  <si>
    <t>2750-2850</t>
  </si>
  <si>
    <t>450-500</t>
  </si>
  <si>
    <t>MARUTI JUNE FUT</t>
  </si>
  <si>
    <t>47.64-51.64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</si>
  <si>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</si>
  <si>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</si>
  <si>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</si>
  <si>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</si>
  <si>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</si>
  <si>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</si>
  <si>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</si>
  <si>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</si>
  <si>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</si>
  <si>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</si>
  <si>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</si>
  <si>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</si>
  <si>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</si>
  <si>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MANSI SHARE AND STOCK ADVISORS PVT LTD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</si>
  <si>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</si>
  <si>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</si>
  <si>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</si>
  <si>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</si>
  <si>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</si>
  <si>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</si>
  <si>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</si>
  <si>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</si>
  <si>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</si>
  <si>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</si>
  <si>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</si>
  <si>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NIFTY 24200 CE 27 JUNE</t>
  </si>
  <si>
    <t>40-1</t>
  </si>
  <si>
    <t>Retail Research Technical Calls &amp; Fundamental Performance Report for the month of June-2024</t>
  </si>
  <si>
    <t>Profit of Rs.110/-</t>
  </si>
  <si>
    <t>2815-2915</t>
  </si>
  <si>
    <t>3100-3200</t>
  </si>
  <si>
    <t>Loss of Rs.26.5/-</t>
  </si>
  <si>
    <t>Loss of Rs.250/-</t>
  </si>
  <si>
    <t>Loss of Rs.7.5/-</t>
  </si>
  <si>
    <t>Loss of Rs.45/-</t>
  </si>
  <si>
    <t>312.5-352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</si>
  <si>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</si>
  <si>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</si>
  <si>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</si>
  <si>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</si>
  <si>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</si>
  <si>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</si>
  <si>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</si>
  <si>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</si>
  <si>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</si>
  <si>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</si>
  <si>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</si>
  <si>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</si>
  <si>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</si>
  <si>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180-190</t>
  </si>
  <si>
    <t>265-290</t>
  </si>
  <si>
    <t>Profit of Rs.19/-</t>
  </si>
  <si>
    <t>Loss of Rs.110/-</t>
  </si>
  <si>
    <t>TITAN JUNE FUT</t>
  </si>
  <si>
    <t>3330-3390</t>
  </si>
  <si>
    <t>Profit of Rs.62.5/-</t>
  </si>
  <si>
    <t>1530-1630</t>
  </si>
  <si>
    <t>MARUTI 12600 CE JUNE</t>
  </si>
  <si>
    <t>MARUTI 13000 CE JUNE</t>
  </si>
  <si>
    <t>380-390</t>
  </si>
  <si>
    <t>Profit of Rs.77.5/-</t>
  </si>
  <si>
    <t>DRREDDY JUNE FUT</t>
  </si>
  <si>
    <t>5934-6018</t>
  </si>
  <si>
    <t>ASTRAL JUNE FUT</t>
  </si>
  <si>
    <t>2100-2130</t>
  </si>
  <si>
    <t>2700-2900</t>
  </si>
  <si>
    <t>720-780</t>
  </si>
  <si>
    <t>Profit of Rs.25.5/-</t>
  </si>
  <si>
    <t>HAVELLS JUNE FUT</t>
  </si>
  <si>
    <t>1814-1835</t>
  </si>
  <si>
    <t>Profit of Rs.22/-</t>
  </si>
  <si>
    <t>TCS JUNE FUT</t>
  </si>
  <si>
    <t>BRITANNIA JUNE FUT</t>
  </si>
  <si>
    <t>3825-3885</t>
  </si>
  <si>
    <t>5563-5615</t>
  </si>
  <si>
    <t>MULTIPLIER SHARE &amp; STOCK ADVISORS PRIVATE LIMITED</t>
  </si>
  <si>
    <t>Loss of Rs.60/-</t>
  </si>
  <si>
    <t>ABBOTINDIA JUNE FUT</t>
  </si>
  <si>
    <t>27725-28250</t>
  </si>
  <si>
    <t>Profit of Rs.80/-</t>
  </si>
  <si>
    <t>TORNTPHARM JUNE FUT</t>
  </si>
  <si>
    <t>2844-2885</t>
  </si>
  <si>
    <t>LTTS JUNE FUT</t>
  </si>
  <si>
    <t>4785-4890</t>
  </si>
  <si>
    <t>NIFTY 22800 CE 13-JUNE</t>
  </si>
  <si>
    <t>NIFTY 22850 CE 6-JUNE</t>
  </si>
  <si>
    <t>NIFTY 22700 CE 6-JUNE</t>
  </si>
  <si>
    <t>100-140</t>
  </si>
  <si>
    <t>Profit of Rs.35/-</t>
  </si>
  <si>
    <t>60-90</t>
  </si>
  <si>
    <t>Profit of Rs.24/-</t>
  </si>
  <si>
    <t>Profit of Rs.47.4/-</t>
  </si>
  <si>
    <t>290-310</t>
  </si>
  <si>
    <t>1600-1750</t>
  </si>
  <si>
    <t>Profit of Rs.76/-</t>
  </si>
  <si>
    <t>HRTI PRIVATE LIMITED</t>
  </si>
  <si>
    <t>Profit of Rs.87.5/-</t>
  </si>
  <si>
    <t>Profit of Rs.52.5/-</t>
  </si>
  <si>
    <t>Loss of Rs.30/-</t>
  </si>
  <si>
    <t>NIFTY 23000 PE 27-JUNE</t>
  </si>
  <si>
    <t>NIFTY 22500 PE 27-JUNE</t>
  </si>
  <si>
    <t>NIFTY 23200 PE 13-JUNE</t>
  </si>
  <si>
    <t>330-420</t>
  </si>
  <si>
    <t>Loss of Rs.50/-</t>
  </si>
  <si>
    <t>METROPOLIS JUNE FUT</t>
  </si>
  <si>
    <t>2008-1982</t>
  </si>
  <si>
    <t>Profit of Rs.20/-</t>
  </si>
  <si>
    <t>Profit of Rs.390/-</t>
  </si>
  <si>
    <t>2195-2225</t>
  </si>
  <si>
    <t>MPHASIS JUNE FUT</t>
  </si>
  <si>
    <t>2512-2550</t>
  </si>
  <si>
    <t>WIPRO JUNE FUT</t>
  </si>
  <si>
    <t>492-500</t>
  </si>
  <si>
    <t>2500-2700</t>
  </si>
  <si>
    <t>Profit of Rs.43/-</t>
  </si>
  <si>
    <t>915-955</t>
  </si>
  <si>
    <t>1020-1100</t>
  </si>
  <si>
    <t>Profit of Rs.14/-</t>
  </si>
  <si>
    <t>UNITDSPR</t>
  </si>
  <si>
    <t>AEGISLOG</t>
  </si>
  <si>
    <t>1080-1120</t>
  </si>
  <si>
    <t>1220-1280</t>
  </si>
  <si>
    <t>Profit of Rs.6.25/-</t>
  </si>
  <si>
    <t>Profit of Rs.42.5/-</t>
  </si>
  <si>
    <t>Profit of Rs.10/-</t>
  </si>
  <si>
    <t>Loss of Rs.6.5/-</t>
  </si>
  <si>
    <t>PIIND JUNE FUT</t>
  </si>
  <si>
    <t>3680-3730</t>
  </si>
  <si>
    <t>Loss of Rs.20/-</t>
  </si>
  <si>
    <t>BANKNIFTY 49000 PE 26-JUNE</t>
  </si>
  <si>
    <t>BANKNIFTY 48500 PE 12-JUNE</t>
  </si>
  <si>
    <t>SAWABUSI</t>
  </si>
  <si>
    <t>705-750</t>
  </si>
  <si>
    <t>214-230</t>
  </si>
  <si>
    <t>3670-3720</t>
  </si>
  <si>
    <t>Profit of Rs.37/-</t>
  </si>
  <si>
    <t>PIDILITIND JUNE FUT</t>
  </si>
  <si>
    <t>3235-3275</t>
  </si>
  <si>
    <t>COLPAL JUNE FUT</t>
  </si>
  <si>
    <t>2983-3025</t>
  </si>
  <si>
    <t>SAKUMA</t>
  </si>
  <si>
    <t>Sakuma Exports Limited</t>
  </si>
  <si>
    <t>SHUBHAM ASHOKBHAI PATEL</t>
  </si>
  <si>
    <t>Loss of Rs.47.5/-</t>
  </si>
  <si>
    <t>TOPGAIN FINANCE PRIVATE LIMITED</t>
  </si>
  <si>
    <t>Loss of Rs.32.5/-</t>
  </si>
  <si>
    <t>NIFTY 23400 PE 13-JUNE</t>
  </si>
  <si>
    <t>Profit of Rs.102.5/-</t>
  </si>
  <si>
    <t>1355-1395</t>
  </si>
  <si>
    <t>350-450</t>
  </si>
  <si>
    <t>Loss of Rs.18/-</t>
  </si>
  <si>
    <t>Profit of Rs.37.5/-</t>
  </si>
  <si>
    <t>Profit of Rs.22.5/-</t>
  </si>
  <si>
    <t>SAHASTRAA ADVISORS PRIVATE LIMITED</t>
  </si>
  <si>
    <t>BANKNIFTY 49500 PE 26-JUNE</t>
  </si>
  <si>
    <t>450-600</t>
  </si>
  <si>
    <t>458-478</t>
  </si>
  <si>
    <t>520-570</t>
  </si>
  <si>
    <t>BANKNIFTY 49600 PE 26-JUNE</t>
  </si>
  <si>
    <t>430-550</t>
  </si>
  <si>
    <t>NIFTY 23400 PE 20-JUNE</t>
  </si>
  <si>
    <t>150-180</t>
  </si>
  <si>
    <t>Loss of Rs.15.5/-</t>
  </si>
  <si>
    <t>MANSI SHARE &amp; STOCK ADVISORS PRIVATE LIMITED</t>
  </si>
  <si>
    <t>GSMFOILS</t>
  </si>
  <si>
    <t>GSM Foils Limited</t>
  </si>
  <si>
    <t>6080-6163</t>
  </si>
  <si>
    <t>12850-13060</t>
  </si>
  <si>
    <t>2292-2320</t>
  </si>
  <si>
    <t>1340-1430</t>
  </si>
  <si>
    <t>Profit of Rs.38/-</t>
  </si>
  <si>
    <t>Loss of Rs.120/-</t>
  </si>
  <si>
    <t>NCLRESE</t>
  </si>
  <si>
    <t>VIBRANT SECURITIES PRIVATE LIMITED</t>
  </si>
  <si>
    <t>LIESHA CORPORATION PRIVATE LIMITED .</t>
  </si>
  <si>
    <t>HI GROWTH CORPORATE SERVICES PVT LTD</t>
  </si>
  <si>
    <t>Profit of Rs.33.5/-</t>
  </si>
  <si>
    <t>117.5-120.5</t>
  </si>
  <si>
    <t>128-135</t>
  </si>
  <si>
    <t>Loss of Rs.129/-</t>
  </si>
  <si>
    <t>Loss of Rs.235/-</t>
  </si>
  <si>
    <t>1440-1520</t>
  </si>
  <si>
    <t>BANKNIFTY JUNE FUT</t>
  </si>
  <si>
    <t>51600-52000</t>
  </si>
  <si>
    <t>GOYALASS</t>
  </si>
  <si>
    <t>GAURANG MANUBHAI SHAH</t>
  </si>
  <si>
    <t>GREEN PEAKS ENTERPRISES LLP</t>
  </si>
  <si>
    <t>VMS</t>
  </si>
  <si>
    <t>PALAK MUKESH JAIN</t>
  </si>
  <si>
    <t>Piramal Enterprises Ltd.</t>
  </si>
  <si>
    <t>ANUTHAM REALTY PRIVATE LIMITED</t>
  </si>
  <si>
    <t>THE SRIKRISHNA TRUST</t>
  </si>
  <si>
    <t>Profit of Rs.10.5/-</t>
  </si>
  <si>
    <t>462-474</t>
  </si>
  <si>
    <t>500-530</t>
  </si>
  <si>
    <t>3320-3420</t>
  </si>
  <si>
    <t>3670-3900</t>
  </si>
  <si>
    <t>Profit of Rs.365/-</t>
  </si>
  <si>
    <t>AFEL</t>
  </si>
  <si>
    <t>GCONNECT</t>
  </si>
  <si>
    <t>CINCO STOCK VISION LLP</t>
  </si>
  <si>
    <t>ADHP INVESTMENT &amp; TRADING PRIVATE LIMITED</t>
  </si>
  <si>
    <t>TITANIN</t>
  </si>
  <si>
    <t>GRAI CONSTRUCTIONS LLP</t>
  </si>
  <si>
    <t>SLONE</t>
  </si>
  <si>
    <t>Slone Infosystems Limited</t>
  </si>
  <si>
    <t>SUULD</t>
  </si>
  <si>
    <t>Suumaya Industries Ltd</t>
  </si>
  <si>
    <t>ZTECH</t>
  </si>
  <si>
    <t>Z-Tech (India) Limited</t>
  </si>
  <si>
    <t>5280-5450</t>
  </si>
  <si>
    <t>5800-6000</t>
  </si>
  <si>
    <t>BSOFT JUNE FUT</t>
  </si>
  <si>
    <t>710-720</t>
  </si>
  <si>
    <t>PGEL</t>
  </si>
  <si>
    <t>3190-3230</t>
  </si>
  <si>
    <t>BANKNIFTY 51700 CE 26-JUNE</t>
  </si>
  <si>
    <t>Loss of Rs.9.5/-</t>
  </si>
  <si>
    <t>696-726</t>
  </si>
  <si>
    <t>780-840</t>
  </si>
  <si>
    <t>BILLWIN</t>
  </si>
  <si>
    <t>MARKOBENZ</t>
  </si>
  <si>
    <t>MILEFUR</t>
  </si>
  <si>
    <t>MLKFOOD</t>
  </si>
  <si>
    <t>PVVINFRA</t>
  </si>
  <si>
    <t>APPLE EQUIFIN PVT LTD</t>
  </si>
  <si>
    <t>SAUMIL ARVINDBHAI BHAVNAGARI</t>
  </si>
  <si>
    <t>SUMUKA</t>
  </si>
  <si>
    <t>POCL</t>
  </si>
  <si>
    <t>Pondy Oxides &amp; Chem Ltd</t>
  </si>
  <si>
    <t>TFCILTD</t>
  </si>
  <si>
    <t>Tourism Finance Corp</t>
  </si>
  <si>
    <t>GLOBE</t>
  </si>
  <si>
    <t>Globe Textiles (I) Ltd.</t>
  </si>
  <si>
    <t>Loss of Rs.130/-</t>
  </si>
  <si>
    <t>TATACONSUM JULY FUT</t>
  </si>
  <si>
    <t>1125-1150</t>
  </si>
  <si>
    <t>51800-52000</t>
  </si>
  <si>
    <t>JUBLFOOD JULY FUT</t>
  </si>
  <si>
    <t>541-550</t>
  </si>
  <si>
    <t>Profit of Rs.275/-</t>
  </si>
  <si>
    <t>Profit of Rs.6.5/-</t>
  </si>
  <si>
    <t>UBL JULY FUT</t>
  </si>
  <si>
    <t>2090-2117</t>
  </si>
  <si>
    <t>Profit of Rs.18.25/-</t>
  </si>
  <si>
    <t>VOLTAS JULY FUT</t>
  </si>
  <si>
    <t>1540-1558</t>
  </si>
  <si>
    <t>AGOL</t>
  </si>
  <si>
    <t>ASPIRA</t>
  </si>
  <si>
    <t>GLORIOUS HOLDINGS PVT LTD</t>
  </si>
  <si>
    <t>COTFAB</t>
  </si>
  <si>
    <t>GALAXY NOBLE GLOBAL OPPORTUNITIES FUND PCC - GNGOF 1</t>
  </si>
  <si>
    <t>DHYAANITR</t>
  </si>
  <si>
    <t>IGCIL</t>
  </si>
  <si>
    <t>MANUBHAI AMRUTLAL SHAH</t>
  </si>
  <si>
    <t>COMFORT ADVERTISING PVT LTD</t>
  </si>
  <si>
    <t>SETU SECURITIES PVT. LTD.</t>
  </si>
  <si>
    <t>ITCONS</t>
  </si>
  <si>
    <t>JANUSCORP</t>
  </si>
  <si>
    <t>MMLF</t>
  </si>
  <si>
    <t>SVS</t>
  </si>
  <si>
    <t>SHASHIKANT SHARMA (HUF)</t>
  </si>
  <si>
    <t>YELLOWSTONE VENTURES LLP</t>
  </si>
  <si>
    <t>TIRTPLS</t>
  </si>
  <si>
    <t>VJTFEDU</t>
  </si>
  <si>
    <t>VINAY DHARAMCHAND JAIN</t>
  </si>
  <si>
    <t>FELIX</t>
  </si>
  <si>
    <t>Felix Industries Ltd.</t>
  </si>
  <si>
    <t>Garden Reach Ship</t>
  </si>
  <si>
    <t>HILTON</t>
  </si>
  <si>
    <t>Hilton Metal Forging Limi</t>
  </si>
  <si>
    <t>ELAN VENTURES PRIVATE LIMITED</t>
  </si>
  <si>
    <t>QE SECURITIES LLP</t>
  </si>
  <si>
    <t>RAJ RATAN COMMODITIES PRIVATE LIMITED</t>
  </si>
  <si>
    <t>KRYSTAL</t>
  </si>
  <si>
    <t>Krystal Integrated Ser L</t>
  </si>
  <si>
    <t>RULKA</t>
  </si>
  <si>
    <t>Rulka Electricals Limited</t>
  </si>
  <si>
    <t>SPRL</t>
  </si>
  <si>
    <t>SP Refractories Limited</t>
  </si>
  <si>
    <t>Profit of Rs.69/-</t>
  </si>
  <si>
    <t>820-840</t>
  </si>
  <si>
    <t>900-950</t>
  </si>
  <si>
    <t>LT JULY FUT</t>
  </si>
  <si>
    <t>3670-3740</t>
  </si>
  <si>
    <t>LALPATHLAB JULY FUT</t>
  </si>
  <si>
    <t>2767-2798</t>
  </si>
  <si>
    <t>BANKNIFTY 52200 CE 26-JUNE</t>
  </si>
  <si>
    <t>BANKNIFTY 52500 CE 26-JUNE (2 Lots)</t>
  </si>
  <si>
    <t>FINNIFTY 23450 CE 25-JUNE</t>
  </si>
  <si>
    <t>80-100</t>
  </si>
  <si>
    <t>NIFTY 23650 CE 27-JUNE</t>
  </si>
  <si>
    <t>135-140</t>
  </si>
  <si>
    <t>200-260</t>
  </si>
  <si>
    <t>Profit of Rs.17/-</t>
  </si>
  <si>
    <t>3CIT</t>
  </si>
  <si>
    <t>SMITA KHURANA</t>
  </si>
  <si>
    <t>AMRAPLIN</t>
  </si>
  <si>
    <t>PREMIUM TRADELINK</t>
  </si>
  <si>
    <t>YASHASVI WEALTH MANAGEMENT LLP</t>
  </si>
  <si>
    <t>DEVJI DEYAT NANDA</t>
  </si>
  <si>
    <t>B2BSOFT</t>
  </si>
  <si>
    <t>VARMA JANAKIRAMA MEKA</t>
  </si>
  <si>
    <t>SUNITA AGARWAL</t>
  </si>
  <si>
    <t>KANTA DEVI SAMDARIA</t>
  </si>
  <si>
    <t>COMCL</t>
  </si>
  <si>
    <t>SUSILA DEVI BOMMISETTI</t>
  </si>
  <si>
    <t>NAV CAPITAL VCC - NAV CAPITAL EMERGING STAR FUND</t>
  </si>
  <si>
    <t>DELTA</t>
  </si>
  <si>
    <t>PREETI BHAUKA</t>
  </si>
  <si>
    <t>CHINTAN NAYAN BHAI RAJYAGURU</t>
  </si>
  <si>
    <t>LAXMAN HARKISHAN NARANG</t>
  </si>
  <si>
    <t>PRITI CHAODHARY</t>
  </si>
  <si>
    <t>RESHMA GAURANGBHAI NATHVANI</t>
  </si>
  <si>
    <t>SRIRAMULU CHOWDARY POLINENI</t>
  </si>
  <si>
    <t>ESHAMEDIA</t>
  </si>
  <si>
    <t>KEDAR N JOSHI</t>
  </si>
  <si>
    <t>APBCPRINTINGINKSPLTD</t>
  </si>
  <si>
    <t>RGE DIGITAL IMAGING SOLUTIONS PVT. LTD</t>
  </si>
  <si>
    <t>MEDIA EAGLE RESEARCH LLP</t>
  </si>
  <si>
    <t>SN ENTERPRISES</t>
  </si>
  <si>
    <t>GNRL</t>
  </si>
  <si>
    <t>SUMIT LAKHOTIA</t>
  </si>
  <si>
    <t>DJ INFRASPACE LLP</t>
  </si>
  <si>
    <t>PRB SECURITIES PVT. LTD.</t>
  </si>
  <si>
    <t>ASHOK SOOTA</t>
  </si>
  <si>
    <t>RUMA MUKHERJEE</t>
  </si>
  <si>
    <t>JR SEAMLESS PRIVATE LIMITED</t>
  </si>
  <si>
    <t>ASHOK KUMAR MADRECHA</t>
  </si>
  <si>
    <t>JAIN SUNIL</t>
  </si>
  <si>
    <t>KCLINFRA</t>
  </si>
  <si>
    <t>MOHAN DEOKISHAN JHAWAR HUF</t>
  </si>
  <si>
    <t>PRERNA KARTIK MEHTA</t>
  </si>
  <si>
    <t>RAJANI SUBRAMANIAM IYER</t>
  </si>
  <si>
    <t>MISHDESIGN</t>
  </si>
  <si>
    <t>MAHESH GUPTA</t>
  </si>
  <si>
    <t>NATWEST BANK PLC AS TRUSTEE OF THE JUPITE</t>
  </si>
  <si>
    <t>PARTH NITINBHAI SINOJIA</t>
  </si>
  <si>
    <t>MOSCHIP</t>
  </si>
  <si>
    <t>NAVEED AHMED SHERWANI</t>
  </si>
  <si>
    <t>NBFOOT</t>
  </si>
  <si>
    <t>SYNEMATIC MEDIA AND CONSULTING PRIVATE LIMITED</t>
  </si>
  <si>
    <t>ONEGLOBAL</t>
  </si>
  <si>
    <t>EMINENCE GLOBAL FUND PCC- EUBILIA CAPITAL PARTNERS FUND I</t>
  </si>
  <si>
    <t>ORIENTTR</t>
  </si>
  <si>
    <t>SHAH VAIBHAV SATISH</t>
  </si>
  <si>
    <t>DAMINI COMMOSALES LLP</t>
  </si>
  <si>
    <t>PARTHIPAN MOUNARAJAN</t>
  </si>
  <si>
    <t>PREMCO</t>
  </si>
  <si>
    <t>ARC DISTRIBUTORS (I) PRIVATE LIMITED</t>
  </si>
  <si>
    <t>PROFINC</t>
  </si>
  <si>
    <t>KIRANBHAI TRIVEDI</t>
  </si>
  <si>
    <t>VINAY ARUNKUMAR SANKLECHA</t>
  </si>
  <si>
    <t>APURVA CHOPRA</t>
  </si>
  <si>
    <t>SECPL ENGINEERING CONSTRUCTION PRIVATE LIMITED</t>
  </si>
  <si>
    <t>RAJNISH</t>
  </si>
  <si>
    <t>AKARSHIKA TRADERS LLP</t>
  </si>
  <si>
    <t>GOLDMAN SACHS FUNDS - GOLDMAN SACHS INDIA EQUITY PORTFOLIO</t>
  </si>
  <si>
    <t>RESPONSINF</t>
  </si>
  <si>
    <t>SHREEJI CAPITAL AND FINANCE LIMITED</t>
  </si>
  <si>
    <t>SUDARSHAN CHERUKUPALLY</t>
  </si>
  <si>
    <t>RFLL</t>
  </si>
  <si>
    <t>ANKIT JAYESHKUMAR SHAH</t>
  </si>
  <si>
    <t>VASANTBEN VIJAYBHAI MORI</t>
  </si>
  <si>
    <t>PAWAN KUMAR MITTAL</t>
  </si>
  <si>
    <t>ROJL</t>
  </si>
  <si>
    <t>YACOOBALI AIYUB MOHAMMED</t>
  </si>
  <si>
    <t>BHARAT RASIKLAL SHAH</t>
  </si>
  <si>
    <t>SANJEEV HARBANSLAL BHATIA</t>
  </si>
  <si>
    <t>SEJALLTD</t>
  </si>
  <si>
    <t>CHANDRAKANT V GOGRI</t>
  </si>
  <si>
    <t>NITIN SIDDAMSETTY</t>
  </si>
  <si>
    <t>SHERVANI</t>
  </si>
  <si>
    <t>COUNTER CYCLICAL INVESTMENTS PRIVATE LIMITED</t>
  </si>
  <si>
    <t>SOURCENTRL</t>
  </si>
  <si>
    <t>HALDIA PRECISION ENGG P LTD</t>
  </si>
  <si>
    <t>VIKRAMKUMAR KARANRAJ SAKARIA HUF</t>
  </si>
  <si>
    <t>SSPNFIN</t>
  </si>
  <si>
    <t>PRAVIN RAMASWAMI CHITTOJI</t>
  </si>
  <si>
    <t>CHANDU KESHRIMAL JAIN</t>
  </si>
  <si>
    <t>CHETAN PANKAJBHAI KOTAK</t>
  </si>
  <si>
    <t>TARINI</t>
  </si>
  <si>
    <t>RUCHI GANGWAR</t>
  </si>
  <si>
    <t>VILASBEN NAILESHABHAI MORAKHIA</t>
  </si>
  <si>
    <t>TTFL</t>
  </si>
  <si>
    <t>HARDIK JIGISHKUMAR DESAI</t>
  </si>
  <si>
    <t>SANKET RAMESH FUKE</t>
  </si>
  <si>
    <t>VIVIDM</t>
  </si>
  <si>
    <t>DAKSHA JAYESHBHAI THAKKER</t>
  </si>
  <si>
    <t>KALAWATI PRITHVIRAJ KOTHARI</t>
  </si>
  <si>
    <t>Amara Raja Energy Mob Ltd</t>
  </si>
  <si>
    <t>NK SECURITIES RESEARCH PRIVATE LIMITED</t>
  </si>
  <si>
    <t>ATULAUTO</t>
  </si>
  <si>
    <t>Atul Auto Limited</t>
  </si>
  <si>
    <t>PARITOSH RUNGTA</t>
  </si>
  <si>
    <t>BAIDFIN</t>
  </si>
  <si>
    <t>Baid Finserv Limited</t>
  </si>
  <si>
    <t>SETU SECURITIES PVT LTD</t>
  </si>
  <si>
    <t>ARHAM WEALTH MANAGEMENT PRIVATE LIMITED</t>
  </si>
  <si>
    <t>BTML</t>
  </si>
  <si>
    <t>Bodhi Tree Multimedia Ltd</t>
  </si>
  <si>
    <t>RADIANT COMPUTECH PRIVATE LIMITED</t>
  </si>
  <si>
    <t>CELLECOR</t>
  </si>
  <si>
    <t>Cellecor Gadgets Limited</t>
  </si>
  <si>
    <t>Craftsman Automation Ltd</t>
  </si>
  <si>
    <t>Dcb Bank Limited</t>
  </si>
  <si>
    <t>INDIA FIRST LIFE INSURANCE COMPANY LIMITED</t>
  </si>
  <si>
    <t>DODLA</t>
  </si>
  <si>
    <t>Dodla Dairy Limited</t>
  </si>
  <si>
    <t>PINEBRIDGE INV ASIA LIMITED A/C PB GLOBAL FUNDS-PINEBRIDGE INDIA EQ FUND</t>
  </si>
  <si>
    <t>Exide Industries Ltd</t>
  </si>
  <si>
    <t>YUGA STOCKS AND COMMODITIES PRIVATE LIMITED  .</t>
  </si>
  <si>
    <t>Happiest Minds Techno Ltd</t>
  </si>
  <si>
    <t>PRB SECURITIES PVT LTD</t>
  </si>
  <si>
    <t>IXIGO</t>
  </si>
  <si>
    <t>Le Travenues Technology L</t>
  </si>
  <si>
    <t>STEADVIEW CAPITAL MASTER FUND LTD.</t>
  </si>
  <si>
    <t>Jupiter Wagons Limited</t>
  </si>
  <si>
    <t>COPTHALL MAURITIUS INVESTMENT LTD</t>
  </si>
  <si>
    <t>K2INFRA</t>
  </si>
  <si>
    <t>K2 Infragen Limited</t>
  </si>
  <si>
    <t>SOHAM FINCARE INDIA LLP</t>
  </si>
  <si>
    <t>KAMOPAINTS</t>
  </si>
  <si>
    <t>Kamdhenu Ventures Limited</t>
  </si>
  <si>
    <t>SKSE SECURITIES LTD</t>
  </si>
  <si>
    <t>KSHITI-RE</t>
  </si>
  <si>
    <t>Kshitij Polyline Limited</t>
  </si>
  <si>
    <t>MUSKAN JAIN</t>
  </si>
  <si>
    <t>LEXUS</t>
  </si>
  <si>
    <t>Lexus Granito (India) Ltd</t>
  </si>
  <si>
    <t>JAIN POOJA</t>
  </si>
  <si>
    <t>INDRA KIRAN VENTURES</t>
  </si>
  <si>
    <t>MOHITIND</t>
  </si>
  <si>
    <t>Mohit Industries Ltd</t>
  </si>
  <si>
    <t>NOVAAGRI</t>
  </si>
  <si>
    <t>Nova Agritech Limited</t>
  </si>
  <si>
    <t>Olectra Greentech Limited</t>
  </si>
  <si>
    <t>PNBGILTS</t>
  </si>
  <si>
    <t>PNB Gilts Limited</t>
  </si>
  <si>
    <t>PRATHAM</t>
  </si>
  <si>
    <t>Pratham EPC Projects Ltd</t>
  </si>
  <si>
    <t>QMSMEDI</t>
  </si>
  <si>
    <t>QMS Medical Allied S Ltd</t>
  </si>
  <si>
    <t>ROLLT</t>
  </si>
  <si>
    <t>Rollatainers Limited</t>
  </si>
  <si>
    <t>ATAMBHU BUILDWELL PRIVATE LIMITED</t>
  </si>
  <si>
    <t>COMPACT AUTOMOTIVES PVT LTD</t>
  </si>
  <si>
    <t>SUMICKSHA BANSAL</t>
  </si>
  <si>
    <t>VENKATESHWARA INDUSTRIAL PROMOTION CO.LIMITED</t>
  </si>
  <si>
    <t>GIRIRAJ RATAN DAMANI</t>
  </si>
  <si>
    <t>TRIGYN</t>
  </si>
  <si>
    <t>Trigyn Technologies Ltd</t>
  </si>
  <si>
    <t>RAMACHANDRA NAIDU CHEREDDI</t>
  </si>
  <si>
    <t>TRU</t>
  </si>
  <si>
    <t>TruCap Finance Limited</t>
  </si>
  <si>
    <t>IND SWIFT LABORATORIES LIMITED</t>
  </si>
  <si>
    <t>TVSELECT</t>
  </si>
  <si>
    <t>TVS Electronics Limited</t>
  </si>
  <si>
    <t>WOMANCART</t>
  </si>
  <si>
    <t>Womancart Limited</t>
  </si>
  <si>
    <t>SAHIL SHARMA</t>
  </si>
  <si>
    <t>ZODIACLOTH</t>
  </si>
  <si>
    <t>Zodiac Clothing Co. Ltd</t>
  </si>
  <si>
    <t>L7 HITECH PRIVATE LIMITED</t>
  </si>
  <si>
    <t>DSP MUTUAL FUND</t>
  </si>
  <si>
    <t>MYLKTREE CONSULTANTS LLP</t>
  </si>
  <si>
    <t>EMPOWER INDIA LIMITED</t>
  </si>
  <si>
    <t>RAJ KAMAL JAIN</t>
  </si>
  <si>
    <t>KANANIIND</t>
  </si>
  <si>
    <t>Kanani Industries Ltd</t>
  </si>
  <si>
    <t>HARSHIL PREMJIBHAI KANANI</t>
  </si>
  <si>
    <t>ZENAB AIYUB YACOOBALI</t>
  </si>
  <si>
    <t>LAXMIKANTH PRABHU N</t>
  </si>
  <si>
    <t>NIMIT JAYENDRA SHAH</t>
  </si>
  <si>
    <t>VERITAAS</t>
  </si>
  <si>
    <t>Veritaas Advertising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</si>
</sst>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10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2" borderId="28" xfId="0" applyFont="1" applyFill="1" applyBorder="1"/>
    <xf numFmtId="0" fontId="3" fillId="0" borderId="40" xfId="0" applyFont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16" fontId="36" fillId="47" borderId="28" xfId="0" applyNumberFormat="1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0" borderId="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7" fillId="41" borderId="42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0" fillId="42" borderId="28" xfId="0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16" fontId="36" fillId="0" borderId="28" xfId="0" applyNumberFormat="1" applyFont="1" applyFill="1" applyBorder="1" applyAlignment="1">
      <alignment horizontal="center" vertical="center"/>
    </xf>
    <xf numFmtId="0" fontId="36" fillId="0" borderId="28" xfId="0" applyFont="1" applyFill="1" applyBorder="1"/>
    <xf numFmtId="0" fontId="37" fillId="0" borderId="28" xfId="0" applyFont="1" applyFill="1" applyBorder="1" applyAlignment="1">
      <alignment horizontal="center" vertical="center"/>
    </xf>
    <xf numFmtId="2" fontId="37" fillId="0" borderId="28" xfId="0" applyNumberFormat="1" applyFont="1" applyFill="1" applyBorder="1" applyAlignment="1">
      <alignment horizontal="center" vertical="center"/>
    </xf>
    <xf numFmtId="166" fontId="36" fillId="0" borderId="28" xfId="0" applyNumberFormat="1" applyFont="1" applyFill="1" applyBorder="1" applyAlignment="1">
      <alignment horizontal="center" vertical="center"/>
    </xf>
    <xf numFmtId="0" fontId="3" fillId="43" borderId="28" xfId="0" applyFont="1" applyFill="1" applyBorder="1" applyAlignment="1">
      <alignment horizontal="center" vertical="center"/>
    </xf>
    <xf numFmtId="165" fontId="36" fillId="43" borderId="28" xfId="0" applyNumberFormat="1" applyFont="1" applyFill="1" applyBorder="1" applyAlignment="1">
      <alignment horizontal="center" vertical="center"/>
    </xf>
    <xf numFmtId="15" fontId="3" fillId="43" borderId="28" xfId="0" applyNumberFormat="1" applyFont="1" applyFill="1" applyBorder="1" applyAlignment="1">
      <alignment horizontal="center" vertical="center"/>
    </xf>
    <xf numFmtId="0" fontId="36" fillId="43" borderId="28" xfId="0" applyFont="1" applyFill="1" applyBorder="1" applyAlignment="1">
      <alignment horizontal="left"/>
    </xf>
    <xf numFmtId="43" fontId="36" fillId="43" borderId="28" xfId="0" applyNumberFormat="1" applyFont="1" applyFill="1" applyBorder="1" applyAlignment="1">
      <alignment horizontal="center" vertical="top"/>
    </xf>
    <xf numFmtId="0" fontId="36" fillId="43" borderId="28" xfId="0" applyFont="1" applyFill="1" applyBorder="1" applyAlignment="1">
      <alignment horizontal="center" vertical="center"/>
    </xf>
    <xf numFmtId="0" fontId="37" fillId="43" borderId="28" xfId="0" applyFont="1" applyFill="1" applyBorder="1" applyAlignment="1">
      <alignment horizontal="center" vertical="center"/>
    </xf>
    <xf numFmtId="0" fontId="36" fillId="48" borderId="28" xfId="0" applyFont="1" applyFill="1" applyBorder="1" applyAlignment="1">
      <alignment horizontal="center" vertical="center"/>
    </xf>
    <xf numFmtId="2" fontId="36" fillId="48" borderId="28" xfId="0" applyNumberFormat="1" applyFont="1" applyFill="1" applyBorder="1" applyAlignment="1">
      <alignment horizontal="center" vertical="center"/>
    </xf>
    <xf numFmtId="10" fontId="36" fillId="48" borderId="28" xfId="0" applyNumberFormat="1" applyFont="1" applyFill="1" applyBorder="1" applyAlignment="1">
      <alignment horizontal="center" vertical="center" wrapText="1"/>
    </xf>
    <xf numFmtId="16" fontId="36" fillId="48" borderId="28" xfId="0" applyNumberFormat="1" applyFont="1" applyFill="1" applyBorder="1" applyAlignment="1">
      <alignment horizontal="center" vertical="center"/>
    </xf>
    <xf numFmtId="2" fontId="37" fillId="43" borderId="28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0" borderId="38" xfId="0" applyFont="1" applyFill="1" applyBorder="1" applyAlignment="1">
      <alignment horizontal="center" vertical="center"/>
    </xf>
    <xf numFmtId="0" fontId="37" fillId="0" borderId="39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0" fontId="36" fillId="0" borderId="39" xfId="0" applyFont="1" applyFill="1" applyBorder="1" applyAlignment="1">
      <alignment horizontal="center" vertical="center"/>
    </xf>
    <xf numFmtId="16" fontId="36" fillId="0" borderId="38" xfId="0" applyNumberFormat="1" applyFont="1" applyFill="1" applyBorder="1" applyAlignment="1">
      <alignment horizontal="center" vertical="center"/>
    </xf>
    <xf numFmtId="16" fontId="36" fillId="0" borderId="39" xfId="0" applyNumberFormat="1" applyFont="1" applyFill="1" applyBorder="1" applyAlignment="1">
      <alignment horizontal="center" vertical="center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6" fontId="36" fillId="41" borderId="38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6" borderId="38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45469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45469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6" t="s">
        <v>20</v>
      </c>
      <c r="F9" s="26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6"/>
      <c r="N9" s="27"/>
      <c r="O9" s="27"/>
      <c r="P9" s="27"/>
    </row>
    <row r="10" spans="1:16" ht="40.200000000000003">
      <c r="A10" s="365"/>
      <c r="B10" s="367"/>
      <c r="C10" s="367"/>
      <c r="D10" s="367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23731.25</v>
      </c>
      <c r="F11" s="204">
        <v>23675.966666666664</v>
      </c>
      <c r="G11" s="203">
        <v>23605.833333333328</v>
      </c>
      <c r="H11" s="203">
        <v>23480.416666666664</v>
      </c>
      <c r="I11" s="203">
        <v>23410.283333333329</v>
      </c>
      <c r="J11" s="203">
        <v>23801.383333333328</v>
      </c>
      <c r="K11" s="203">
        <v>23871.516666666666</v>
      </c>
      <c r="L11" s="203">
        <v>23996.933333333327</v>
      </c>
      <c r="M11" s="202">
        <v>23746.1</v>
      </c>
      <c r="N11" s="202">
        <v>23550.55</v>
      </c>
      <c r="O11" s="202">
        <v>16435400</v>
      </c>
      <c r="P11" s="205">
        <v>5.4360639016167861E-2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52626.85</v>
      </c>
      <c r="F12" s="204">
        <v>52371.30000000001</v>
      </c>
      <c r="G12" s="203">
        <v>52024.35000000002</v>
      </c>
      <c r="H12" s="203">
        <v>51421.850000000013</v>
      </c>
      <c r="I12" s="203">
        <v>51074.900000000023</v>
      </c>
      <c r="J12" s="203">
        <v>52973.800000000017</v>
      </c>
      <c r="K12" s="203">
        <v>53320.750000000015</v>
      </c>
      <c r="L12" s="203">
        <v>53923.250000000015</v>
      </c>
      <c r="M12" s="202">
        <v>52718.25</v>
      </c>
      <c r="N12" s="202">
        <v>51768.800000000003</v>
      </c>
      <c r="O12" s="202">
        <v>3493860</v>
      </c>
      <c r="P12" s="205">
        <v>0.18663806937729571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23564.55</v>
      </c>
      <c r="F13" s="217">
        <v>23411.850000000002</v>
      </c>
      <c r="G13" s="219">
        <v>23223.700000000004</v>
      </c>
      <c r="H13" s="219">
        <v>22882.850000000002</v>
      </c>
      <c r="I13" s="219">
        <v>22694.700000000004</v>
      </c>
      <c r="J13" s="219">
        <v>23752.700000000004</v>
      </c>
      <c r="K13" s="219">
        <v>23940.850000000006</v>
      </c>
      <c r="L13" s="219">
        <v>24281.700000000004</v>
      </c>
      <c r="M13" s="220">
        <v>23600</v>
      </c>
      <c r="N13" s="220">
        <v>23071</v>
      </c>
      <c r="O13" s="220">
        <v>112700</v>
      </c>
      <c r="P13" s="221">
        <v>0.22961104140526975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12291.6</v>
      </c>
      <c r="F14" s="217">
        <v>12305.616666666667</v>
      </c>
      <c r="G14" s="219">
        <v>12228.983333333334</v>
      </c>
      <c r="H14" s="219">
        <v>12166.366666666667</v>
      </c>
      <c r="I14" s="219">
        <v>12089.733333333334</v>
      </c>
      <c r="J14" s="219">
        <v>12368.233333333334</v>
      </c>
      <c r="K14" s="219">
        <v>12444.866666666669</v>
      </c>
      <c r="L14" s="219">
        <v>12507.483333333334</v>
      </c>
      <c r="M14" s="220">
        <v>12382.25</v>
      </c>
      <c r="N14" s="220">
        <v>12243</v>
      </c>
      <c r="O14" s="220">
        <v>1868800</v>
      </c>
      <c r="P14" s="221">
        <v>-0.30224396072135312</v>
      </c>
    </row>
    <row r="15" spans="1:16" ht="12.75" customHeight="1">
      <c r="A15" s="213">
        <v>5</v>
      </c>
      <c r="B15" s="283" t="s">
        <v>34</v>
      </c>
      <c r="C15" s="217" t="s">
        <v>861</v>
      </c>
      <c r="D15" s="218">
        <v>45471</v>
      </c>
      <c r="E15" s="217">
        <v>71621.100000000006</v>
      </c>
      <c r="F15" s="217">
        <v>71661.599999999991</v>
      </c>
      <c r="G15" s="219">
        <v>71459.499999999985</v>
      </c>
      <c r="H15" s="219">
        <v>71297.899999999994</v>
      </c>
      <c r="I15" s="219">
        <v>71095.799999999988</v>
      </c>
      <c r="J15" s="219">
        <v>71823.199999999983</v>
      </c>
      <c r="K15" s="219">
        <v>72025.299999999988</v>
      </c>
      <c r="L15" s="219">
        <v>72186.89999999998</v>
      </c>
      <c r="M15" s="220">
        <v>71863.7</v>
      </c>
      <c r="N15" s="220">
        <v>71500</v>
      </c>
      <c r="O15" s="220">
        <v>8470</v>
      </c>
      <c r="P15" s="221">
        <v>1.1820330969267139E-3</v>
      </c>
    </row>
    <row r="16" spans="1:16" ht="12.75" customHeight="1">
      <c r="A16" s="213">
        <v>6</v>
      </c>
      <c r="B16" s="225" t="s">
        <v>842</v>
      </c>
      <c r="C16" s="222" t="s">
        <v>39</v>
      </c>
      <c r="D16" s="218">
        <v>45470</v>
      </c>
      <c r="E16" s="217">
        <v>695.6</v>
      </c>
      <c r="F16" s="217">
        <v>699.86666666666679</v>
      </c>
      <c r="G16" s="219">
        <v>690.68333333333362</v>
      </c>
      <c r="H16" s="219">
        <v>685.76666666666688</v>
      </c>
      <c r="I16" s="219">
        <v>676.58333333333371</v>
      </c>
      <c r="J16" s="219">
        <v>704.78333333333353</v>
      </c>
      <c r="K16" s="219">
        <v>713.9666666666667</v>
      </c>
      <c r="L16" s="219">
        <v>718.88333333333344</v>
      </c>
      <c r="M16" s="220">
        <v>709.05</v>
      </c>
      <c r="N16" s="220">
        <v>694.95</v>
      </c>
      <c r="O16" s="220">
        <v>11453000</v>
      </c>
      <c r="P16" s="221">
        <v>2.9774936509326562E-3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8405.35</v>
      </c>
      <c r="F17" s="217">
        <v>8466.4</v>
      </c>
      <c r="G17" s="219">
        <v>8331.5499999999993</v>
      </c>
      <c r="H17" s="219">
        <v>8257.75</v>
      </c>
      <c r="I17" s="219">
        <v>8122.9</v>
      </c>
      <c r="J17" s="219">
        <v>8540.1999999999989</v>
      </c>
      <c r="K17" s="219">
        <v>8675.0500000000011</v>
      </c>
      <c r="L17" s="219">
        <v>8748.8499999999985</v>
      </c>
      <c r="M17" s="220">
        <v>8601.25</v>
      </c>
      <c r="N17" s="220">
        <v>8392.6</v>
      </c>
      <c r="O17" s="220">
        <v>1554750</v>
      </c>
      <c r="P17" s="221">
        <v>2.3956532477154853E-2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26866.85</v>
      </c>
      <c r="F18" s="217">
        <v>26811.200000000001</v>
      </c>
      <c r="G18" s="219">
        <v>26610.45</v>
      </c>
      <c r="H18" s="219">
        <v>26354.05</v>
      </c>
      <c r="I18" s="219">
        <v>26153.3</v>
      </c>
      <c r="J18" s="219">
        <v>27067.600000000002</v>
      </c>
      <c r="K18" s="219">
        <v>27268.350000000002</v>
      </c>
      <c r="L18" s="219">
        <v>27524.750000000004</v>
      </c>
      <c r="M18" s="220">
        <v>27011.95</v>
      </c>
      <c r="N18" s="220">
        <v>26554.799999999999</v>
      </c>
      <c r="O18" s="220">
        <v>158360</v>
      </c>
      <c r="P18" s="221">
        <v>-3.3447265625E-2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237.95</v>
      </c>
      <c r="F19" s="217">
        <v>238.19999999999996</v>
      </c>
      <c r="G19" s="219">
        <v>235.04999999999993</v>
      </c>
      <c r="H19" s="219">
        <v>232.14999999999998</v>
      </c>
      <c r="I19" s="219">
        <v>228.99999999999994</v>
      </c>
      <c r="J19" s="219">
        <v>241.09999999999991</v>
      </c>
      <c r="K19" s="219">
        <v>244.24999999999994</v>
      </c>
      <c r="L19" s="219">
        <v>247.14999999999989</v>
      </c>
      <c r="M19" s="220">
        <v>241.35</v>
      </c>
      <c r="N19" s="220">
        <v>235.3</v>
      </c>
      <c r="O19" s="220">
        <v>70497000</v>
      </c>
      <c r="P19" s="221">
        <v>-3.3750277551624602E-2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318.55</v>
      </c>
      <c r="F20" s="217">
        <v>319.43333333333334</v>
      </c>
      <c r="G20" s="219">
        <v>315.51666666666665</v>
      </c>
      <c r="H20" s="219">
        <v>312.48333333333329</v>
      </c>
      <c r="I20" s="219">
        <v>308.56666666666661</v>
      </c>
      <c r="J20" s="219">
        <v>322.4666666666667</v>
      </c>
      <c r="K20" s="219">
        <v>326.38333333333333</v>
      </c>
      <c r="L20" s="219">
        <v>329.41666666666674</v>
      </c>
      <c r="M20" s="220">
        <v>323.35000000000002</v>
      </c>
      <c r="N20" s="220">
        <v>316.39999999999998</v>
      </c>
      <c r="O20" s="220">
        <v>38916800</v>
      </c>
      <c r="P20" s="221">
        <v>-3.5194018306046154E-2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2571.4499999999998</v>
      </c>
      <c r="F21" s="217">
        <v>2574</v>
      </c>
      <c r="G21" s="219">
        <v>2546</v>
      </c>
      <c r="H21" s="219">
        <v>2520.5500000000002</v>
      </c>
      <c r="I21" s="219">
        <v>2492.5500000000002</v>
      </c>
      <c r="J21" s="219">
        <v>2599.4499999999998</v>
      </c>
      <c r="K21" s="219">
        <v>2627.45</v>
      </c>
      <c r="L21" s="219">
        <v>2652.8999999999996</v>
      </c>
      <c r="M21" s="220">
        <v>2602</v>
      </c>
      <c r="N21" s="220">
        <v>2548.5500000000002</v>
      </c>
      <c r="O21" s="220">
        <v>4759800</v>
      </c>
      <c r="P21" s="221">
        <v>-1.0847880299251871E-2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3171.05</v>
      </c>
      <c r="F22" s="217">
        <v>3178.0833333333335</v>
      </c>
      <c r="G22" s="219">
        <v>3149.4666666666672</v>
      </c>
      <c r="H22" s="219">
        <v>3127.8833333333337</v>
      </c>
      <c r="I22" s="219">
        <v>3099.2666666666673</v>
      </c>
      <c r="J22" s="219">
        <v>3199.666666666667</v>
      </c>
      <c r="K22" s="219">
        <v>3228.2833333333328</v>
      </c>
      <c r="L22" s="219">
        <v>3249.8666666666668</v>
      </c>
      <c r="M22" s="220">
        <v>3206.7</v>
      </c>
      <c r="N22" s="220">
        <v>3156.5</v>
      </c>
      <c r="O22" s="220">
        <v>15929100</v>
      </c>
      <c r="P22" s="221">
        <v>-1.2497907716342131E-2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1457.2</v>
      </c>
      <c r="F23" s="217">
        <v>1454.3</v>
      </c>
      <c r="G23" s="219">
        <v>1440.3999999999999</v>
      </c>
      <c r="H23" s="219">
        <v>1423.6</v>
      </c>
      <c r="I23" s="219">
        <v>1409.6999999999998</v>
      </c>
      <c r="J23" s="219">
        <v>1471.1</v>
      </c>
      <c r="K23" s="219">
        <v>1485</v>
      </c>
      <c r="L23" s="219">
        <v>1501.8</v>
      </c>
      <c r="M23" s="220">
        <v>1468.2</v>
      </c>
      <c r="N23" s="220">
        <v>1437.5</v>
      </c>
      <c r="O23" s="220">
        <v>32680800</v>
      </c>
      <c r="P23" s="221">
        <v>-1.1673340026854731E-2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5098.8999999999996</v>
      </c>
      <c r="F24" s="217">
        <v>5121.6166666666668</v>
      </c>
      <c r="G24" s="219">
        <v>4996.3833333333332</v>
      </c>
      <c r="H24" s="219">
        <v>4893.8666666666668</v>
      </c>
      <c r="I24" s="219">
        <v>4768.6333333333332</v>
      </c>
      <c r="J24" s="219">
        <v>5224.1333333333332</v>
      </c>
      <c r="K24" s="219">
        <v>5349.3666666666668</v>
      </c>
      <c r="L24" s="219">
        <v>5451.8833333333332</v>
      </c>
      <c r="M24" s="220">
        <v>5246.85</v>
      </c>
      <c r="N24" s="220">
        <v>5019.1000000000004</v>
      </c>
      <c r="O24" s="220">
        <v>1401900</v>
      </c>
      <c r="P24" s="221">
        <v>4.3779316506589235E-2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648.45000000000005</v>
      </c>
      <c r="F25" s="217">
        <v>652.36666666666667</v>
      </c>
      <c r="G25" s="219">
        <v>639.18333333333339</v>
      </c>
      <c r="H25" s="219">
        <v>629.91666666666674</v>
      </c>
      <c r="I25" s="219">
        <v>616.73333333333346</v>
      </c>
      <c r="J25" s="219">
        <v>661.63333333333333</v>
      </c>
      <c r="K25" s="219">
        <v>674.81666666666649</v>
      </c>
      <c r="L25" s="219">
        <v>684.08333333333326</v>
      </c>
      <c r="M25" s="220">
        <v>665.55</v>
      </c>
      <c r="N25" s="220">
        <v>643.1</v>
      </c>
      <c r="O25" s="220">
        <v>37778400</v>
      </c>
      <c r="P25" s="221">
        <v>2.2458225751449311E-2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6287.1</v>
      </c>
      <c r="F26" s="217">
        <v>6256.2</v>
      </c>
      <c r="G26" s="219">
        <v>6206</v>
      </c>
      <c r="H26" s="219">
        <v>6124.9000000000005</v>
      </c>
      <c r="I26" s="219">
        <v>6074.7000000000007</v>
      </c>
      <c r="J26" s="219">
        <v>6337.2999999999993</v>
      </c>
      <c r="K26" s="219">
        <v>6387.4999999999982</v>
      </c>
      <c r="L26" s="219">
        <v>6468.5999999999985</v>
      </c>
      <c r="M26" s="220">
        <v>6306.4</v>
      </c>
      <c r="N26" s="220">
        <v>6175.1</v>
      </c>
      <c r="O26" s="220">
        <v>2169375</v>
      </c>
      <c r="P26" s="221">
        <v>-1.4480408858603067E-2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518.79999999999995</v>
      </c>
      <c r="F27" s="217">
        <v>511.73333333333329</v>
      </c>
      <c r="G27" s="219">
        <v>502.96666666666658</v>
      </c>
      <c r="H27" s="219">
        <v>487.13333333333327</v>
      </c>
      <c r="I27" s="219">
        <v>478.36666666666656</v>
      </c>
      <c r="J27" s="219">
        <v>527.56666666666661</v>
      </c>
      <c r="K27" s="219">
        <v>536.33333333333337</v>
      </c>
      <c r="L27" s="219">
        <v>552.16666666666663</v>
      </c>
      <c r="M27" s="220">
        <v>520.5</v>
      </c>
      <c r="N27" s="220">
        <v>495.9</v>
      </c>
      <c r="O27" s="220">
        <v>17384200</v>
      </c>
      <c r="P27" s="221">
        <v>-4.0442901379375056E-2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242</v>
      </c>
      <c r="F28" s="217">
        <v>242.9</v>
      </c>
      <c r="G28" s="219">
        <v>240.10000000000002</v>
      </c>
      <c r="H28" s="219">
        <v>238.20000000000002</v>
      </c>
      <c r="I28" s="219">
        <v>235.40000000000003</v>
      </c>
      <c r="J28" s="219">
        <v>244.8</v>
      </c>
      <c r="K28" s="219">
        <v>247.60000000000002</v>
      </c>
      <c r="L28" s="219">
        <v>249.5</v>
      </c>
      <c r="M28" s="220">
        <v>245.7</v>
      </c>
      <c r="N28" s="220">
        <v>241</v>
      </c>
      <c r="O28" s="220">
        <v>86345000</v>
      </c>
      <c r="P28" s="221">
        <v>1.5345719661335843E-2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2857</v>
      </c>
      <c r="F29" s="217">
        <v>2867.0333333333333</v>
      </c>
      <c r="G29" s="219">
        <v>2844.0666666666666</v>
      </c>
      <c r="H29" s="219">
        <v>2831.1333333333332</v>
      </c>
      <c r="I29" s="219">
        <v>2808.1666666666665</v>
      </c>
      <c r="J29" s="219">
        <v>2879.9666666666667</v>
      </c>
      <c r="K29" s="219">
        <v>2902.9333333333329</v>
      </c>
      <c r="L29" s="219">
        <v>2915.8666666666668</v>
      </c>
      <c r="M29" s="220">
        <v>2890</v>
      </c>
      <c r="N29" s="220">
        <v>2854.1</v>
      </c>
      <c r="O29" s="220">
        <v>12898000</v>
      </c>
      <c r="P29" s="221">
        <v>8.693453785478325E-2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2381.3000000000002</v>
      </c>
      <c r="F30" s="217">
        <v>2387.3000000000002</v>
      </c>
      <c r="G30" s="219">
        <v>2363.2000000000003</v>
      </c>
      <c r="H30" s="219">
        <v>2345.1</v>
      </c>
      <c r="I30" s="219">
        <v>2321</v>
      </c>
      <c r="J30" s="219">
        <v>2405.4000000000005</v>
      </c>
      <c r="K30" s="219">
        <v>2429.5000000000009</v>
      </c>
      <c r="L30" s="219">
        <v>2447.6000000000008</v>
      </c>
      <c r="M30" s="220">
        <v>2411.4</v>
      </c>
      <c r="N30" s="220">
        <v>2369.1999999999998</v>
      </c>
      <c r="O30" s="220">
        <v>3203543</v>
      </c>
      <c r="P30" s="221">
        <v>4.3889021765127961E-2</v>
      </c>
    </row>
    <row r="31" spans="1:16" ht="12.75" customHeight="1">
      <c r="A31" s="213">
        <v>21</v>
      </c>
      <c r="B31" s="225" t="s">
        <v>842</v>
      </c>
      <c r="C31" s="217" t="s">
        <v>60</v>
      </c>
      <c r="D31" s="218">
        <v>45470</v>
      </c>
      <c r="E31" s="217">
        <v>6364.5</v>
      </c>
      <c r="F31" s="217">
        <v>6391.4333333333334</v>
      </c>
      <c r="G31" s="219">
        <v>6285.9666666666672</v>
      </c>
      <c r="H31" s="219">
        <v>6207.4333333333334</v>
      </c>
      <c r="I31" s="219">
        <v>6101.9666666666672</v>
      </c>
      <c r="J31" s="219">
        <v>6469.9666666666672</v>
      </c>
      <c r="K31" s="219">
        <v>6575.4333333333325</v>
      </c>
      <c r="L31" s="219">
        <v>6653.9666666666672</v>
      </c>
      <c r="M31" s="220">
        <v>6496.9</v>
      </c>
      <c r="N31" s="220">
        <v>6312.9</v>
      </c>
      <c r="O31" s="220">
        <v>568550</v>
      </c>
      <c r="P31" s="221">
        <v>3.8352661857364627E-2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681.85</v>
      </c>
      <c r="F32" s="217">
        <v>681.61666666666667</v>
      </c>
      <c r="G32" s="219">
        <v>672.58333333333337</v>
      </c>
      <c r="H32" s="219">
        <v>663.31666666666672</v>
      </c>
      <c r="I32" s="219">
        <v>654.28333333333342</v>
      </c>
      <c r="J32" s="219">
        <v>690.88333333333333</v>
      </c>
      <c r="K32" s="219">
        <v>699.91666666666663</v>
      </c>
      <c r="L32" s="219">
        <v>709.18333333333328</v>
      </c>
      <c r="M32" s="220">
        <v>690.65</v>
      </c>
      <c r="N32" s="220">
        <v>672.35</v>
      </c>
      <c r="O32" s="220">
        <v>26043000</v>
      </c>
      <c r="P32" s="221">
        <v>-4.1655933762649491E-2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1216.55</v>
      </c>
      <c r="F33" s="217">
        <v>1216.1833333333334</v>
      </c>
      <c r="G33" s="219">
        <v>1204.3666666666668</v>
      </c>
      <c r="H33" s="219">
        <v>1192.1833333333334</v>
      </c>
      <c r="I33" s="219">
        <v>1180.3666666666668</v>
      </c>
      <c r="J33" s="219">
        <v>1228.3666666666668</v>
      </c>
      <c r="K33" s="219">
        <v>1240.1833333333334</v>
      </c>
      <c r="L33" s="219">
        <v>1252.3666666666668</v>
      </c>
      <c r="M33" s="220">
        <v>1228</v>
      </c>
      <c r="N33" s="220">
        <v>1204</v>
      </c>
      <c r="O33" s="220">
        <v>12200650</v>
      </c>
      <c r="P33" s="221">
        <v>-2.234464521815778E-2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1268</v>
      </c>
      <c r="F34" s="217">
        <v>1256.1166666666668</v>
      </c>
      <c r="G34" s="219">
        <v>1237.9333333333336</v>
      </c>
      <c r="H34" s="219">
        <v>1207.8666666666668</v>
      </c>
      <c r="I34" s="219">
        <v>1189.6833333333336</v>
      </c>
      <c r="J34" s="219">
        <v>1286.1833333333336</v>
      </c>
      <c r="K34" s="219">
        <v>1304.366666666667</v>
      </c>
      <c r="L34" s="219">
        <v>1334.4333333333336</v>
      </c>
      <c r="M34" s="220">
        <v>1274.3</v>
      </c>
      <c r="N34" s="220">
        <v>1226.05</v>
      </c>
      <c r="O34" s="220">
        <v>44440000</v>
      </c>
      <c r="P34" s="221">
        <v>5.5237303730966726E-2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9676.25</v>
      </c>
      <c r="F35" s="217">
        <v>9724.85</v>
      </c>
      <c r="G35" s="219">
        <v>9602.6</v>
      </c>
      <c r="H35" s="219">
        <v>9528.9500000000007</v>
      </c>
      <c r="I35" s="219">
        <v>9406.7000000000007</v>
      </c>
      <c r="J35" s="219">
        <v>9798.5</v>
      </c>
      <c r="K35" s="219">
        <v>9920.75</v>
      </c>
      <c r="L35" s="219">
        <v>9994.4</v>
      </c>
      <c r="M35" s="220">
        <v>9847.1</v>
      </c>
      <c r="N35" s="220">
        <v>9651.2000000000007</v>
      </c>
      <c r="O35" s="220">
        <v>2058300</v>
      </c>
      <c r="P35" s="221">
        <v>1.7637970459180519E-2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1604.5</v>
      </c>
      <c r="F36" s="217">
        <v>1595.5666666666666</v>
      </c>
      <c r="G36" s="219">
        <v>1579.3833333333332</v>
      </c>
      <c r="H36" s="219">
        <v>1554.2666666666667</v>
      </c>
      <c r="I36" s="219">
        <v>1538.0833333333333</v>
      </c>
      <c r="J36" s="219">
        <v>1620.6833333333332</v>
      </c>
      <c r="K36" s="219">
        <v>1636.8666666666666</v>
      </c>
      <c r="L36" s="219">
        <v>1661.9833333333331</v>
      </c>
      <c r="M36" s="220">
        <v>1611.75</v>
      </c>
      <c r="N36" s="220">
        <v>1570.45</v>
      </c>
      <c r="O36" s="220">
        <v>12557500</v>
      </c>
      <c r="P36" s="221">
        <v>3.0781859224297149E-2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7071.35</v>
      </c>
      <c r="F37" s="217">
        <v>7065.8666666666677</v>
      </c>
      <c r="G37" s="219">
        <v>6995.1833333333352</v>
      </c>
      <c r="H37" s="219">
        <v>6919.0166666666673</v>
      </c>
      <c r="I37" s="219">
        <v>6848.3333333333348</v>
      </c>
      <c r="J37" s="219">
        <v>7142.0333333333356</v>
      </c>
      <c r="K37" s="219">
        <v>7212.7166666666681</v>
      </c>
      <c r="L37" s="219">
        <v>7288.8833333333359</v>
      </c>
      <c r="M37" s="220">
        <v>7136.55</v>
      </c>
      <c r="N37" s="220">
        <v>6989.7</v>
      </c>
      <c r="O37" s="220">
        <v>7919250</v>
      </c>
      <c r="P37" s="221">
        <v>-6.1018808080508663E-2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3185.15</v>
      </c>
      <c r="F38" s="217">
        <v>3199.6666666666665</v>
      </c>
      <c r="G38" s="219">
        <v>3156.5333333333328</v>
      </c>
      <c r="H38" s="219">
        <v>3127.9166666666665</v>
      </c>
      <c r="I38" s="219">
        <v>3084.7833333333328</v>
      </c>
      <c r="J38" s="219">
        <v>3228.2833333333328</v>
      </c>
      <c r="K38" s="219">
        <v>3271.416666666667</v>
      </c>
      <c r="L38" s="219">
        <v>3300.0333333333328</v>
      </c>
      <c r="M38" s="220">
        <v>3242.8</v>
      </c>
      <c r="N38" s="220">
        <v>3171.05</v>
      </c>
      <c r="O38" s="220">
        <v>2063700</v>
      </c>
      <c r="P38" s="221">
        <v>2.702299193789191E-2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441.35</v>
      </c>
      <c r="F39" s="217">
        <v>443.65000000000003</v>
      </c>
      <c r="G39" s="219">
        <v>438.30000000000007</v>
      </c>
      <c r="H39" s="219">
        <v>435.25000000000006</v>
      </c>
      <c r="I39" s="219">
        <v>429.90000000000009</v>
      </c>
      <c r="J39" s="219">
        <v>446.70000000000005</v>
      </c>
      <c r="K39" s="219">
        <v>452.05000000000007</v>
      </c>
      <c r="L39" s="219">
        <v>455.1</v>
      </c>
      <c r="M39" s="220">
        <v>449</v>
      </c>
      <c r="N39" s="220">
        <v>440.6</v>
      </c>
      <c r="O39" s="220">
        <v>10105600</v>
      </c>
      <c r="P39" s="221">
        <v>-2.696040671699276E-2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203.25</v>
      </c>
      <c r="F40" s="217">
        <v>202.6</v>
      </c>
      <c r="G40" s="219">
        <v>199.35</v>
      </c>
      <c r="H40" s="219">
        <v>195.45</v>
      </c>
      <c r="I40" s="219">
        <v>192.2</v>
      </c>
      <c r="J40" s="219">
        <v>206.5</v>
      </c>
      <c r="K40" s="219">
        <v>209.75</v>
      </c>
      <c r="L40" s="219">
        <v>213.65</v>
      </c>
      <c r="M40" s="220">
        <v>205.85</v>
      </c>
      <c r="N40" s="220">
        <v>198.7</v>
      </c>
      <c r="O40" s="220">
        <v>102191600</v>
      </c>
      <c r="P40" s="221">
        <v>9.710734929100856E-2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280.2</v>
      </c>
      <c r="F41" s="217">
        <v>280.61666666666667</v>
      </c>
      <c r="G41" s="219">
        <v>278.23333333333335</v>
      </c>
      <c r="H41" s="219">
        <v>276.26666666666665</v>
      </c>
      <c r="I41" s="219">
        <v>273.88333333333333</v>
      </c>
      <c r="J41" s="219">
        <v>282.58333333333337</v>
      </c>
      <c r="K41" s="219">
        <v>284.9666666666667</v>
      </c>
      <c r="L41" s="219">
        <v>286.93333333333339</v>
      </c>
      <c r="M41" s="220">
        <v>283</v>
      </c>
      <c r="N41" s="220">
        <v>278.64999999999998</v>
      </c>
      <c r="O41" s="220">
        <v>159974100</v>
      </c>
      <c r="P41" s="221">
        <v>-5.762693377447327E-3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1460.05</v>
      </c>
      <c r="F42" s="217">
        <v>1464.4166666666667</v>
      </c>
      <c r="G42" s="219">
        <v>1451.8333333333335</v>
      </c>
      <c r="H42" s="219">
        <v>1443.6166666666668</v>
      </c>
      <c r="I42" s="219">
        <v>1431.0333333333335</v>
      </c>
      <c r="J42" s="219">
        <v>1472.6333333333334</v>
      </c>
      <c r="K42" s="219">
        <v>1485.2166666666669</v>
      </c>
      <c r="L42" s="219">
        <v>1493.4333333333334</v>
      </c>
      <c r="M42" s="220">
        <v>1477</v>
      </c>
      <c r="N42" s="220">
        <v>1456.2</v>
      </c>
      <c r="O42" s="220">
        <v>3819000</v>
      </c>
      <c r="P42" s="221">
        <v>2.1649281637472939E-3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310</v>
      </c>
      <c r="F43" s="217">
        <v>311.38333333333333</v>
      </c>
      <c r="G43" s="219">
        <v>308.01666666666665</v>
      </c>
      <c r="H43" s="219">
        <v>306.0333333333333</v>
      </c>
      <c r="I43" s="219">
        <v>302.66666666666663</v>
      </c>
      <c r="J43" s="219">
        <v>313.36666666666667</v>
      </c>
      <c r="K43" s="219">
        <v>316.73333333333335</v>
      </c>
      <c r="L43" s="219">
        <v>318.7166666666667</v>
      </c>
      <c r="M43" s="220">
        <v>314.75</v>
      </c>
      <c r="N43" s="220">
        <v>309.39999999999998</v>
      </c>
      <c r="O43" s="220">
        <v>144090300</v>
      </c>
      <c r="P43" s="221">
        <v>1.6588583033398347E-2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499.45</v>
      </c>
      <c r="F44" s="217">
        <v>501.25</v>
      </c>
      <c r="G44" s="219">
        <v>496.9</v>
      </c>
      <c r="H44" s="219">
        <v>494.34999999999997</v>
      </c>
      <c r="I44" s="219">
        <v>489.99999999999994</v>
      </c>
      <c r="J44" s="219">
        <v>503.8</v>
      </c>
      <c r="K44" s="219">
        <v>508.15000000000003</v>
      </c>
      <c r="L44" s="219">
        <v>510.70000000000005</v>
      </c>
      <c r="M44" s="220">
        <v>505.6</v>
      </c>
      <c r="N44" s="220">
        <v>498.7</v>
      </c>
      <c r="O44" s="220">
        <v>28601760</v>
      </c>
      <c r="P44" s="221">
        <v>5.5411895086811974E-4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1723</v>
      </c>
      <c r="F45" s="217">
        <v>1735.5166666666667</v>
      </c>
      <c r="G45" s="219">
        <v>1704.6333333333332</v>
      </c>
      <c r="H45" s="219">
        <v>1686.2666666666667</v>
      </c>
      <c r="I45" s="219">
        <v>1655.3833333333332</v>
      </c>
      <c r="J45" s="219">
        <v>1753.8833333333332</v>
      </c>
      <c r="K45" s="219">
        <v>1784.7666666666669</v>
      </c>
      <c r="L45" s="219">
        <v>1803.1333333333332</v>
      </c>
      <c r="M45" s="220">
        <v>1766.4</v>
      </c>
      <c r="N45" s="220">
        <v>1717.15</v>
      </c>
      <c r="O45" s="220">
        <v>6280500</v>
      </c>
      <c r="P45" s="221">
        <v>4.206072672971628E-2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1416.25</v>
      </c>
      <c r="F46" s="217">
        <v>1420.0333333333335</v>
      </c>
      <c r="G46" s="219">
        <v>1407.8166666666671</v>
      </c>
      <c r="H46" s="219">
        <v>1399.3833333333334</v>
      </c>
      <c r="I46" s="219">
        <v>1387.166666666667</v>
      </c>
      <c r="J46" s="219">
        <v>1428.4666666666672</v>
      </c>
      <c r="K46" s="219">
        <v>1440.6833333333338</v>
      </c>
      <c r="L46" s="219">
        <v>1449.1166666666672</v>
      </c>
      <c r="M46" s="220">
        <v>1432.25</v>
      </c>
      <c r="N46" s="220">
        <v>1411.6</v>
      </c>
      <c r="O46" s="220">
        <v>47652000</v>
      </c>
      <c r="P46" s="221">
        <v>1.0394005317863187E-2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293.39999999999998</v>
      </c>
      <c r="F47" s="217">
        <v>295.34999999999997</v>
      </c>
      <c r="G47" s="219">
        <v>290.34999999999991</v>
      </c>
      <c r="H47" s="219">
        <v>287.29999999999995</v>
      </c>
      <c r="I47" s="219">
        <v>282.2999999999999</v>
      </c>
      <c r="J47" s="219">
        <v>298.39999999999992</v>
      </c>
      <c r="K47" s="219">
        <v>303.40000000000003</v>
      </c>
      <c r="L47" s="219">
        <v>306.44999999999993</v>
      </c>
      <c r="M47" s="220">
        <v>300.35000000000002</v>
      </c>
      <c r="N47" s="220">
        <v>292.3</v>
      </c>
      <c r="O47" s="220">
        <v>86504250</v>
      </c>
      <c r="P47" s="221">
        <v>3.7039368096421943E-2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339.7</v>
      </c>
      <c r="F48" s="217">
        <v>340.33333333333331</v>
      </c>
      <c r="G48" s="219">
        <v>335.11666666666662</v>
      </c>
      <c r="H48" s="219">
        <v>330.5333333333333</v>
      </c>
      <c r="I48" s="219">
        <v>325.31666666666661</v>
      </c>
      <c r="J48" s="219">
        <v>344.91666666666663</v>
      </c>
      <c r="K48" s="219">
        <v>350.13333333333333</v>
      </c>
      <c r="L48" s="219">
        <v>354.71666666666664</v>
      </c>
      <c r="M48" s="220">
        <v>345.55</v>
      </c>
      <c r="N48" s="220">
        <v>335.75</v>
      </c>
      <c r="O48" s="220">
        <v>48750000</v>
      </c>
      <c r="P48" s="221">
        <v>-1.9509251810136765E-2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33675.449999999997</v>
      </c>
      <c r="F49" s="217">
        <v>33445.700000000004</v>
      </c>
      <c r="G49" s="219">
        <v>33114.900000000009</v>
      </c>
      <c r="H49" s="219">
        <v>32554.350000000006</v>
      </c>
      <c r="I49" s="219">
        <v>32223.55000000001</v>
      </c>
      <c r="J49" s="219">
        <v>34006.250000000007</v>
      </c>
      <c r="K49" s="219">
        <v>34337.05000000001</v>
      </c>
      <c r="L49" s="219">
        <v>34897.600000000006</v>
      </c>
      <c r="M49" s="220">
        <v>33776.5</v>
      </c>
      <c r="N49" s="220">
        <v>32885.15</v>
      </c>
      <c r="O49" s="220">
        <v>295250</v>
      </c>
      <c r="P49" s="221">
        <v>3.9338202939364603E-2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296.45</v>
      </c>
      <c r="F50" s="217">
        <v>299.16666666666663</v>
      </c>
      <c r="G50" s="219">
        <v>292.43333333333328</v>
      </c>
      <c r="H50" s="219">
        <v>288.41666666666663</v>
      </c>
      <c r="I50" s="219">
        <v>281.68333333333328</v>
      </c>
      <c r="J50" s="219">
        <v>303.18333333333328</v>
      </c>
      <c r="K50" s="219">
        <v>309.91666666666663</v>
      </c>
      <c r="L50" s="219">
        <v>313.93333333333328</v>
      </c>
      <c r="M50" s="220">
        <v>305.89999999999998</v>
      </c>
      <c r="N50" s="220">
        <v>295.14999999999998</v>
      </c>
      <c r="O50" s="220">
        <v>76033800</v>
      </c>
      <c r="P50" s="221">
        <v>6.1678437680649456E-2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5351.25</v>
      </c>
      <c r="F51" s="217">
        <v>5342.3</v>
      </c>
      <c r="G51" s="219">
        <v>5307.1</v>
      </c>
      <c r="H51" s="219">
        <v>5262.95</v>
      </c>
      <c r="I51" s="219">
        <v>5227.75</v>
      </c>
      <c r="J51" s="219">
        <v>5386.4500000000007</v>
      </c>
      <c r="K51" s="219">
        <v>5421.65</v>
      </c>
      <c r="L51" s="219">
        <v>5465.8000000000011</v>
      </c>
      <c r="M51" s="220">
        <v>5377.5</v>
      </c>
      <c r="N51" s="220">
        <v>5298.15</v>
      </c>
      <c r="O51" s="220">
        <v>2591400</v>
      </c>
      <c r="P51" s="221">
        <v>7.934655775962661E-3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697.75</v>
      </c>
      <c r="F52" s="217">
        <v>693.63333333333333</v>
      </c>
      <c r="G52" s="219">
        <v>686.31666666666661</v>
      </c>
      <c r="H52" s="219">
        <v>674.88333333333333</v>
      </c>
      <c r="I52" s="219">
        <v>667.56666666666661</v>
      </c>
      <c r="J52" s="219">
        <v>705.06666666666661</v>
      </c>
      <c r="K52" s="219">
        <v>712.38333333333344</v>
      </c>
      <c r="L52" s="219">
        <v>723.81666666666661</v>
      </c>
      <c r="M52" s="220">
        <v>700.95</v>
      </c>
      <c r="N52" s="220">
        <v>682.2</v>
      </c>
      <c r="O52" s="220">
        <v>14595000</v>
      </c>
      <c r="P52" s="221">
        <v>-2.1520514883346741E-2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118.15</v>
      </c>
      <c r="F53" s="217">
        <v>118.36666666666667</v>
      </c>
      <c r="G53" s="219">
        <v>116.83333333333334</v>
      </c>
      <c r="H53" s="219">
        <v>115.51666666666667</v>
      </c>
      <c r="I53" s="219">
        <v>113.98333333333333</v>
      </c>
      <c r="J53" s="219">
        <v>119.68333333333335</v>
      </c>
      <c r="K53" s="219">
        <v>121.21666666666668</v>
      </c>
      <c r="L53" s="219">
        <v>122.53333333333336</v>
      </c>
      <c r="M53" s="220">
        <v>119.9</v>
      </c>
      <c r="N53" s="220">
        <v>117.05</v>
      </c>
      <c r="O53" s="220">
        <v>252537750</v>
      </c>
      <c r="P53" s="221">
        <v>5.6804700299418115E-2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900.25</v>
      </c>
      <c r="F54" s="217">
        <v>892.9</v>
      </c>
      <c r="G54" s="219">
        <v>874.19999999999993</v>
      </c>
      <c r="H54" s="219">
        <v>848.15</v>
      </c>
      <c r="I54" s="219">
        <v>829.44999999999993</v>
      </c>
      <c r="J54" s="219">
        <v>918.94999999999993</v>
      </c>
      <c r="K54" s="219">
        <v>937.65</v>
      </c>
      <c r="L54" s="219">
        <v>963.69999999999993</v>
      </c>
      <c r="M54" s="220">
        <v>911.6</v>
      </c>
      <c r="N54" s="220">
        <v>866.85</v>
      </c>
      <c r="O54" s="220">
        <v>5715450</v>
      </c>
      <c r="P54" s="221">
        <v>6.5430752453653221E-2</v>
      </c>
    </row>
    <row r="55" spans="1:16" ht="12.75" customHeight="1">
      <c r="A55" s="213">
        <v>45</v>
      </c>
      <c r="B55" s="225" t="s">
        <v>842</v>
      </c>
      <c r="C55" s="217" t="s">
        <v>89</v>
      </c>
      <c r="D55" s="218">
        <v>45470</v>
      </c>
      <c r="E55" s="217">
        <v>509.3</v>
      </c>
      <c r="F55" s="217">
        <v>515.05000000000007</v>
      </c>
      <c r="G55" s="219">
        <v>501.25000000000011</v>
      </c>
      <c r="H55" s="219">
        <v>493.20000000000005</v>
      </c>
      <c r="I55" s="219">
        <v>479.40000000000009</v>
      </c>
      <c r="J55" s="219">
        <v>523.10000000000014</v>
      </c>
      <c r="K55" s="219">
        <v>536.90000000000009</v>
      </c>
      <c r="L55" s="219">
        <v>544.95000000000016</v>
      </c>
      <c r="M55" s="220">
        <v>528.85</v>
      </c>
      <c r="N55" s="220">
        <v>507</v>
      </c>
      <c r="O55" s="220">
        <v>7505000</v>
      </c>
      <c r="P55" s="221">
        <v>-0.19024190241902419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1432.75</v>
      </c>
      <c r="F56" s="217">
        <v>1428.8666666666668</v>
      </c>
      <c r="G56" s="219">
        <v>1411.6333333333337</v>
      </c>
      <c r="H56" s="219">
        <v>1390.5166666666669</v>
      </c>
      <c r="I56" s="219">
        <v>1373.2833333333338</v>
      </c>
      <c r="J56" s="219">
        <v>1449.9833333333336</v>
      </c>
      <c r="K56" s="219">
        <v>1467.2166666666667</v>
      </c>
      <c r="L56" s="219">
        <v>1488.3333333333335</v>
      </c>
      <c r="M56" s="220">
        <v>1446.1</v>
      </c>
      <c r="N56" s="220">
        <v>1407.75</v>
      </c>
      <c r="O56" s="220">
        <v>9531250</v>
      </c>
      <c r="P56" s="221">
        <v>-1.0511289903970931E-2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1501.15</v>
      </c>
      <c r="F57" s="217">
        <v>1505.95</v>
      </c>
      <c r="G57" s="219">
        <v>1492.2</v>
      </c>
      <c r="H57" s="219">
        <v>1483.25</v>
      </c>
      <c r="I57" s="219">
        <v>1469.5</v>
      </c>
      <c r="J57" s="219">
        <v>1514.9</v>
      </c>
      <c r="K57" s="219">
        <v>1528.65</v>
      </c>
      <c r="L57" s="219">
        <v>1537.6000000000001</v>
      </c>
      <c r="M57" s="220">
        <v>1519.7</v>
      </c>
      <c r="N57" s="220">
        <v>1497</v>
      </c>
      <c r="O57" s="220">
        <v>9794200</v>
      </c>
      <c r="P57" s="221">
        <v>4.0104921653896598E-2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469.55</v>
      </c>
      <c r="F58" s="217">
        <v>470.8</v>
      </c>
      <c r="G58" s="219">
        <v>463.75</v>
      </c>
      <c r="H58" s="219">
        <v>457.95</v>
      </c>
      <c r="I58" s="219">
        <v>450.9</v>
      </c>
      <c r="J58" s="219">
        <v>476.6</v>
      </c>
      <c r="K58" s="219">
        <v>483.65000000000009</v>
      </c>
      <c r="L58" s="219">
        <v>489.45000000000005</v>
      </c>
      <c r="M58" s="220">
        <v>477.85</v>
      </c>
      <c r="N58" s="220">
        <v>465</v>
      </c>
      <c r="O58" s="220">
        <v>58298100</v>
      </c>
      <c r="P58" s="221">
        <v>7.7685410389516096E-3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5352</v>
      </c>
      <c r="F59" s="217">
        <v>5355.5666666666666</v>
      </c>
      <c r="G59" s="219">
        <v>5311.1833333333334</v>
      </c>
      <c r="H59" s="219">
        <v>5270.3666666666668</v>
      </c>
      <c r="I59" s="219">
        <v>5225.9833333333336</v>
      </c>
      <c r="J59" s="219">
        <v>5396.3833333333332</v>
      </c>
      <c r="K59" s="219">
        <v>5440.7666666666664</v>
      </c>
      <c r="L59" s="219">
        <v>5481.583333333333</v>
      </c>
      <c r="M59" s="220">
        <v>5399.95</v>
      </c>
      <c r="N59" s="220">
        <v>5314.75</v>
      </c>
      <c r="O59" s="220">
        <v>2288850</v>
      </c>
      <c r="P59" s="221">
        <v>-5.1175226961820669E-2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2839.1</v>
      </c>
      <c r="F60" s="217">
        <v>2831.9500000000003</v>
      </c>
      <c r="G60" s="219">
        <v>2819.8000000000006</v>
      </c>
      <c r="H60" s="219">
        <v>2800.5000000000005</v>
      </c>
      <c r="I60" s="219">
        <v>2788.3500000000008</v>
      </c>
      <c r="J60" s="219">
        <v>2851.2500000000005</v>
      </c>
      <c r="K60" s="219">
        <v>2863.4</v>
      </c>
      <c r="L60" s="219">
        <v>2882.7000000000003</v>
      </c>
      <c r="M60" s="220">
        <v>2844.1</v>
      </c>
      <c r="N60" s="220">
        <v>2812.65</v>
      </c>
      <c r="O60" s="220">
        <v>2717050</v>
      </c>
      <c r="P60" s="221">
        <v>4.3990166903868548E-3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1053.55</v>
      </c>
      <c r="F61" s="217">
        <v>1053.7</v>
      </c>
      <c r="G61" s="219">
        <v>1048.7</v>
      </c>
      <c r="H61" s="219">
        <v>1043.8499999999999</v>
      </c>
      <c r="I61" s="219">
        <v>1038.8499999999999</v>
      </c>
      <c r="J61" s="219">
        <v>1058.5500000000002</v>
      </c>
      <c r="K61" s="219">
        <v>1063.5500000000002</v>
      </c>
      <c r="L61" s="219">
        <v>1068.4000000000003</v>
      </c>
      <c r="M61" s="220">
        <v>1058.7</v>
      </c>
      <c r="N61" s="220">
        <v>1048.8499999999999</v>
      </c>
      <c r="O61" s="220">
        <v>12522000</v>
      </c>
      <c r="P61" s="221">
        <v>-2.7870506948218306E-2</v>
      </c>
    </row>
    <row r="62" spans="1:16" ht="12.75" customHeight="1">
      <c r="A62" s="213">
        <v>52</v>
      </c>
      <c r="B62" s="225" t="s">
        <v>842</v>
      </c>
      <c r="C62" s="222" t="s">
        <v>96</v>
      </c>
      <c r="D62" s="218">
        <v>45470</v>
      </c>
      <c r="E62" s="217">
        <v>1529.3</v>
      </c>
      <c r="F62" s="217">
        <v>1537.0666666666666</v>
      </c>
      <c r="G62" s="219">
        <v>1514.2333333333331</v>
      </c>
      <c r="H62" s="219">
        <v>1499.1666666666665</v>
      </c>
      <c r="I62" s="219">
        <v>1476.333333333333</v>
      </c>
      <c r="J62" s="219">
        <v>1552.1333333333332</v>
      </c>
      <c r="K62" s="219">
        <v>1574.9666666666667</v>
      </c>
      <c r="L62" s="219">
        <v>1590.0333333333333</v>
      </c>
      <c r="M62" s="220">
        <v>1559.9</v>
      </c>
      <c r="N62" s="220">
        <v>1522</v>
      </c>
      <c r="O62" s="220">
        <v>5319300</v>
      </c>
      <c r="P62" s="221">
        <v>-0.1182408911580413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430.15</v>
      </c>
      <c r="F63" s="217">
        <v>430.5</v>
      </c>
      <c r="G63" s="219">
        <v>427.1</v>
      </c>
      <c r="H63" s="219">
        <v>424.05</v>
      </c>
      <c r="I63" s="219">
        <v>420.65000000000003</v>
      </c>
      <c r="J63" s="219">
        <v>433.55</v>
      </c>
      <c r="K63" s="219">
        <v>436.95</v>
      </c>
      <c r="L63" s="219">
        <v>440</v>
      </c>
      <c r="M63" s="220">
        <v>433.9</v>
      </c>
      <c r="N63" s="220">
        <v>427.45</v>
      </c>
      <c r="O63" s="220">
        <v>19033200</v>
      </c>
      <c r="P63" s="221">
        <v>1.0415671285236502E-2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167.75</v>
      </c>
      <c r="F64" s="217">
        <v>165.04999999999998</v>
      </c>
      <c r="G64" s="219">
        <v>161.34999999999997</v>
      </c>
      <c r="H64" s="219">
        <v>154.94999999999999</v>
      </c>
      <c r="I64" s="219">
        <v>151.24999999999997</v>
      </c>
      <c r="J64" s="219">
        <v>171.44999999999996</v>
      </c>
      <c r="K64" s="219">
        <v>175.14999999999995</v>
      </c>
      <c r="L64" s="219">
        <v>181.54999999999995</v>
      </c>
      <c r="M64" s="220">
        <v>168.75</v>
      </c>
      <c r="N64" s="220">
        <v>158.65</v>
      </c>
      <c r="O64" s="220">
        <v>26635000</v>
      </c>
      <c r="P64" s="221">
        <v>-4.5511557068625696E-2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3998.9</v>
      </c>
      <c r="F65" s="217">
        <v>4039.2666666666664</v>
      </c>
      <c r="G65" s="219">
        <v>3917.6833333333325</v>
      </c>
      <c r="H65" s="219">
        <v>3836.4666666666662</v>
      </c>
      <c r="I65" s="219">
        <v>3714.8833333333323</v>
      </c>
      <c r="J65" s="219">
        <v>4120.4833333333327</v>
      </c>
      <c r="K65" s="219">
        <v>4242.0666666666666</v>
      </c>
      <c r="L65" s="219">
        <v>4323.2833333333328</v>
      </c>
      <c r="M65" s="220">
        <v>4160.8500000000004</v>
      </c>
      <c r="N65" s="220">
        <v>3958.05</v>
      </c>
      <c r="O65" s="220">
        <v>4313400</v>
      </c>
      <c r="P65" s="221">
        <v>8.7700834911948362E-3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594.35</v>
      </c>
      <c r="F66" s="217">
        <v>597.2166666666667</v>
      </c>
      <c r="G66" s="219">
        <v>590.53333333333342</v>
      </c>
      <c r="H66" s="219">
        <v>586.7166666666667</v>
      </c>
      <c r="I66" s="219">
        <v>580.03333333333342</v>
      </c>
      <c r="J66" s="219">
        <v>601.03333333333342</v>
      </c>
      <c r="K66" s="219">
        <v>607.71666666666681</v>
      </c>
      <c r="L66" s="219">
        <v>611.53333333333342</v>
      </c>
      <c r="M66" s="220">
        <v>603.9</v>
      </c>
      <c r="N66" s="220">
        <v>593.4</v>
      </c>
      <c r="O66" s="220">
        <v>22546250</v>
      </c>
      <c r="P66" s="221">
        <v>2.8100775193798451E-2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1815.3</v>
      </c>
      <c r="F67" s="217">
        <v>1822.1833333333334</v>
      </c>
      <c r="G67" s="219">
        <v>1799.4166666666667</v>
      </c>
      <c r="H67" s="219">
        <v>1783.5333333333333</v>
      </c>
      <c r="I67" s="219">
        <v>1760.7666666666667</v>
      </c>
      <c r="J67" s="219">
        <v>1838.0666666666668</v>
      </c>
      <c r="K67" s="219">
        <v>1860.8333333333333</v>
      </c>
      <c r="L67" s="219">
        <v>1876.7166666666669</v>
      </c>
      <c r="M67" s="220">
        <v>1844.95</v>
      </c>
      <c r="N67" s="220">
        <v>1806.3</v>
      </c>
      <c r="O67" s="220">
        <v>3629850</v>
      </c>
      <c r="P67" s="221">
        <v>-2.1577401008113426E-2</v>
      </c>
    </row>
    <row r="68" spans="1:16" ht="12.75" customHeight="1">
      <c r="A68" s="213">
        <v>58</v>
      </c>
      <c r="B68" s="225" t="s">
        <v>842</v>
      </c>
      <c r="C68" s="222" t="s">
        <v>102</v>
      </c>
      <c r="D68" s="218">
        <v>45470</v>
      </c>
      <c r="E68" s="217">
        <v>2459.35</v>
      </c>
      <c r="F68" s="217">
        <v>2480.3166666666666</v>
      </c>
      <c r="G68" s="219">
        <v>2432.083333333333</v>
      </c>
      <c r="H68" s="219">
        <v>2404.8166666666666</v>
      </c>
      <c r="I68" s="219">
        <v>2356.583333333333</v>
      </c>
      <c r="J68" s="219">
        <v>2507.583333333333</v>
      </c>
      <c r="K68" s="219">
        <v>2555.8166666666666</v>
      </c>
      <c r="L68" s="219">
        <v>2583.083333333333</v>
      </c>
      <c r="M68" s="220">
        <v>2528.5500000000002</v>
      </c>
      <c r="N68" s="220">
        <v>2453.0500000000002</v>
      </c>
      <c r="O68" s="220">
        <v>2299200</v>
      </c>
      <c r="P68" s="221">
        <v>2.3777718407694364E-2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4531.45</v>
      </c>
      <c r="F69" s="217">
        <v>4539.0666666666666</v>
      </c>
      <c r="G69" s="219">
        <v>4486.4833333333336</v>
      </c>
      <c r="H69" s="219">
        <v>4441.5166666666673</v>
      </c>
      <c r="I69" s="219">
        <v>4388.9333333333343</v>
      </c>
      <c r="J69" s="219">
        <v>4584.0333333333328</v>
      </c>
      <c r="K69" s="219">
        <v>4636.6166666666668</v>
      </c>
      <c r="L69" s="219">
        <v>4681.5833333333321</v>
      </c>
      <c r="M69" s="220">
        <v>4591.6499999999996</v>
      </c>
      <c r="N69" s="220">
        <v>4494.1000000000004</v>
      </c>
      <c r="O69" s="220">
        <v>2194800</v>
      </c>
      <c r="P69" s="221">
        <v>3.6463081130355516E-4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11655.75</v>
      </c>
      <c r="F70" s="217">
        <v>11649.966666666667</v>
      </c>
      <c r="G70" s="219">
        <v>11564.033333333335</v>
      </c>
      <c r="H70" s="219">
        <v>11472.316666666668</v>
      </c>
      <c r="I70" s="219">
        <v>11386.383333333335</v>
      </c>
      <c r="J70" s="219">
        <v>11741.683333333334</v>
      </c>
      <c r="K70" s="219">
        <v>11827.616666666669</v>
      </c>
      <c r="L70" s="219">
        <v>11919.333333333334</v>
      </c>
      <c r="M70" s="220">
        <v>11735.9</v>
      </c>
      <c r="N70" s="220">
        <v>11558.25</v>
      </c>
      <c r="O70" s="220">
        <v>1790400</v>
      </c>
      <c r="P70" s="221">
        <v>7.2573839662447258E-3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825.4</v>
      </c>
      <c r="F71" s="217">
        <v>828.5</v>
      </c>
      <c r="G71" s="219">
        <v>812</v>
      </c>
      <c r="H71" s="219">
        <v>798.6</v>
      </c>
      <c r="I71" s="219">
        <v>782.1</v>
      </c>
      <c r="J71" s="219">
        <v>841.9</v>
      </c>
      <c r="K71" s="219">
        <v>858.4</v>
      </c>
      <c r="L71" s="219">
        <v>871.8</v>
      </c>
      <c r="M71" s="220">
        <v>845</v>
      </c>
      <c r="N71" s="220">
        <v>815.1</v>
      </c>
      <c r="O71" s="220">
        <v>44183700</v>
      </c>
      <c r="P71" s="221">
        <v>5.5249054224464057E-2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6056.8</v>
      </c>
      <c r="F72" s="217">
        <v>6045.083333333333</v>
      </c>
      <c r="G72" s="219">
        <v>6022.1666666666661</v>
      </c>
      <c r="H72" s="219">
        <v>5987.5333333333328</v>
      </c>
      <c r="I72" s="219">
        <v>5964.6166666666659</v>
      </c>
      <c r="J72" s="219">
        <v>6079.7166666666662</v>
      </c>
      <c r="K72" s="219">
        <v>6102.6333333333323</v>
      </c>
      <c r="L72" s="219">
        <v>6137.2666666666664</v>
      </c>
      <c r="M72" s="220">
        <v>6068</v>
      </c>
      <c r="N72" s="220">
        <v>6010.45</v>
      </c>
      <c r="O72" s="220">
        <v>2867125</v>
      </c>
      <c r="P72" s="221">
        <v>-1.536810474350719E-2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4786.3999999999996</v>
      </c>
      <c r="F73" s="217">
        <v>4817.55</v>
      </c>
      <c r="G73" s="219">
        <v>4743.8500000000004</v>
      </c>
      <c r="H73" s="219">
        <v>4701.3</v>
      </c>
      <c r="I73" s="219">
        <v>4627.6000000000004</v>
      </c>
      <c r="J73" s="219">
        <v>4860.1000000000004</v>
      </c>
      <c r="K73" s="219">
        <v>4933.7999999999993</v>
      </c>
      <c r="L73" s="219">
        <v>4976.3500000000004</v>
      </c>
      <c r="M73" s="220">
        <v>4891.25</v>
      </c>
      <c r="N73" s="220">
        <v>4775</v>
      </c>
      <c r="O73" s="220">
        <v>3930675</v>
      </c>
      <c r="P73" s="221">
        <v>-6.5900044228217602E-3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4192.5</v>
      </c>
      <c r="F74" s="217">
        <v>4217.4833333333327</v>
      </c>
      <c r="G74" s="219">
        <v>4140.6666666666652</v>
      </c>
      <c r="H74" s="219">
        <v>4088.8333333333321</v>
      </c>
      <c r="I74" s="219">
        <v>4012.0166666666646</v>
      </c>
      <c r="J74" s="219">
        <v>4269.3166666666657</v>
      </c>
      <c r="K74" s="219">
        <v>4346.1333333333332</v>
      </c>
      <c r="L74" s="219">
        <v>4397.9666666666662</v>
      </c>
      <c r="M74" s="220">
        <v>4294.3</v>
      </c>
      <c r="N74" s="220">
        <v>4165.6499999999996</v>
      </c>
      <c r="O74" s="220">
        <v>1214675</v>
      </c>
      <c r="P74" s="221">
        <v>-3.9573820395738202E-2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580.35</v>
      </c>
      <c r="F75" s="217">
        <v>590.58333333333337</v>
      </c>
      <c r="G75" s="219">
        <v>564.36666666666679</v>
      </c>
      <c r="H75" s="219">
        <v>548.38333333333344</v>
      </c>
      <c r="I75" s="219">
        <v>522.16666666666686</v>
      </c>
      <c r="J75" s="219">
        <v>606.56666666666672</v>
      </c>
      <c r="K75" s="219">
        <v>632.78333333333319</v>
      </c>
      <c r="L75" s="219">
        <v>648.76666666666665</v>
      </c>
      <c r="M75" s="220">
        <v>616.79999999999995</v>
      </c>
      <c r="N75" s="220">
        <v>574.6</v>
      </c>
      <c r="O75" s="220">
        <v>23981400</v>
      </c>
      <c r="P75" s="221">
        <v>0.14066780821917807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176.1</v>
      </c>
      <c r="F76" s="217">
        <v>176.33333333333334</v>
      </c>
      <c r="G76" s="219">
        <v>174.9666666666667</v>
      </c>
      <c r="H76" s="219">
        <v>173.83333333333334</v>
      </c>
      <c r="I76" s="219">
        <v>172.4666666666667</v>
      </c>
      <c r="J76" s="219">
        <v>177.4666666666667</v>
      </c>
      <c r="K76" s="219">
        <v>178.83333333333331</v>
      </c>
      <c r="L76" s="219">
        <v>179.9666666666667</v>
      </c>
      <c r="M76" s="220">
        <v>177.7</v>
      </c>
      <c r="N76" s="220">
        <v>175.2</v>
      </c>
      <c r="O76" s="220">
        <v>92325000</v>
      </c>
      <c r="P76" s="221">
        <v>3.3411685695097379E-2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212.75</v>
      </c>
      <c r="F77" s="217">
        <v>213.31666666666669</v>
      </c>
      <c r="G77" s="219">
        <v>210.88333333333338</v>
      </c>
      <c r="H77" s="219">
        <v>209.01666666666668</v>
      </c>
      <c r="I77" s="219">
        <v>206.58333333333337</v>
      </c>
      <c r="J77" s="219">
        <v>215.18333333333339</v>
      </c>
      <c r="K77" s="219">
        <v>217.61666666666673</v>
      </c>
      <c r="L77" s="219">
        <v>219.48333333333341</v>
      </c>
      <c r="M77" s="220">
        <v>215.75</v>
      </c>
      <c r="N77" s="220">
        <v>211.45</v>
      </c>
      <c r="O77" s="220">
        <v>138919875</v>
      </c>
      <c r="P77" s="221">
        <v>-6.510927889019762E-3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1213.5</v>
      </c>
      <c r="F78" s="217">
        <v>1216.8166666666668</v>
      </c>
      <c r="G78" s="219">
        <v>1203.8333333333337</v>
      </c>
      <c r="H78" s="219">
        <v>1194.166666666667</v>
      </c>
      <c r="I78" s="219">
        <v>1181.1833333333338</v>
      </c>
      <c r="J78" s="219">
        <v>1226.4833333333336</v>
      </c>
      <c r="K78" s="219">
        <v>1239.4666666666667</v>
      </c>
      <c r="L78" s="219">
        <v>1249.1333333333334</v>
      </c>
      <c r="M78" s="220">
        <v>1229.8</v>
      </c>
      <c r="N78" s="220">
        <v>1207.1500000000001</v>
      </c>
      <c r="O78" s="220">
        <v>9356125</v>
      </c>
      <c r="P78" s="221">
        <v>-3.173769507803121E-2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95.15</v>
      </c>
      <c r="F79" s="217">
        <v>95.8</v>
      </c>
      <c r="G79" s="219">
        <v>93.949999999999989</v>
      </c>
      <c r="H79" s="219">
        <v>92.749999999999986</v>
      </c>
      <c r="I79" s="219">
        <v>90.899999999999977</v>
      </c>
      <c r="J79" s="219">
        <v>97</v>
      </c>
      <c r="K79" s="219">
        <v>98.85</v>
      </c>
      <c r="L79" s="219">
        <v>100.05000000000001</v>
      </c>
      <c r="M79" s="220">
        <v>97.65</v>
      </c>
      <c r="N79" s="220">
        <v>94.6</v>
      </c>
      <c r="O79" s="220">
        <v>232380000</v>
      </c>
      <c r="P79" s="221">
        <v>1.0221548393407345E-2</v>
      </c>
    </row>
    <row r="80" spans="1:16" ht="12.75" customHeight="1">
      <c r="A80" s="213">
        <v>70</v>
      </c>
      <c r="B80" s="225" t="s">
        <v>842</v>
      </c>
      <c r="C80" s="223" t="s">
        <v>116</v>
      </c>
      <c r="D80" s="218">
        <v>45470</v>
      </c>
      <c r="E80" s="217">
        <v>694.55</v>
      </c>
      <c r="F80" s="217">
        <v>698.2833333333333</v>
      </c>
      <c r="G80" s="219">
        <v>686.61666666666656</v>
      </c>
      <c r="H80" s="219">
        <v>678.68333333333328</v>
      </c>
      <c r="I80" s="219">
        <v>667.01666666666654</v>
      </c>
      <c r="J80" s="219">
        <v>706.21666666666658</v>
      </c>
      <c r="K80" s="219">
        <v>717.88333333333333</v>
      </c>
      <c r="L80" s="219">
        <v>725.81666666666661</v>
      </c>
      <c r="M80" s="220">
        <v>709.95</v>
      </c>
      <c r="N80" s="220">
        <v>690.35</v>
      </c>
      <c r="O80" s="220">
        <v>7774000</v>
      </c>
      <c r="P80" s="221">
        <v>-7.4303405572755415E-2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1375.55</v>
      </c>
      <c r="F81" s="217">
        <v>1375</v>
      </c>
      <c r="G81" s="219">
        <v>1367</v>
      </c>
      <c r="H81" s="219">
        <v>1358.45</v>
      </c>
      <c r="I81" s="219">
        <v>1350.45</v>
      </c>
      <c r="J81" s="219">
        <v>1383.55</v>
      </c>
      <c r="K81" s="219">
        <v>1391.55</v>
      </c>
      <c r="L81" s="219">
        <v>1400.1</v>
      </c>
      <c r="M81" s="220">
        <v>1383</v>
      </c>
      <c r="N81" s="220">
        <v>1366.45</v>
      </c>
      <c r="O81" s="220">
        <v>5890500</v>
      </c>
      <c r="P81" s="221">
        <v>-3.4185932120019677E-2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3074.05</v>
      </c>
      <c r="F82" s="217">
        <v>3073.5166666666664</v>
      </c>
      <c r="G82" s="219">
        <v>3032.1833333333329</v>
      </c>
      <c r="H82" s="219">
        <v>2990.3166666666666</v>
      </c>
      <c r="I82" s="219">
        <v>2948.9833333333331</v>
      </c>
      <c r="J82" s="219">
        <v>3115.3833333333328</v>
      </c>
      <c r="K82" s="219">
        <v>3156.7166666666667</v>
      </c>
      <c r="L82" s="219">
        <v>3198.5833333333326</v>
      </c>
      <c r="M82" s="220">
        <v>3114.85</v>
      </c>
      <c r="N82" s="220">
        <v>3031.65</v>
      </c>
      <c r="O82" s="220">
        <v>3506225</v>
      </c>
      <c r="P82" s="221">
        <v>-4.4267266346383179E-2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487.7</v>
      </c>
      <c r="F83" s="217">
        <v>490.09999999999997</v>
      </c>
      <c r="G83" s="219">
        <v>483.29999999999995</v>
      </c>
      <c r="H83" s="219">
        <v>478.9</v>
      </c>
      <c r="I83" s="219">
        <v>472.09999999999997</v>
      </c>
      <c r="J83" s="219">
        <v>494.49999999999994</v>
      </c>
      <c r="K83" s="219">
        <v>501.3</v>
      </c>
      <c r="L83" s="219">
        <v>505.69999999999993</v>
      </c>
      <c r="M83" s="220">
        <v>496.9</v>
      </c>
      <c r="N83" s="220">
        <v>485.7</v>
      </c>
      <c r="O83" s="220">
        <v>8876000</v>
      </c>
      <c r="P83" s="221">
        <v>-0.11204481792717087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2523.6999999999998</v>
      </c>
      <c r="F84" s="217">
        <v>2518.6166666666668</v>
      </c>
      <c r="G84" s="219">
        <v>2501.1833333333334</v>
      </c>
      <c r="H84" s="219">
        <v>2478.6666666666665</v>
      </c>
      <c r="I84" s="219">
        <v>2461.2333333333331</v>
      </c>
      <c r="J84" s="219">
        <v>2541.1333333333337</v>
      </c>
      <c r="K84" s="219">
        <v>2558.5666666666671</v>
      </c>
      <c r="L84" s="219">
        <v>2581.0833333333339</v>
      </c>
      <c r="M84" s="220">
        <v>2536.0500000000002</v>
      </c>
      <c r="N84" s="220">
        <v>2496.1</v>
      </c>
      <c r="O84" s="220">
        <v>16039394</v>
      </c>
      <c r="P84" s="221">
        <v>-1.1478515211212278E-3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613.20000000000005</v>
      </c>
      <c r="F85" s="217">
        <v>613.6</v>
      </c>
      <c r="G85" s="219">
        <v>608.55000000000007</v>
      </c>
      <c r="H85" s="219">
        <v>603.90000000000009</v>
      </c>
      <c r="I85" s="219">
        <v>598.85000000000014</v>
      </c>
      <c r="J85" s="219">
        <v>618.25</v>
      </c>
      <c r="K85" s="219">
        <v>623.29999999999995</v>
      </c>
      <c r="L85" s="219">
        <v>627.94999999999993</v>
      </c>
      <c r="M85" s="220">
        <v>618.65</v>
      </c>
      <c r="N85" s="220">
        <v>608.95000000000005</v>
      </c>
      <c r="O85" s="220">
        <v>10841250</v>
      </c>
      <c r="P85" s="221">
        <v>-6.4905660377358496E-2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5366.8</v>
      </c>
      <c r="F86" s="217">
        <v>5387.2166666666672</v>
      </c>
      <c r="G86" s="219">
        <v>5309.8833333333341</v>
      </c>
      <c r="H86" s="219">
        <v>5252.9666666666672</v>
      </c>
      <c r="I86" s="219">
        <v>5175.6333333333341</v>
      </c>
      <c r="J86" s="219">
        <v>5444.1333333333341</v>
      </c>
      <c r="K86" s="219">
        <v>5521.4666666666662</v>
      </c>
      <c r="L86" s="219">
        <v>5578.3833333333341</v>
      </c>
      <c r="M86" s="220">
        <v>5464.55</v>
      </c>
      <c r="N86" s="220">
        <v>5330.3</v>
      </c>
      <c r="O86" s="220">
        <v>12774000</v>
      </c>
      <c r="P86" s="221">
        <v>7.9067410035478972E-2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1917.1</v>
      </c>
      <c r="F87" s="217">
        <v>1932.0666666666668</v>
      </c>
      <c r="G87" s="219">
        <v>1898.1833333333336</v>
      </c>
      <c r="H87" s="219">
        <v>1879.2666666666669</v>
      </c>
      <c r="I87" s="219">
        <v>1845.3833333333337</v>
      </c>
      <c r="J87" s="219">
        <v>1950.9833333333336</v>
      </c>
      <c r="K87" s="219">
        <v>1984.8666666666668</v>
      </c>
      <c r="L87" s="219">
        <v>2003.7833333333335</v>
      </c>
      <c r="M87" s="220">
        <v>1965.95</v>
      </c>
      <c r="N87" s="220">
        <v>1913.15</v>
      </c>
      <c r="O87" s="220">
        <v>7486500</v>
      </c>
      <c r="P87" s="221">
        <v>-3.933016809957654E-2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1445.4</v>
      </c>
      <c r="F88" s="217">
        <v>1439.6000000000001</v>
      </c>
      <c r="G88" s="219">
        <v>1431.7000000000003</v>
      </c>
      <c r="H88" s="219">
        <v>1418.0000000000002</v>
      </c>
      <c r="I88" s="219">
        <v>1410.1000000000004</v>
      </c>
      <c r="J88" s="219">
        <v>1453.3000000000002</v>
      </c>
      <c r="K88" s="219">
        <v>1461.2000000000003</v>
      </c>
      <c r="L88" s="219">
        <v>1474.9</v>
      </c>
      <c r="M88" s="220">
        <v>1447.5</v>
      </c>
      <c r="N88" s="220">
        <v>1425.9</v>
      </c>
      <c r="O88" s="220">
        <v>19922700</v>
      </c>
      <c r="P88" s="221">
        <v>1.8355517389437526E-2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4113.45</v>
      </c>
      <c r="F89" s="217">
        <v>4076.8833333333337</v>
      </c>
      <c r="G89" s="219">
        <v>4022.2666666666673</v>
      </c>
      <c r="H89" s="219">
        <v>3931.0833333333335</v>
      </c>
      <c r="I89" s="219">
        <v>3876.4666666666672</v>
      </c>
      <c r="J89" s="219">
        <v>4168.0666666666675</v>
      </c>
      <c r="K89" s="219">
        <v>4222.6833333333334</v>
      </c>
      <c r="L89" s="219">
        <v>4313.8666666666677</v>
      </c>
      <c r="M89" s="220">
        <v>4131.5</v>
      </c>
      <c r="N89" s="220">
        <v>3985.7</v>
      </c>
      <c r="O89" s="220">
        <v>2774850</v>
      </c>
      <c r="P89" s="221">
        <v>-5.626976839098051E-2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1707.75</v>
      </c>
      <c r="F90" s="217">
        <v>1698.9333333333334</v>
      </c>
      <c r="G90" s="219">
        <v>1683.8666666666668</v>
      </c>
      <c r="H90" s="219">
        <v>1659.9833333333333</v>
      </c>
      <c r="I90" s="219">
        <v>1644.9166666666667</v>
      </c>
      <c r="J90" s="219">
        <v>1722.8166666666668</v>
      </c>
      <c r="K90" s="219">
        <v>1737.8833333333334</v>
      </c>
      <c r="L90" s="219">
        <v>1761.7666666666669</v>
      </c>
      <c r="M90" s="220">
        <v>1714</v>
      </c>
      <c r="N90" s="220">
        <v>1675.05</v>
      </c>
      <c r="O90" s="220">
        <v>171405300</v>
      </c>
      <c r="P90" s="221">
        <v>-3.3260203526860811E-3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589.85</v>
      </c>
      <c r="F91" s="217">
        <v>585.81666666666672</v>
      </c>
      <c r="G91" s="219">
        <v>580.43333333333339</v>
      </c>
      <c r="H91" s="219">
        <v>571.01666666666665</v>
      </c>
      <c r="I91" s="219">
        <v>565.63333333333333</v>
      </c>
      <c r="J91" s="219">
        <v>595.23333333333346</v>
      </c>
      <c r="K91" s="219">
        <v>600.6166666666669</v>
      </c>
      <c r="L91" s="219">
        <v>610.03333333333353</v>
      </c>
      <c r="M91" s="220">
        <v>591.20000000000005</v>
      </c>
      <c r="N91" s="220">
        <v>576.4</v>
      </c>
      <c r="O91" s="220">
        <v>41531600</v>
      </c>
      <c r="P91" s="221">
        <v>-6.237991208906904E-3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5498.8</v>
      </c>
      <c r="F92" s="217">
        <v>5512.6166666666659</v>
      </c>
      <c r="G92" s="219">
        <v>5449.2833333333319</v>
      </c>
      <c r="H92" s="219">
        <v>5399.7666666666664</v>
      </c>
      <c r="I92" s="219">
        <v>5336.4333333333325</v>
      </c>
      <c r="J92" s="219">
        <v>5562.1333333333314</v>
      </c>
      <c r="K92" s="219">
        <v>5625.4666666666653</v>
      </c>
      <c r="L92" s="219">
        <v>5674.9833333333308</v>
      </c>
      <c r="M92" s="220">
        <v>5575.95</v>
      </c>
      <c r="N92" s="220">
        <v>5463.1</v>
      </c>
      <c r="O92" s="220">
        <v>3666750</v>
      </c>
      <c r="P92" s="221">
        <v>-5.1747546452538887E-2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684.7</v>
      </c>
      <c r="F93" s="217">
        <v>687.13333333333321</v>
      </c>
      <c r="G93" s="219">
        <v>678.86666666666645</v>
      </c>
      <c r="H93" s="219">
        <v>673.03333333333319</v>
      </c>
      <c r="I93" s="219">
        <v>664.76666666666642</v>
      </c>
      <c r="J93" s="219">
        <v>692.96666666666647</v>
      </c>
      <c r="K93" s="219">
        <v>701.23333333333335</v>
      </c>
      <c r="L93" s="219">
        <v>707.06666666666649</v>
      </c>
      <c r="M93" s="220">
        <v>695.4</v>
      </c>
      <c r="N93" s="220">
        <v>681.3</v>
      </c>
      <c r="O93" s="220">
        <v>42301000</v>
      </c>
      <c r="P93" s="221">
        <v>5.7874098452489323E-2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329.3</v>
      </c>
      <c r="F94" s="217">
        <v>333.5333333333333</v>
      </c>
      <c r="G94" s="219">
        <v>322.81666666666661</v>
      </c>
      <c r="H94" s="219">
        <v>316.33333333333331</v>
      </c>
      <c r="I94" s="219">
        <v>305.61666666666662</v>
      </c>
      <c r="J94" s="219">
        <v>340.01666666666659</v>
      </c>
      <c r="K94" s="219">
        <v>350.73333333333329</v>
      </c>
      <c r="L94" s="219">
        <v>357.21666666666658</v>
      </c>
      <c r="M94" s="220">
        <v>344.25</v>
      </c>
      <c r="N94" s="220">
        <v>327.05</v>
      </c>
      <c r="O94" s="220">
        <v>35030350</v>
      </c>
      <c r="P94" s="221">
        <v>0.11458684654300169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334</v>
      </c>
      <c r="F95" s="217">
        <v>334.75</v>
      </c>
      <c r="G95" s="219">
        <v>329.65</v>
      </c>
      <c r="H95" s="219">
        <v>325.29999999999995</v>
      </c>
      <c r="I95" s="219">
        <v>320.19999999999993</v>
      </c>
      <c r="J95" s="219">
        <v>339.1</v>
      </c>
      <c r="K95" s="219">
        <v>344.20000000000005</v>
      </c>
      <c r="L95" s="219">
        <v>348.55000000000007</v>
      </c>
      <c r="M95" s="220">
        <v>339.85</v>
      </c>
      <c r="N95" s="220">
        <v>330.4</v>
      </c>
      <c r="O95" s="220">
        <v>51481575</v>
      </c>
      <c r="P95" s="221">
        <v>-1.4765152689505503E-2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2429.6999999999998</v>
      </c>
      <c r="F96" s="217">
        <v>2432.6666666666665</v>
      </c>
      <c r="G96" s="219">
        <v>2421.5333333333328</v>
      </c>
      <c r="H96" s="219">
        <v>2413.3666666666663</v>
      </c>
      <c r="I96" s="219">
        <v>2402.2333333333327</v>
      </c>
      <c r="J96" s="219">
        <v>2440.833333333333</v>
      </c>
      <c r="K96" s="219">
        <v>2451.9666666666672</v>
      </c>
      <c r="L96" s="219">
        <v>2460.1333333333332</v>
      </c>
      <c r="M96" s="220">
        <v>2443.8000000000002</v>
      </c>
      <c r="N96" s="220">
        <v>2424.5</v>
      </c>
      <c r="O96" s="220">
        <v>19205700</v>
      </c>
      <c r="P96" s="221">
        <v>3.4566903684550745E-2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1194.5999999999999</v>
      </c>
      <c r="F97" s="217">
        <v>1188.1499999999999</v>
      </c>
      <c r="G97" s="219">
        <v>1174.8999999999996</v>
      </c>
      <c r="H97" s="219">
        <v>1155.1999999999998</v>
      </c>
      <c r="I97" s="219">
        <v>1141.9499999999996</v>
      </c>
      <c r="J97" s="219">
        <v>1207.8499999999997</v>
      </c>
      <c r="K97" s="219">
        <v>1221.1000000000001</v>
      </c>
      <c r="L97" s="219">
        <v>1240.7999999999997</v>
      </c>
      <c r="M97" s="220">
        <v>1201.4000000000001</v>
      </c>
      <c r="N97" s="220">
        <v>1168.45</v>
      </c>
      <c r="O97" s="220">
        <v>85731800</v>
      </c>
      <c r="P97" s="221">
        <v>4.4732576985413289E-2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1777.8</v>
      </c>
      <c r="F98" s="217">
        <v>1769.3166666666668</v>
      </c>
      <c r="G98" s="219">
        <v>1753.1333333333337</v>
      </c>
      <c r="H98" s="219">
        <v>1728.4666666666669</v>
      </c>
      <c r="I98" s="219">
        <v>1712.2833333333338</v>
      </c>
      <c r="J98" s="219">
        <v>1793.9833333333336</v>
      </c>
      <c r="K98" s="219">
        <v>1810.1666666666665</v>
      </c>
      <c r="L98" s="219">
        <v>1834.8333333333335</v>
      </c>
      <c r="M98" s="220">
        <v>1785.5</v>
      </c>
      <c r="N98" s="220">
        <v>1744.65</v>
      </c>
      <c r="O98" s="220">
        <v>4160000</v>
      </c>
      <c r="P98" s="221">
        <v>2.7287319422150885E-2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600.45000000000005</v>
      </c>
      <c r="F99" s="217">
        <v>602.01666666666665</v>
      </c>
      <c r="G99" s="219">
        <v>591.88333333333333</v>
      </c>
      <c r="H99" s="219">
        <v>583.31666666666672</v>
      </c>
      <c r="I99" s="219">
        <v>573.18333333333339</v>
      </c>
      <c r="J99" s="219">
        <v>610.58333333333326</v>
      </c>
      <c r="K99" s="219">
        <v>620.71666666666647</v>
      </c>
      <c r="L99" s="219">
        <v>629.28333333333319</v>
      </c>
      <c r="M99" s="220">
        <v>612.15</v>
      </c>
      <c r="N99" s="220">
        <v>593.45000000000005</v>
      </c>
      <c r="O99" s="220">
        <v>13177500</v>
      </c>
      <c r="P99" s="221">
        <v>-6.5524944154877141E-2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17.25</v>
      </c>
      <c r="F100" s="217">
        <v>17.3</v>
      </c>
      <c r="G100" s="219">
        <v>17.100000000000001</v>
      </c>
      <c r="H100" s="219">
        <v>16.95</v>
      </c>
      <c r="I100" s="219">
        <v>16.75</v>
      </c>
      <c r="J100" s="219">
        <v>17.450000000000003</v>
      </c>
      <c r="K100" s="219">
        <v>17.649999999999999</v>
      </c>
      <c r="L100" s="219">
        <v>17.800000000000004</v>
      </c>
      <c r="M100" s="220">
        <v>17.5</v>
      </c>
      <c r="N100" s="220">
        <v>17.149999999999999</v>
      </c>
      <c r="O100" s="220">
        <v>4201440000</v>
      </c>
      <c r="P100" s="221">
        <v>4.2258638162800928E-3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122.7</v>
      </c>
      <c r="F101" s="217">
        <v>122.53333333333335</v>
      </c>
      <c r="G101" s="219">
        <v>121.7166666666667</v>
      </c>
      <c r="H101" s="219">
        <v>120.73333333333335</v>
      </c>
      <c r="I101" s="219">
        <v>119.9166666666667</v>
      </c>
      <c r="J101" s="219">
        <v>123.51666666666669</v>
      </c>
      <c r="K101" s="219">
        <v>124.33333333333333</v>
      </c>
      <c r="L101" s="219">
        <v>125.31666666666669</v>
      </c>
      <c r="M101" s="220">
        <v>123.35</v>
      </c>
      <c r="N101" s="220">
        <v>121.55</v>
      </c>
      <c r="O101" s="220">
        <v>101695000</v>
      </c>
      <c r="P101" s="221">
        <v>-1.1037634931440242E-2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83.15</v>
      </c>
      <c r="F102" s="217">
        <v>82.95</v>
      </c>
      <c r="G102" s="219">
        <v>82.4</v>
      </c>
      <c r="H102" s="219">
        <v>81.650000000000006</v>
      </c>
      <c r="I102" s="219">
        <v>81.100000000000009</v>
      </c>
      <c r="J102" s="219">
        <v>83.7</v>
      </c>
      <c r="K102" s="219">
        <v>84.249999999999986</v>
      </c>
      <c r="L102" s="219">
        <v>85</v>
      </c>
      <c r="M102" s="220">
        <v>83.5</v>
      </c>
      <c r="N102" s="220">
        <v>82.2</v>
      </c>
      <c r="O102" s="220">
        <v>360622500</v>
      </c>
      <c r="P102" s="221">
        <v>-5.6344938572045374E-2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179.2</v>
      </c>
      <c r="F103" s="217">
        <v>180.70000000000002</v>
      </c>
      <c r="G103" s="219">
        <v>176.10000000000002</v>
      </c>
      <c r="H103" s="219">
        <v>173</v>
      </c>
      <c r="I103" s="219">
        <v>168.4</v>
      </c>
      <c r="J103" s="219">
        <v>183.80000000000004</v>
      </c>
      <c r="K103" s="219">
        <v>188.4</v>
      </c>
      <c r="L103" s="219">
        <v>191.50000000000006</v>
      </c>
      <c r="M103" s="220">
        <v>185.3</v>
      </c>
      <c r="N103" s="220">
        <v>177.6</v>
      </c>
      <c r="O103" s="220">
        <v>74032500</v>
      </c>
      <c r="P103" s="221">
        <v>-2.4941966711117695E-2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474.6</v>
      </c>
      <c r="F104" s="217">
        <v>476.65000000000003</v>
      </c>
      <c r="G104" s="219">
        <v>471.45000000000005</v>
      </c>
      <c r="H104" s="219">
        <v>468.3</v>
      </c>
      <c r="I104" s="219">
        <v>463.1</v>
      </c>
      <c r="J104" s="219">
        <v>479.80000000000007</v>
      </c>
      <c r="K104" s="219">
        <v>485</v>
      </c>
      <c r="L104" s="219">
        <v>488.15000000000009</v>
      </c>
      <c r="M104" s="220">
        <v>481.85</v>
      </c>
      <c r="N104" s="220">
        <v>473.5</v>
      </c>
      <c r="O104" s="220">
        <v>20633250</v>
      </c>
      <c r="P104" s="221">
        <v>2.31131110656576E-2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658.45</v>
      </c>
      <c r="F105" s="217">
        <v>654.41666666666663</v>
      </c>
      <c r="G105" s="219">
        <v>649.0333333333333</v>
      </c>
      <c r="H105" s="219">
        <v>639.61666666666667</v>
      </c>
      <c r="I105" s="219">
        <v>634.23333333333335</v>
      </c>
      <c r="J105" s="219">
        <v>663.83333333333326</v>
      </c>
      <c r="K105" s="219">
        <v>669.2166666666667</v>
      </c>
      <c r="L105" s="219">
        <v>678.63333333333321</v>
      </c>
      <c r="M105" s="220">
        <v>659.8</v>
      </c>
      <c r="N105" s="220">
        <v>645</v>
      </c>
      <c r="O105" s="220">
        <v>15900000</v>
      </c>
      <c r="P105" s="221">
        <v>1.1333585190782018E-3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229.9</v>
      </c>
      <c r="F106" s="217">
        <v>232.21666666666667</v>
      </c>
      <c r="G106" s="219">
        <v>226.53333333333333</v>
      </c>
      <c r="H106" s="219">
        <v>223.16666666666666</v>
      </c>
      <c r="I106" s="219">
        <v>217.48333333333332</v>
      </c>
      <c r="J106" s="219">
        <v>235.58333333333334</v>
      </c>
      <c r="K106" s="219">
        <v>241.26666666666668</v>
      </c>
      <c r="L106" s="219">
        <v>244.63333333333335</v>
      </c>
      <c r="M106" s="220">
        <v>237.9</v>
      </c>
      <c r="N106" s="220">
        <v>228.85</v>
      </c>
      <c r="O106" s="220">
        <v>26801800</v>
      </c>
      <c r="P106" s="221">
        <v>-2.5927487352445194E-2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2692.1</v>
      </c>
      <c r="F107" s="217">
        <v>2695.4</v>
      </c>
      <c r="G107" s="219">
        <v>2663.55</v>
      </c>
      <c r="H107" s="219">
        <v>2635</v>
      </c>
      <c r="I107" s="219">
        <v>2603.15</v>
      </c>
      <c r="J107" s="219">
        <v>2723.9500000000003</v>
      </c>
      <c r="K107" s="219">
        <v>2755.7999999999997</v>
      </c>
      <c r="L107" s="219">
        <v>2784.3500000000004</v>
      </c>
      <c r="M107" s="220">
        <v>2727.25</v>
      </c>
      <c r="N107" s="220">
        <v>2666.85</v>
      </c>
      <c r="O107" s="220">
        <v>1151100</v>
      </c>
      <c r="P107" s="221">
        <v>-2.3415627386103335E-2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4239.2</v>
      </c>
      <c r="F108" s="217">
        <v>4266.0166666666673</v>
      </c>
      <c r="G108" s="219">
        <v>4204.5333333333347</v>
      </c>
      <c r="H108" s="219">
        <v>4169.8666666666677</v>
      </c>
      <c r="I108" s="219">
        <v>4108.383333333335</v>
      </c>
      <c r="J108" s="219">
        <v>4300.6833333333343</v>
      </c>
      <c r="K108" s="219">
        <v>4362.1666666666661</v>
      </c>
      <c r="L108" s="219">
        <v>4396.8333333333339</v>
      </c>
      <c r="M108" s="220">
        <v>4327.5</v>
      </c>
      <c r="N108" s="220">
        <v>4231.3500000000004</v>
      </c>
      <c r="O108" s="220">
        <v>9158700</v>
      </c>
      <c r="P108" s="221">
        <v>4.9157763649472378E-4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1495.55</v>
      </c>
      <c r="F109" s="217">
        <v>1493.1499999999999</v>
      </c>
      <c r="G109" s="219">
        <v>1484.9499999999998</v>
      </c>
      <c r="H109" s="219">
        <v>1474.35</v>
      </c>
      <c r="I109" s="219">
        <v>1466.1499999999999</v>
      </c>
      <c r="J109" s="219">
        <v>1503.7499999999998</v>
      </c>
      <c r="K109" s="219">
        <v>1511.95</v>
      </c>
      <c r="L109" s="219">
        <v>1522.5499999999997</v>
      </c>
      <c r="M109" s="220">
        <v>1501.35</v>
      </c>
      <c r="N109" s="220">
        <v>1482.55</v>
      </c>
      <c r="O109" s="220">
        <v>26201500</v>
      </c>
      <c r="P109" s="221">
        <v>2.9791498811091242E-2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344.5</v>
      </c>
      <c r="F110" s="217">
        <v>343.55</v>
      </c>
      <c r="G110" s="219">
        <v>342.1</v>
      </c>
      <c r="H110" s="219">
        <v>339.7</v>
      </c>
      <c r="I110" s="219">
        <v>338.25</v>
      </c>
      <c r="J110" s="219">
        <v>345.95000000000005</v>
      </c>
      <c r="K110" s="219">
        <v>347.4</v>
      </c>
      <c r="L110" s="219">
        <v>349.80000000000007</v>
      </c>
      <c r="M110" s="220">
        <v>345</v>
      </c>
      <c r="N110" s="220">
        <v>341.15</v>
      </c>
      <c r="O110" s="220">
        <v>166059400</v>
      </c>
      <c r="P110" s="221">
        <v>-6.2300810198517839E-2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1537.65</v>
      </c>
      <c r="F111" s="217">
        <v>1531.25</v>
      </c>
      <c r="G111" s="219">
        <v>1523.3</v>
      </c>
      <c r="H111" s="219">
        <v>1508.95</v>
      </c>
      <c r="I111" s="219">
        <v>1501</v>
      </c>
      <c r="J111" s="219">
        <v>1545.6</v>
      </c>
      <c r="K111" s="219">
        <v>1553.5499999999997</v>
      </c>
      <c r="L111" s="219">
        <v>1567.8999999999999</v>
      </c>
      <c r="M111" s="220">
        <v>1539.2</v>
      </c>
      <c r="N111" s="220">
        <v>1516.9</v>
      </c>
      <c r="O111" s="220">
        <v>49831600</v>
      </c>
      <c r="P111" s="221">
        <v>4.1517226388436038E-2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164.5</v>
      </c>
      <c r="F112" s="217">
        <v>165.01666666666668</v>
      </c>
      <c r="G112" s="219">
        <v>163.18333333333337</v>
      </c>
      <c r="H112" s="219">
        <v>161.86666666666667</v>
      </c>
      <c r="I112" s="219">
        <v>160.03333333333336</v>
      </c>
      <c r="J112" s="219">
        <v>166.33333333333337</v>
      </c>
      <c r="K112" s="219">
        <v>168.16666666666669</v>
      </c>
      <c r="L112" s="219">
        <v>169.48333333333338</v>
      </c>
      <c r="M112" s="220">
        <v>166.85</v>
      </c>
      <c r="N112" s="220">
        <v>163.69999999999999</v>
      </c>
      <c r="O112" s="220">
        <v>153884250</v>
      </c>
      <c r="P112" s="221">
        <v>1.7454222335057598E-3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1104.0999999999999</v>
      </c>
      <c r="F113" s="217">
        <v>1110.5333333333335</v>
      </c>
      <c r="G113" s="219">
        <v>1086.116666666667</v>
      </c>
      <c r="H113" s="219">
        <v>1068.1333333333334</v>
      </c>
      <c r="I113" s="219">
        <v>1043.7166666666669</v>
      </c>
      <c r="J113" s="219">
        <v>1128.5166666666671</v>
      </c>
      <c r="K113" s="219">
        <v>1152.9333333333336</v>
      </c>
      <c r="L113" s="219">
        <v>1170.9166666666672</v>
      </c>
      <c r="M113" s="220">
        <v>1134.95</v>
      </c>
      <c r="N113" s="220">
        <v>1092.55</v>
      </c>
      <c r="O113" s="220">
        <v>3148600</v>
      </c>
      <c r="P113" s="221">
        <v>-6.720585403427691E-2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993.45</v>
      </c>
      <c r="F114" s="217">
        <v>998.5</v>
      </c>
      <c r="G114" s="219">
        <v>980.8</v>
      </c>
      <c r="H114" s="219">
        <v>968.15</v>
      </c>
      <c r="I114" s="219">
        <v>950.44999999999993</v>
      </c>
      <c r="J114" s="219">
        <v>1011.15</v>
      </c>
      <c r="K114" s="219">
        <v>1028.8499999999999</v>
      </c>
      <c r="L114" s="219">
        <v>1041.5</v>
      </c>
      <c r="M114" s="220">
        <v>1016.2</v>
      </c>
      <c r="N114" s="220">
        <v>985.85</v>
      </c>
      <c r="O114" s="220">
        <v>20375250</v>
      </c>
      <c r="P114" s="221">
        <v>-3.7848111726303611E-2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422.8</v>
      </c>
      <c r="F115" s="217">
        <v>422.3</v>
      </c>
      <c r="G115" s="219">
        <v>420.65000000000003</v>
      </c>
      <c r="H115" s="219">
        <v>418.5</v>
      </c>
      <c r="I115" s="219">
        <v>416.85</v>
      </c>
      <c r="J115" s="219">
        <v>424.45000000000005</v>
      </c>
      <c r="K115" s="219">
        <v>426.1</v>
      </c>
      <c r="L115" s="219">
        <v>428.25000000000006</v>
      </c>
      <c r="M115" s="220">
        <v>423.95</v>
      </c>
      <c r="N115" s="220">
        <v>420.15</v>
      </c>
      <c r="O115" s="220">
        <v>115281600</v>
      </c>
      <c r="P115" s="221">
        <v>1.1582848959649566E-2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1062.05</v>
      </c>
      <c r="F116" s="217">
        <v>1063.5666666666668</v>
      </c>
      <c r="G116" s="219">
        <v>1047.3833333333337</v>
      </c>
      <c r="H116" s="219">
        <v>1032.7166666666669</v>
      </c>
      <c r="I116" s="219">
        <v>1016.5333333333338</v>
      </c>
      <c r="J116" s="219">
        <v>1078.2333333333336</v>
      </c>
      <c r="K116" s="219">
        <v>1094.4166666666665</v>
      </c>
      <c r="L116" s="219">
        <v>1109.0833333333335</v>
      </c>
      <c r="M116" s="220">
        <v>1079.75</v>
      </c>
      <c r="N116" s="220">
        <v>1048.9000000000001</v>
      </c>
      <c r="O116" s="220">
        <v>12595625</v>
      </c>
      <c r="P116" s="221">
        <v>-1.167181599725369E-2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4331.45</v>
      </c>
      <c r="F117" s="217">
        <v>4312.7833333333328</v>
      </c>
      <c r="G117" s="219">
        <v>4280.7166666666653</v>
      </c>
      <c r="H117" s="219">
        <v>4229.9833333333327</v>
      </c>
      <c r="I117" s="219">
        <v>4197.9166666666652</v>
      </c>
      <c r="J117" s="219">
        <v>4363.5166666666655</v>
      </c>
      <c r="K117" s="219">
        <v>4395.583333333333</v>
      </c>
      <c r="L117" s="219">
        <v>4446.3166666666657</v>
      </c>
      <c r="M117" s="220">
        <v>4344.8500000000004</v>
      </c>
      <c r="N117" s="220">
        <v>4262.05</v>
      </c>
      <c r="O117" s="220">
        <v>499250</v>
      </c>
      <c r="P117" s="221">
        <v>5.0100200400801599E-4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930.05</v>
      </c>
      <c r="F118" s="217">
        <v>932.4</v>
      </c>
      <c r="G118" s="219">
        <v>926.15</v>
      </c>
      <c r="H118" s="219">
        <v>922.25</v>
      </c>
      <c r="I118" s="219">
        <v>916</v>
      </c>
      <c r="J118" s="219">
        <v>936.3</v>
      </c>
      <c r="K118" s="219">
        <v>942.55</v>
      </c>
      <c r="L118" s="219">
        <v>946.44999999999993</v>
      </c>
      <c r="M118" s="220">
        <v>938.65</v>
      </c>
      <c r="N118" s="220">
        <v>928.5</v>
      </c>
      <c r="O118" s="220">
        <v>16226325</v>
      </c>
      <c r="P118" s="221">
        <v>7.4945222018512725E-2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559.70000000000005</v>
      </c>
      <c r="F119" s="217">
        <v>566.61666666666667</v>
      </c>
      <c r="G119" s="219">
        <v>551.7833333333333</v>
      </c>
      <c r="H119" s="219">
        <v>543.86666666666667</v>
      </c>
      <c r="I119" s="219">
        <v>529.0333333333333</v>
      </c>
      <c r="J119" s="219">
        <v>574.5333333333333</v>
      </c>
      <c r="K119" s="219">
        <v>589.36666666666656</v>
      </c>
      <c r="L119" s="219">
        <v>597.2833333333333</v>
      </c>
      <c r="M119" s="220">
        <v>581.45000000000005</v>
      </c>
      <c r="N119" s="220">
        <v>558.70000000000005</v>
      </c>
      <c r="O119" s="220">
        <v>23885000</v>
      </c>
      <c r="P119" s="221">
        <v>-4.6269029198901919E-2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1782.45</v>
      </c>
      <c r="F120" s="217">
        <v>1780.5833333333333</v>
      </c>
      <c r="G120" s="219">
        <v>1765.2166666666665</v>
      </c>
      <c r="H120" s="219">
        <v>1747.9833333333331</v>
      </c>
      <c r="I120" s="219">
        <v>1732.6166666666663</v>
      </c>
      <c r="J120" s="219">
        <v>1797.8166666666666</v>
      </c>
      <c r="K120" s="219">
        <v>1813.1833333333334</v>
      </c>
      <c r="L120" s="219">
        <v>1830.4166666666667</v>
      </c>
      <c r="M120" s="220">
        <v>1795.95</v>
      </c>
      <c r="N120" s="220">
        <v>1763.35</v>
      </c>
      <c r="O120" s="220">
        <v>39281600</v>
      </c>
      <c r="P120" s="221">
        <v>-1.0937657367307885E-2</v>
      </c>
    </row>
    <row r="121" spans="1:16" ht="12.75" customHeight="1">
      <c r="A121" s="213">
        <v>111</v>
      </c>
      <c r="B121" s="225" t="s">
        <v>66</v>
      </c>
      <c r="C121" s="217" t="s">
        <v>846</v>
      </c>
      <c r="D121" s="218">
        <v>45470</v>
      </c>
      <c r="E121" s="217">
        <v>185.7</v>
      </c>
      <c r="F121" s="217">
        <v>183.75</v>
      </c>
      <c r="G121" s="219">
        <v>181</v>
      </c>
      <c r="H121" s="219">
        <v>176.3</v>
      </c>
      <c r="I121" s="219">
        <v>173.55</v>
      </c>
      <c r="J121" s="219">
        <v>188.45</v>
      </c>
      <c r="K121" s="219">
        <v>191.2</v>
      </c>
      <c r="L121" s="219">
        <v>195.89999999999998</v>
      </c>
      <c r="M121" s="220">
        <v>186.5</v>
      </c>
      <c r="N121" s="220">
        <v>179.05</v>
      </c>
      <c r="O121" s="220">
        <v>65760956</v>
      </c>
      <c r="P121" s="221">
        <v>2.0425119435020424E-2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2719.2</v>
      </c>
      <c r="F122" s="217">
        <v>2717.8333333333335</v>
      </c>
      <c r="G122" s="219">
        <v>2670.2166666666672</v>
      </c>
      <c r="H122" s="219">
        <v>2621.2333333333336</v>
      </c>
      <c r="I122" s="219">
        <v>2573.6166666666672</v>
      </c>
      <c r="J122" s="219">
        <v>2766.8166666666671</v>
      </c>
      <c r="K122" s="219">
        <v>2814.4333333333329</v>
      </c>
      <c r="L122" s="219">
        <v>2863.416666666667</v>
      </c>
      <c r="M122" s="220">
        <v>2765.45</v>
      </c>
      <c r="N122" s="220">
        <v>2668.85</v>
      </c>
      <c r="O122" s="220">
        <v>1437300</v>
      </c>
      <c r="P122" s="221">
        <v>-2.6615197074360015E-2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426.85</v>
      </c>
      <c r="F123" s="217">
        <v>428.13333333333338</v>
      </c>
      <c r="G123" s="219">
        <v>423.86666666666679</v>
      </c>
      <c r="H123" s="219">
        <v>420.88333333333338</v>
      </c>
      <c r="I123" s="219">
        <v>416.61666666666679</v>
      </c>
      <c r="J123" s="219">
        <v>431.11666666666679</v>
      </c>
      <c r="K123" s="219">
        <v>435.38333333333333</v>
      </c>
      <c r="L123" s="219">
        <v>438.36666666666679</v>
      </c>
      <c r="M123" s="220">
        <v>432.4</v>
      </c>
      <c r="N123" s="220">
        <v>425.15</v>
      </c>
      <c r="O123" s="220">
        <v>18004700</v>
      </c>
      <c r="P123" s="221">
        <v>-1.0556801195814649E-2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767.3</v>
      </c>
      <c r="F124" s="217">
        <v>754.88333333333333</v>
      </c>
      <c r="G124" s="219">
        <v>735.76666666666665</v>
      </c>
      <c r="H124" s="219">
        <v>704.23333333333335</v>
      </c>
      <c r="I124" s="219">
        <v>685.11666666666667</v>
      </c>
      <c r="J124" s="219">
        <v>786.41666666666663</v>
      </c>
      <c r="K124" s="219">
        <v>805.53333333333319</v>
      </c>
      <c r="L124" s="219">
        <v>837.06666666666661</v>
      </c>
      <c r="M124" s="220">
        <v>774</v>
      </c>
      <c r="N124" s="220">
        <v>723.35</v>
      </c>
      <c r="O124" s="220">
        <v>31669000</v>
      </c>
      <c r="P124" s="221">
        <v>4.3129419972726983E-3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3584.55</v>
      </c>
      <c r="F125" s="217">
        <v>3567.5333333333328</v>
      </c>
      <c r="G125" s="219">
        <v>3546.4666666666658</v>
      </c>
      <c r="H125" s="219">
        <v>3508.3833333333328</v>
      </c>
      <c r="I125" s="219">
        <v>3487.3166666666657</v>
      </c>
      <c r="J125" s="219">
        <v>3605.6166666666659</v>
      </c>
      <c r="K125" s="219">
        <v>3626.6833333333334</v>
      </c>
      <c r="L125" s="219">
        <v>3664.766666666666</v>
      </c>
      <c r="M125" s="220">
        <v>3588.6</v>
      </c>
      <c r="N125" s="220">
        <v>3529.45</v>
      </c>
      <c r="O125" s="220">
        <v>17494200</v>
      </c>
      <c r="P125" s="221">
        <v>2.592341728169175E-2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5122.6499999999996</v>
      </c>
      <c r="F126" s="217">
        <v>5111.9833333333336</v>
      </c>
      <c r="G126" s="219">
        <v>5087.666666666667</v>
      </c>
      <c r="H126" s="219">
        <v>5052.6833333333334</v>
      </c>
      <c r="I126" s="219">
        <v>5028.3666666666668</v>
      </c>
      <c r="J126" s="219">
        <v>5146.9666666666672</v>
      </c>
      <c r="K126" s="219">
        <v>5171.2833333333328</v>
      </c>
      <c r="L126" s="219">
        <v>5206.2666666666673</v>
      </c>
      <c r="M126" s="220">
        <v>5136.3</v>
      </c>
      <c r="N126" s="220">
        <v>5077</v>
      </c>
      <c r="O126" s="220">
        <v>3891300</v>
      </c>
      <c r="P126" s="221">
        <v>-3.6222461641341901E-2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4847.5</v>
      </c>
      <c r="F127" s="217">
        <v>4862.5</v>
      </c>
      <c r="G127" s="219">
        <v>4820</v>
      </c>
      <c r="H127" s="219">
        <v>4792.5</v>
      </c>
      <c r="I127" s="219">
        <v>4750</v>
      </c>
      <c r="J127" s="219">
        <v>4890</v>
      </c>
      <c r="K127" s="219">
        <v>4932.5</v>
      </c>
      <c r="L127" s="219">
        <v>4960</v>
      </c>
      <c r="M127" s="220">
        <v>4905</v>
      </c>
      <c r="N127" s="220">
        <v>4835</v>
      </c>
      <c r="O127" s="220">
        <v>1683000</v>
      </c>
      <c r="P127" s="221">
        <v>2.7158986878242294E-2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1558.85</v>
      </c>
      <c r="F128" s="217">
        <v>1562.3500000000001</v>
      </c>
      <c r="G128" s="219">
        <v>1551.5000000000002</v>
      </c>
      <c r="H128" s="219">
        <v>1544.15</v>
      </c>
      <c r="I128" s="219">
        <v>1533.3000000000002</v>
      </c>
      <c r="J128" s="219">
        <v>1569.7000000000003</v>
      </c>
      <c r="K128" s="219">
        <v>1580.5500000000002</v>
      </c>
      <c r="L128" s="219">
        <v>1587.9000000000003</v>
      </c>
      <c r="M128" s="220">
        <v>1573.2</v>
      </c>
      <c r="N128" s="220">
        <v>1555</v>
      </c>
      <c r="O128" s="220">
        <v>8840850</v>
      </c>
      <c r="P128" s="221">
        <v>-1.0135617416131336E-2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2906.25</v>
      </c>
      <c r="F129" s="217">
        <v>2913.4333333333329</v>
      </c>
      <c r="G129" s="219">
        <v>2883.5666666666657</v>
      </c>
      <c r="H129" s="219">
        <v>2860.8833333333328</v>
      </c>
      <c r="I129" s="219">
        <v>2831.0166666666655</v>
      </c>
      <c r="J129" s="219">
        <v>2936.1166666666659</v>
      </c>
      <c r="K129" s="219">
        <v>2965.9833333333336</v>
      </c>
      <c r="L129" s="219">
        <v>2988.6666666666661</v>
      </c>
      <c r="M129" s="220">
        <v>2943.3</v>
      </c>
      <c r="N129" s="220">
        <v>2890.75</v>
      </c>
      <c r="O129" s="220">
        <v>16186450</v>
      </c>
      <c r="P129" s="221">
        <v>1.7692493893448936E-2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306.7</v>
      </c>
      <c r="F130" s="217">
        <v>305.08333333333331</v>
      </c>
      <c r="G130" s="219">
        <v>302.16666666666663</v>
      </c>
      <c r="H130" s="219">
        <v>297.63333333333333</v>
      </c>
      <c r="I130" s="219">
        <v>294.71666666666664</v>
      </c>
      <c r="J130" s="219">
        <v>309.61666666666662</v>
      </c>
      <c r="K130" s="219">
        <v>312.53333333333325</v>
      </c>
      <c r="L130" s="219">
        <v>317.06666666666661</v>
      </c>
      <c r="M130" s="220">
        <v>308</v>
      </c>
      <c r="N130" s="220">
        <v>300.55</v>
      </c>
      <c r="O130" s="220">
        <v>36918000</v>
      </c>
      <c r="P130" s="221">
        <v>-4.129012153318791E-2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193.15</v>
      </c>
      <c r="F131" s="217">
        <v>192.73333333333335</v>
      </c>
      <c r="G131" s="219">
        <v>190.31666666666669</v>
      </c>
      <c r="H131" s="219">
        <v>187.48333333333335</v>
      </c>
      <c r="I131" s="219">
        <v>185.06666666666669</v>
      </c>
      <c r="J131" s="219">
        <v>195.56666666666669</v>
      </c>
      <c r="K131" s="219">
        <v>197.98333333333332</v>
      </c>
      <c r="L131" s="219">
        <v>200.81666666666669</v>
      </c>
      <c r="M131" s="220">
        <v>195.15</v>
      </c>
      <c r="N131" s="220">
        <v>189.9</v>
      </c>
      <c r="O131" s="220">
        <v>50763000</v>
      </c>
      <c r="P131" s="221">
        <v>7.8022632519356757E-3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615.35</v>
      </c>
      <c r="F132" s="217">
        <v>617.83333333333337</v>
      </c>
      <c r="G132" s="219">
        <v>610.86666666666679</v>
      </c>
      <c r="H132" s="219">
        <v>606.38333333333344</v>
      </c>
      <c r="I132" s="219">
        <v>599.41666666666686</v>
      </c>
      <c r="J132" s="219">
        <v>622.31666666666672</v>
      </c>
      <c r="K132" s="219">
        <v>629.28333333333319</v>
      </c>
      <c r="L132" s="219">
        <v>633.76666666666665</v>
      </c>
      <c r="M132" s="220">
        <v>624.79999999999995</v>
      </c>
      <c r="N132" s="220">
        <v>613.35</v>
      </c>
      <c r="O132" s="220">
        <v>17401200</v>
      </c>
      <c r="P132" s="221">
        <v>1.3347309573724668E-2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12091.75</v>
      </c>
      <c r="F133" s="217">
        <v>12132.699999999999</v>
      </c>
      <c r="G133" s="219">
        <v>12025.299999999997</v>
      </c>
      <c r="H133" s="219">
        <v>11958.849999999999</v>
      </c>
      <c r="I133" s="219">
        <v>11851.449999999997</v>
      </c>
      <c r="J133" s="219">
        <v>12199.149999999998</v>
      </c>
      <c r="K133" s="219">
        <v>12306.55</v>
      </c>
      <c r="L133" s="219">
        <v>12372.999999999998</v>
      </c>
      <c r="M133" s="220">
        <v>12240.1</v>
      </c>
      <c r="N133" s="220">
        <v>12066.25</v>
      </c>
      <c r="O133" s="220">
        <v>3261950</v>
      </c>
      <c r="P133" s="221">
        <v>8.9204621343662346E-2</v>
      </c>
    </row>
    <row r="134" spans="1:16" ht="12.75" customHeight="1">
      <c r="A134" s="213">
        <v>124</v>
      </c>
      <c r="B134" s="225" t="s">
        <v>57</v>
      </c>
      <c r="C134" s="217" t="s">
        <v>1016</v>
      </c>
      <c r="D134" s="218">
        <v>45470</v>
      </c>
      <c r="E134" s="217">
        <v>1280.45</v>
      </c>
      <c r="F134" s="217">
        <v>1287.45</v>
      </c>
      <c r="G134" s="219">
        <v>1268.5</v>
      </c>
      <c r="H134" s="219">
        <v>1256.55</v>
      </c>
      <c r="I134" s="219">
        <v>1237.5999999999999</v>
      </c>
      <c r="J134" s="219">
        <v>1299.4000000000001</v>
      </c>
      <c r="K134" s="219">
        <v>1318.3500000000004</v>
      </c>
      <c r="L134" s="219">
        <v>1330.3000000000002</v>
      </c>
      <c r="M134" s="220">
        <v>1306.4000000000001</v>
      </c>
      <c r="N134" s="220">
        <v>1275.5</v>
      </c>
      <c r="O134" s="220">
        <v>11125800</v>
      </c>
      <c r="P134" s="221">
        <v>-2.0159053079341595E-2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3947.8</v>
      </c>
      <c r="F135" s="217">
        <v>3915.3166666666671</v>
      </c>
      <c r="G135" s="219">
        <v>3845.6333333333341</v>
      </c>
      <c r="H135" s="219">
        <v>3743.4666666666672</v>
      </c>
      <c r="I135" s="219">
        <v>3673.7833333333342</v>
      </c>
      <c r="J135" s="219">
        <v>4017.483333333334</v>
      </c>
      <c r="K135" s="219">
        <v>4087.1666666666674</v>
      </c>
      <c r="L135" s="219">
        <v>4189.3333333333339</v>
      </c>
      <c r="M135" s="220">
        <v>3985</v>
      </c>
      <c r="N135" s="220">
        <v>3813.15</v>
      </c>
      <c r="O135" s="220">
        <v>2768600</v>
      </c>
      <c r="P135" s="221">
        <v>1.9542559351476549E-3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1935.5</v>
      </c>
      <c r="F136" s="217">
        <v>1945.75</v>
      </c>
      <c r="G136" s="219">
        <v>1918.75</v>
      </c>
      <c r="H136" s="219">
        <v>1902</v>
      </c>
      <c r="I136" s="219">
        <v>1875</v>
      </c>
      <c r="J136" s="219">
        <v>1962.5</v>
      </c>
      <c r="K136" s="219">
        <v>1989.5</v>
      </c>
      <c r="L136" s="219">
        <v>2006.25</v>
      </c>
      <c r="M136" s="220">
        <v>1972.75</v>
      </c>
      <c r="N136" s="220">
        <v>1929</v>
      </c>
      <c r="O136" s="220">
        <v>2396400</v>
      </c>
      <c r="P136" s="221">
        <v>-3.4954896907216496E-2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980</v>
      </c>
      <c r="F137" s="217">
        <v>980.26666666666677</v>
      </c>
      <c r="G137" s="219">
        <v>969.53333333333353</v>
      </c>
      <c r="H137" s="219">
        <v>959.06666666666672</v>
      </c>
      <c r="I137" s="219">
        <v>948.33333333333348</v>
      </c>
      <c r="J137" s="219">
        <v>990.73333333333358</v>
      </c>
      <c r="K137" s="219">
        <v>1001.4666666666669</v>
      </c>
      <c r="L137" s="219">
        <v>1011.9333333333336</v>
      </c>
      <c r="M137" s="220">
        <v>991</v>
      </c>
      <c r="N137" s="220">
        <v>969.8</v>
      </c>
      <c r="O137" s="220">
        <v>5539200</v>
      </c>
      <c r="P137" s="221">
        <v>1.4059753954305799E-2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1494.15</v>
      </c>
      <c r="F138" s="217">
        <v>1494.45</v>
      </c>
      <c r="G138" s="219">
        <v>1474.8500000000001</v>
      </c>
      <c r="H138" s="219">
        <v>1455.5500000000002</v>
      </c>
      <c r="I138" s="219">
        <v>1435.9500000000003</v>
      </c>
      <c r="J138" s="219">
        <v>1513.75</v>
      </c>
      <c r="K138" s="219">
        <v>1533.35</v>
      </c>
      <c r="L138" s="219">
        <v>1552.6499999999999</v>
      </c>
      <c r="M138" s="220">
        <v>1514.05</v>
      </c>
      <c r="N138" s="220">
        <v>1475.15</v>
      </c>
      <c r="O138" s="220">
        <v>1670400</v>
      </c>
      <c r="P138" s="221">
        <v>-2.7027027027027029E-2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191.65</v>
      </c>
      <c r="F139" s="217">
        <v>190.81666666666669</v>
      </c>
      <c r="G139" s="219">
        <v>188.13333333333338</v>
      </c>
      <c r="H139" s="219">
        <v>184.6166666666667</v>
      </c>
      <c r="I139" s="219">
        <v>181.93333333333339</v>
      </c>
      <c r="J139" s="219">
        <v>194.33333333333337</v>
      </c>
      <c r="K139" s="219">
        <v>197.01666666666671</v>
      </c>
      <c r="L139" s="219">
        <v>200.53333333333336</v>
      </c>
      <c r="M139" s="220">
        <v>193.5</v>
      </c>
      <c r="N139" s="220">
        <v>187.3</v>
      </c>
      <c r="O139" s="220">
        <v>131974800</v>
      </c>
      <c r="P139" s="221">
        <v>7.4140421843397863E-2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2410.1</v>
      </c>
      <c r="F140" s="217">
        <v>2402.2166666666667</v>
      </c>
      <c r="G140" s="219">
        <v>2389.4333333333334</v>
      </c>
      <c r="H140" s="219">
        <v>2368.7666666666669</v>
      </c>
      <c r="I140" s="219">
        <v>2355.9833333333336</v>
      </c>
      <c r="J140" s="219">
        <v>2422.8833333333332</v>
      </c>
      <c r="K140" s="219">
        <v>2435.666666666667</v>
      </c>
      <c r="L140" s="219">
        <v>2456.333333333333</v>
      </c>
      <c r="M140" s="220">
        <v>2415</v>
      </c>
      <c r="N140" s="220">
        <v>2381.5500000000002</v>
      </c>
      <c r="O140" s="220">
        <v>5066325</v>
      </c>
      <c r="P140" s="221">
        <v>-4.9689440993788822E-3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127085.25</v>
      </c>
      <c r="F141" s="217">
        <v>126881.13333333335</v>
      </c>
      <c r="G141" s="219">
        <v>125762.3666666667</v>
      </c>
      <c r="H141" s="219">
        <v>124439.48333333335</v>
      </c>
      <c r="I141" s="219">
        <v>123320.7166666667</v>
      </c>
      <c r="J141" s="219">
        <v>128204.01666666669</v>
      </c>
      <c r="K141" s="219">
        <v>129322.78333333333</v>
      </c>
      <c r="L141" s="219">
        <v>130645.66666666669</v>
      </c>
      <c r="M141" s="220">
        <v>127999.9</v>
      </c>
      <c r="N141" s="220">
        <v>125558.25</v>
      </c>
      <c r="O141" s="220">
        <v>59695</v>
      </c>
      <c r="P141" s="221">
        <v>3.8806229879056818E-2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1782.85</v>
      </c>
      <c r="F142" s="217">
        <v>1768.3500000000001</v>
      </c>
      <c r="G142" s="219">
        <v>1747.5000000000002</v>
      </c>
      <c r="H142" s="219">
        <v>1712.15</v>
      </c>
      <c r="I142" s="219">
        <v>1691.3000000000002</v>
      </c>
      <c r="J142" s="219">
        <v>1803.7000000000003</v>
      </c>
      <c r="K142" s="219">
        <v>1824.5500000000002</v>
      </c>
      <c r="L142" s="219">
        <v>1859.9000000000003</v>
      </c>
      <c r="M142" s="220">
        <v>1789.2</v>
      </c>
      <c r="N142" s="220">
        <v>1733</v>
      </c>
      <c r="O142" s="220">
        <v>5520900</v>
      </c>
      <c r="P142" s="221">
        <v>8.9456226756457931E-3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188.1</v>
      </c>
      <c r="F143" s="217">
        <v>188.63333333333333</v>
      </c>
      <c r="G143" s="219">
        <v>185.11666666666665</v>
      </c>
      <c r="H143" s="219">
        <v>182.13333333333333</v>
      </c>
      <c r="I143" s="219">
        <v>178.61666666666665</v>
      </c>
      <c r="J143" s="219">
        <v>191.61666666666665</v>
      </c>
      <c r="K143" s="219">
        <v>195.1333333333333</v>
      </c>
      <c r="L143" s="219">
        <v>198.11666666666665</v>
      </c>
      <c r="M143" s="220">
        <v>192.15</v>
      </c>
      <c r="N143" s="220">
        <v>185.65</v>
      </c>
      <c r="O143" s="220">
        <v>69345000</v>
      </c>
      <c r="P143" s="221">
        <v>-1.8992042440318303E-2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6635.65</v>
      </c>
      <c r="F144" s="217">
        <v>6605.9833333333336</v>
      </c>
      <c r="G144" s="219">
        <v>6515.9666666666672</v>
      </c>
      <c r="H144" s="219">
        <v>6396.2833333333338</v>
      </c>
      <c r="I144" s="219">
        <v>6306.2666666666673</v>
      </c>
      <c r="J144" s="219">
        <v>6725.666666666667</v>
      </c>
      <c r="K144" s="219">
        <v>6815.6833333333334</v>
      </c>
      <c r="L144" s="219">
        <v>6935.3666666666668</v>
      </c>
      <c r="M144" s="220">
        <v>6696</v>
      </c>
      <c r="N144" s="220">
        <v>6486.3</v>
      </c>
      <c r="O144" s="220">
        <v>1461900</v>
      </c>
      <c r="P144" s="221">
        <v>-2.9862631893290862E-2</v>
      </c>
    </row>
    <row r="145" spans="1:16" ht="12.75" customHeight="1">
      <c r="A145" s="213">
        <v>135</v>
      </c>
      <c r="B145" s="225" t="s">
        <v>842</v>
      </c>
      <c r="C145" s="217" t="s">
        <v>183</v>
      </c>
      <c r="D145" s="218">
        <v>45470</v>
      </c>
      <c r="E145" s="217">
        <v>3543.85</v>
      </c>
      <c r="F145" s="217">
        <v>3590.7999999999997</v>
      </c>
      <c r="G145" s="219">
        <v>3487.6999999999994</v>
      </c>
      <c r="H145" s="219">
        <v>3431.5499999999997</v>
      </c>
      <c r="I145" s="219">
        <v>3328.4499999999994</v>
      </c>
      <c r="J145" s="219">
        <v>3646.9499999999994</v>
      </c>
      <c r="K145" s="219">
        <v>3750.0499999999997</v>
      </c>
      <c r="L145" s="219">
        <v>3806.1999999999994</v>
      </c>
      <c r="M145" s="220">
        <v>3693.9</v>
      </c>
      <c r="N145" s="220">
        <v>3534.65</v>
      </c>
      <c r="O145" s="220">
        <v>1382900</v>
      </c>
      <c r="P145" s="221">
        <v>5.1058417370764058E-3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2517.6</v>
      </c>
      <c r="F146" s="217">
        <v>2520.1999999999998</v>
      </c>
      <c r="G146" s="219">
        <v>2505.0999999999995</v>
      </c>
      <c r="H146" s="219">
        <v>2492.5999999999995</v>
      </c>
      <c r="I146" s="219">
        <v>2477.4999999999991</v>
      </c>
      <c r="J146" s="219">
        <v>2532.6999999999998</v>
      </c>
      <c r="K146" s="219">
        <v>2547.8000000000002</v>
      </c>
      <c r="L146" s="219">
        <v>2560.3000000000002</v>
      </c>
      <c r="M146" s="220">
        <v>2535.3000000000002</v>
      </c>
      <c r="N146" s="220">
        <v>2507.6999999999998</v>
      </c>
      <c r="O146" s="220">
        <v>5990600</v>
      </c>
      <c r="P146" s="221">
        <v>3.2043551665920135E-2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258</v>
      </c>
      <c r="F147" s="217">
        <v>260.48333333333335</v>
      </c>
      <c r="G147" s="219">
        <v>253.51666666666671</v>
      </c>
      <c r="H147" s="219">
        <v>249.03333333333336</v>
      </c>
      <c r="I147" s="219">
        <v>242.06666666666672</v>
      </c>
      <c r="J147" s="219">
        <v>264.9666666666667</v>
      </c>
      <c r="K147" s="219">
        <v>271.93333333333339</v>
      </c>
      <c r="L147" s="219">
        <v>276.41666666666669</v>
      </c>
      <c r="M147" s="220">
        <v>267.45</v>
      </c>
      <c r="N147" s="220">
        <v>256</v>
      </c>
      <c r="O147" s="220">
        <v>76171500</v>
      </c>
      <c r="P147" s="221">
        <v>2.2223564224892807E-2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360.2</v>
      </c>
      <c r="F148" s="217">
        <v>361.05</v>
      </c>
      <c r="G148" s="219">
        <v>357.1</v>
      </c>
      <c r="H148" s="219">
        <v>354</v>
      </c>
      <c r="I148" s="219">
        <v>350.05</v>
      </c>
      <c r="J148" s="219">
        <v>364.15000000000003</v>
      </c>
      <c r="K148" s="219">
        <v>368.09999999999997</v>
      </c>
      <c r="L148" s="219">
        <v>371.20000000000005</v>
      </c>
      <c r="M148" s="220">
        <v>365</v>
      </c>
      <c r="N148" s="220">
        <v>357.95</v>
      </c>
      <c r="O148" s="220">
        <v>99375000</v>
      </c>
      <c r="P148" s="221">
        <v>5.097551354795643E-3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1832.8</v>
      </c>
      <c r="F149" s="217">
        <v>1859</v>
      </c>
      <c r="G149" s="219">
        <v>1785.3</v>
      </c>
      <c r="H149" s="219">
        <v>1737.8</v>
      </c>
      <c r="I149" s="219">
        <v>1664.1</v>
      </c>
      <c r="J149" s="219">
        <v>1906.5</v>
      </c>
      <c r="K149" s="219">
        <v>1980.1999999999998</v>
      </c>
      <c r="L149" s="219">
        <v>2027.7</v>
      </c>
      <c r="M149" s="220">
        <v>1932.7</v>
      </c>
      <c r="N149" s="220">
        <v>1811.5</v>
      </c>
      <c r="O149" s="220">
        <v>7387800</v>
      </c>
      <c r="P149" s="221">
        <v>7.1580871154431916E-2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9729.7000000000007</v>
      </c>
      <c r="F150" s="217">
        <v>9754.9333333333325</v>
      </c>
      <c r="G150" s="219">
        <v>9675.3166666666657</v>
      </c>
      <c r="H150" s="219">
        <v>9620.9333333333325</v>
      </c>
      <c r="I150" s="219">
        <v>9541.3166666666657</v>
      </c>
      <c r="J150" s="219">
        <v>9809.3166666666657</v>
      </c>
      <c r="K150" s="219">
        <v>9888.9333333333307</v>
      </c>
      <c r="L150" s="219">
        <v>9943.3166666666657</v>
      </c>
      <c r="M150" s="220">
        <v>9834.5499999999993</v>
      </c>
      <c r="N150" s="220">
        <v>9700.5499999999993</v>
      </c>
      <c r="O150" s="220">
        <v>1350200</v>
      </c>
      <c r="P150" s="221">
        <v>6.4490696941028061E-2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267</v>
      </c>
      <c r="F151" s="217">
        <v>267.76666666666671</v>
      </c>
      <c r="G151" s="219">
        <v>264.83333333333343</v>
      </c>
      <c r="H151" s="219">
        <v>262.66666666666674</v>
      </c>
      <c r="I151" s="219">
        <v>259.73333333333346</v>
      </c>
      <c r="J151" s="219">
        <v>269.93333333333339</v>
      </c>
      <c r="K151" s="219">
        <v>272.86666666666667</v>
      </c>
      <c r="L151" s="219">
        <v>275.03333333333336</v>
      </c>
      <c r="M151" s="220">
        <v>270.7</v>
      </c>
      <c r="N151" s="220">
        <v>265.60000000000002</v>
      </c>
      <c r="O151" s="220">
        <v>84442050</v>
      </c>
      <c r="P151" s="221">
        <v>5.9181455994204997E-2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40500.699999999997</v>
      </c>
      <c r="F152" s="217">
        <v>40462.616666666669</v>
      </c>
      <c r="G152" s="219">
        <v>40256.333333333336</v>
      </c>
      <c r="H152" s="219">
        <v>40011.966666666667</v>
      </c>
      <c r="I152" s="219">
        <v>39805.683333333334</v>
      </c>
      <c r="J152" s="219">
        <v>40706.983333333337</v>
      </c>
      <c r="K152" s="219">
        <v>40913.266666666663</v>
      </c>
      <c r="L152" s="219">
        <v>41157.633333333339</v>
      </c>
      <c r="M152" s="220">
        <v>40668.9</v>
      </c>
      <c r="N152" s="220">
        <v>40218.25</v>
      </c>
      <c r="O152" s="220">
        <v>198120</v>
      </c>
      <c r="P152" s="221">
        <v>2.451132485262178E-2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884.2</v>
      </c>
      <c r="F153" s="217">
        <v>877.65</v>
      </c>
      <c r="G153" s="219">
        <v>868.3</v>
      </c>
      <c r="H153" s="219">
        <v>852.4</v>
      </c>
      <c r="I153" s="219">
        <v>843.05</v>
      </c>
      <c r="J153" s="219">
        <v>893.55</v>
      </c>
      <c r="K153" s="219">
        <v>902.90000000000009</v>
      </c>
      <c r="L153" s="219">
        <v>918.8</v>
      </c>
      <c r="M153" s="220">
        <v>887</v>
      </c>
      <c r="N153" s="220">
        <v>861.75</v>
      </c>
      <c r="O153" s="220">
        <v>12583500</v>
      </c>
      <c r="P153" s="221">
        <v>-6.0477097099339232E-2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3983.95</v>
      </c>
      <c r="F154" s="217">
        <v>3983.3333333333335</v>
      </c>
      <c r="G154" s="219">
        <v>3961.666666666667</v>
      </c>
      <c r="H154" s="219">
        <v>3939.3833333333337</v>
      </c>
      <c r="I154" s="219">
        <v>3917.7166666666672</v>
      </c>
      <c r="J154" s="219">
        <v>4005.6166666666668</v>
      </c>
      <c r="K154" s="219">
        <v>4027.2833333333338</v>
      </c>
      <c r="L154" s="219">
        <v>4049.5666666666666</v>
      </c>
      <c r="M154" s="220">
        <v>4005</v>
      </c>
      <c r="N154" s="220">
        <v>3961.05</v>
      </c>
      <c r="O154" s="220">
        <v>2646200</v>
      </c>
      <c r="P154" s="221">
        <v>-4.3726510552182712E-2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317.60000000000002</v>
      </c>
      <c r="F155" s="217">
        <v>322.5</v>
      </c>
      <c r="G155" s="219">
        <v>311.8</v>
      </c>
      <c r="H155" s="219">
        <v>306</v>
      </c>
      <c r="I155" s="219">
        <v>295.3</v>
      </c>
      <c r="J155" s="219">
        <v>328.3</v>
      </c>
      <c r="K155" s="219">
        <v>339.00000000000006</v>
      </c>
      <c r="L155" s="219">
        <v>344.8</v>
      </c>
      <c r="M155" s="220">
        <v>333.2</v>
      </c>
      <c r="N155" s="220">
        <v>316.7</v>
      </c>
      <c r="O155" s="220">
        <v>49818000</v>
      </c>
      <c r="P155" s="221">
        <v>0.11877652765613421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484.65</v>
      </c>
      <c r="F156" s="217">
        <v>484.91666666666669</v>
      </c>
      <c r="G156" s="219">
        <v>479.98333333333335</v>
      </c>
      <c r="H156" s="219">
        <v>475.31666666666666</v>
      </c>
      <c r="I156" s="219">
        <v>470.38333333333333</v>
      </c>
      <c r="J156" s="219">
        <v>489.58333333333337</v>
      </c>
      <c r="K156" s="219">
        <v>494.51666666666665</v>
      </c>
      <c r="L156" s="219">
        <v>499.18333333333339</v>
      </c>
      <c r="M156" s="220">
        <v>489.85</v>
      </c>
      <c r="N156" s="220">
        <v>480.25</v>
      </c>
      <c r="O156" s="220">
        <v>68011675</v>
      </c>
      <c r="P156" s="221">
        <v>-6.2946999305986779E-3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3136.45</v>
      </c>
      <c r="F157" s="217">
        <v>3129.6</v>
      </c>
      <c r="G157" s="219">
        <v>3117.3999999999996</v>
      </c>
      <c r="H157" s="219">
        <v>3098.35</v>
      </c>
      <c r="I157" s="219">
        <v>3086.1499999999996</v>
      </c>
      <c r="J157" s="219">
        <v>3148.6499999999996</v>
      </c>
      <c r="K157" s="219">
        <v>3160.8499999999995</v>
      </c>
      <c r="L157" s="219">
        <v>3179.8999999999996</v>
      </c>
      <c r="M157" s="220">
        <v>3141.8</v>
      </c>
      <c r="N157" s="220">
        <v>3110.55</v>
      </c>
      <c r="O157" s="220">
        <v>2226000</v>
      </c>
      <c r="P157" s="221">
        <v>-1.5479876160990712E-2</v>
      </c>
    </row>
    <row r="158" spans="1:16" ht="12.75" customHeight="1">
      <c r="A158" s="213">
        <v>148</v>
      </c>
      <c r="B158" s="225" t="s">
        <v>842</v>
      </c>
      <c r="C158" s="217" t="s">
        <v>197</v>
      </c>
      <c r="D158" s="218">
        <v>45470</v>
      </c>
      <c r="E158" s="217">
        <v>3767.3</v>
      </c>
      <c r="F158" s="217">
        <v>3768.8333333333335</v>
      </c>
      <c r="G158" s="219">
        <v>3722.416666666667</v>
      </c>
      <c r="H158" s="219">
        <v>3677.5333333333333</v>
      </c>
      <c r="I158" s="219">
        <v>3631.1166666666668</v>
      </c>
      <c r="J158" s="219">
        <v>3813.7166666666672</v>
      </c>
      <c r="K158" s="219">
        <v>3860.1333333333341</v>
      </c>
      <c r="L158" s="219">
        <v>3905.0166666666673</v>
      </c>
      <c r="M158" s="220">
        <v>3815.25</v>
      </c>
      <c r="N158" s="220">
        <v>3723.95</v>
      </c>
      <c r="O158" s="220">
        <v>1749000</v>
      </c>
      <c r="P158" s="221">
        <v>-1.7001545595054096E-2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124.55</v>
      </c>
      <c r="F159" s="217">
        <v>124.71666666666665</v>
      </c>
      <c r="G159" s="219">
        <v>123.48333333333331</v>
      </c>
      <c r="H159" s="219">
        <v>122.41666666666666</v>
      </c>
      <c r="I159" s="219">
        <v>121.18333333333331</v>
      </c>
      <c r="J159" s="219">
        <v>125.7833333333333</v>
      </c>
      <c r="K159" s="219">
        <v>127.01666666666665</v>
      </c>
      <c r="L159" s="219">
        <v>128.08333333333331</v>
      </c>
      <c r="M159" s="220">
        <v>125.95</v>
      </c>
      <c r="N159" s="220">
        <v>123.65</v>
      </c>
      <c r="O159" s="220">
        <v>339328000</v>
      </c>
      <c r="P159" s="221">
        <v>-3.8534771964820018E-2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7223.55</v>
      </c>
      <c r="F160" s="217">
        <v>7244.2666666666673</v>
      </c>
      <c r="G160" s="219">
        <v>7156.883333333335</v>
      </c>
      <c r="H160" s="219">
        <v>7090.2166666666681</v>
      </c>
      <c r="I160" s="219">
        <v>7002.8333333333358</v>
      </c>
      <c r="J160" s="219">
        <v>7310.9333333333343</v>
      </c>
      <c r="K160" s="219">
        <v>7398.3166666666675</v>
      </c>
      <c r="L160" s="219">
        <v>7464.9833333333336</v>
      </c>
      <c r="M160" s="220">
        <v>7331.65</v>
      </c>
      <c r="N160" s="220">
        <v>7177.6</v>
      </c>
      <c r="O160" s="220">
        <v>1714500</v>
      </c>
      <c r="P160" s="221">
        <v>-1.9655492816810807E-2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327.7</v>
      </c>
      <c r="F161" s="217">
        <v>329.73333333333335</v>
      </c>
      <c r="G161" s="219">
        <v>324.66666666666669</v>
      </c>
      <c r="H161" s="219">
        <v>321.63333333333333</v>
      </c>
      <c r="I161" s="219">
        <v>316.56666666666666</v>
      </c>
      <c r="J161" s="219">
        <v>332.76666666666671</v>
      </c>
      <c r="K161" s="219">
        <v>337.83333333333331</v>
      </c>
      <c r="L161" s="219">
        <v>340.86666666666673</v>
      </c>
      <c r="M161" s="220">
        <v>334.8</v>
      </c>
      <c r="N161" s="220">
        <v>326.7</v>
      </c>
      <c r="O161" s="220">
        <v>64296000</v>
      </c>
      <c r="P161" s="221">
        <v>5.1392241125566611E-2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1429.1</v>
      </c>
      <c r="F162" s="217">
        <v>1438.6833333333334</v>
      </c>
      <c r="G162" s="219">
        <v>1406.4166666666667</v>
      </c>
      <c r="H162" s="219">
        <v>1383.7333333333333</v>
      </c>
      <c r="I162" s="219">
        <v>1351.4666666666667</v>
      </c>
      <c r="J162" s="219">
        <v>1461.3666666666668</v>
      </c>
      <c r="K162" s="219">
        <v>1493.6333333333332</v>
      </c>
      <c r="L162" s="219">
        <v>1516.3166666666668</v>
      </c>
      <c r="M162" s="220">
        <v>1470.95</v>
      </c>
      <c r="N162" s="220">
        <v>1416</v>
      </c>
      <c r="O162" s="220">
        <v>5160353</v>
      </c>
      <c r="P162" s="221">
        <v>-5.6466159516900634E-3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849.45</v>
      </c>
      <c r="F163" s="217">
        <v>850.5333333333333</v>
      </c>
      <c r="G163" s="219">
        <v>842.66666666666663</v>
      </c>
      <c r="H163" s="219">
        <v>835.88333333333333</v>
      </c>
      <c r="I163" s="219">
        <v>828.01666666666665</v>
      </c>
      <c r="J163" s="219">
        <v>857.31666666666661</v>
      </c>
      <c r="K163" s="219">
        <v>865.18333333333339</v>
      </c>
      <c r="L163" s="219">
        <v>871.96666666666658</v>
      </c>
      <c r="M163" s="220">
        <v>858.4</v>
      </c>
      <c r="N163" s="220">
        <v>843.75</v>
      </c>
      <c r="O163" s="220">
        <v>10158350</v>
      </c>
      <c r="P163" s="221">
        <v>3.400242256445752E-2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253.5</v>
      </c>
      <c r="F164" s="217">
        <v>255.5</v>
      </c>
      <c r="G164" s="219">
        <v>250</v>
      </c>
      <c r="H164" s="219">
        <v>246.5</v>
      </c>
      <c r="I164" s="219">
        <v>241</v>
      </c>
      <c r="J164" s="219">
        <v>259</v>
      </c>
      <c r="K164" s="219">
        <v>264.5</v>
      </c>
      <c r="L164" s="219">
        <v>268</v>
      </c>
      <c r="M164" s="220">
        <v>261</v>
      </c>
      <c r="N164" s="220">
        <v>252</v>
      </c>
      <c r="O164" s="220">
        <v>79137500</v>
      </c>
      <c r="P164" s="221">
        <v>0.11661787011887545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520.54999999999995</v>
      </c>
      <c r="F165" s="217">
        <v>518.9666666666667</v>
      </c>
      <c r="G165" s="219">
        <v>512.98333333333335</v>
      </c>
      <c r="H165" s="219">
        <v>505.41666666666663</v>
      </c>
      <c r="I165" s="219">
        <v>499.43333333333328</v>
      </c>
      <c r="J165" s="219">
        <v>526.53333333333342</v>
      </c>
      <c r="K165" s="219">
        <v>532.51666666666677</v>
      </c>
      <c r="L165" s="219">
        <v>540.08333333333348</v>
      </c>
      <c r="M165" s="220">
        <v>524.95000000000005</v>
      </c>
      <c r="N165" s="220">
        <v>511.4</v>
      </c>
      <c r="O165" s="220">
        <v>56374000</v>
      </c>
      <c r="P165" s="221">
        <v>-6.1746887690566542E-2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2904.8</v>
      </c>
      <c r="F166" s="217">
        <v>2898.4500000000003</v>
      </c>
      <c r="G166" s="219">
        <v>2889.5000000000005</v>
      </c>
      <c r="H166" s="219">
        <v>2874.2000000000003</v>
      </c>
      <c r="I166" s="219">
        <v>2865.2500000000005</v>
      </c>
      <c r="J166" s="219">
        <v>2913.7500000000005</v>
      </c>
      <c r="K166" s="219">
        <v>2922.7000000000003</v>
      </c>
      <c r="L166" s="219">
        <v>2938.0000000000005</v>
      </c>
      <c r="M166" s="220">
        <v>2907.4</v>
      </c>
      <c r="N166" s="220">
        <v>2883.15</v>
      </c>
      <c r="O166" s="220">
        <v>44153000</v>
      </c>
      <c r="P166" s="221">
        <v>-1.7714422376346659E-2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146.85</v>
      </c>
      <c r="F167" s="217">
        <v>147.98333333333335</v>
      </c>
      <c r="G167" s="219">
        <v>144.7166666666667</v>
      </c>
      <c r="H167" s="219">
        <v>142.58333333333334</v>
      </c>
      <c r="I167" s="219">
        <v>139.31666666666669</v>
      </c>
      <c r="J167" s="219">
        <v>150.1166666666667</v>
      </c>
      <c r="K167" s="219">
        <v>153.38333333333335</v>
      </c>
      <c r="L167" s="219">
        <v>155.51666666666671</v>
      </c>
      <c r="M167" s="220">
        <v>151.25</v>
      </c>
      <c r="N167" s="220">
        <v>145.85</v>
      </c>
      <c r="O167" s="220">
        <v>167392000</v>
      </c>
      <c r="P167" s="221">
        <v>-6.0081306291130426E-2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731.75</v>
      </c>
      <c r="F168" s="217">
        <v>727.31666666666661</v>
      </c>
      <c r="G168" s="219">
        <v>722.33333333333326</v>
      </c>
      <c r="H168" s="219">
        <v>712.91666666666663</v>
      </c>
      <c r="I168" s="219">
        <v>707.93333333333328</v>
      </c>
      <c r="J168" s="219">
        <v>736.73333333333323</v>
      </c>
      <c r="K168" s="219">
        <v>741.71666666666658</v>
      </c>
      <c r="L168" s="219">
        <v>751.13333333333321</v>
      </c>
      <c r="M168" s="220">
        <v>732.3</v>
      </c>
      <c r="N168" s="220">
        <v>717.9</v>
      </c>
      <c r="O168" s="220">
        <v>21156800</v>
      </c>
      <c r="P168" s="221">
        <v>3.5473766640563821E-2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1461.1</v>
      </c>
      <c r="F169" s="217">
        <v>1452.6666666666667</v>
      </c>
      <c r="G169" s="219">
        <v>1439.9833333333336</v>
      </c>
      <c r="H169" s="219">
        <v>1418.8666666666668</v>
      </c>
      <c r="I169" s="219">
        <v>1406.1833333333336</v>
      </c>
      <c r="J169" s="219">
        <v>1473.7833333333335</v>
      </c>
      <c r="K169" s="219">
        <v>1486.4666666666665</v>
      </c>
      <c r="L169" s="219">
        <v>1507.5833333333335</v>
      </c>
      <c r="M169" s="220">
        <v>1465.35</v>
      </c>
      <c r="N169" s="220">
        <v>1431.55</v>
      </c>
      <c r="O169" s="220">
        <v>9363375</v>
      </c>
      <c r="P169" s="221">
        <v>3.1739654479710725E-3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843</v>
      </c>
      <c r="F170" s="217">
        <v>841.33333333333337</v>
      </c>
      <c r="G170" s="219">
        <v>835.91666666666674</v>
      </c>
      <c r="H170" s="219">
        <v>828.83333333333337</v>
      </c>
      <c r="I170" s="219">
        <v>823.41666666666674</v>
      </c>
      <c r="J170" s="219">
        <v>848.41666666666674</v>
      </c>
      <c r="K170" s="219">
        <v>853.83333333333348</v>
      </c>
      <c r="L170" s="219">
        <v>860.91666666666674</v>
      </c>
      <c r="M170" s="220">
        <v>846.75</v>
      </c>
      <c r="N170" s="220">
        <v>834.25</v>
      </c>
      <c r="O170" s="220">
        <v>85959750</v>
      </c>
      <c r="P170" s="221">
        <v>7.0113781136054119E-3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27211.45</v>
      </c>
      <c r="F171" s="217">
        <v>27331.683333333334</v>
      </c>
      <c r="G171" s="219">
        <v>27029.066666666669</v>
      </c>
      <c r="H171" s="219">
        <v>26846.683333333334</v>
      </c>
      <c r="I171" s="219">
        <v>26544.066666666669</v>
      </c>
      <c r="J171" s="219">
        <v>27514.066666666669</v>
      </c>
      <c r="K171" s="219">
        <v>27816.683333333338</v>
      </c>
      <c r="L171" s="219">
        <v>27999.066666666669</v>
      </c>
      <c r="M171" s="220">
        <v>27634.3</v>
      </c>
      <c r="N171" s="220">
        <v>27149.3</v>
      </c>
      <c r="O171" s="220">
        <v>269625</v>
      </c>
      <c r="P171" s="221">
        <v>1.3151714419915453E-2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7548.75</v>
      </c>
      <c r="F172" s="217">
        <v>7602.8666666666659</v>
      </c>
      <c r="G172" s="219">
        <v>7471.7833333333319</v>
      </c>
      <c r="H172" s="219">
        <v>7394.8166666666657</v>
      </c>
      <c r="I172" s="219">
        <v>7263.7333333333318</v>
      </c>
      <c r="J172" s="219">
        <v>7679.8333333333321</v>
      </c>
      <c r="K172" s="219">
        <v>7810.9166666666661</v>
      </c>
      <c r="L172" s="219">
        <v>7887.8833333333323</v>
      </c>
      <c r="M172" s="220">
        <v>7733.95</v>
      </c>
      <c r="N172" s="220">
        <v>7525.9</v>
      </c>
      <c r="O172" s="220">
        <v>1839900</v>
      </c>
      <c r="P172" s="221">
        <v>-2.5966806956245533E-2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2396.0500000000002</v>
      </c>
      <c r="F173" s="217">
        <v>2405.5833333333335</v>
      </c>
      <c r="G173" s="219">
        <v>2375.4666666666672</v>
      </c>
      <c r="H173" s="219">
        <v>2354.8833333333337</v>
      </c>
      <c r="I173" s="219">
        <v>2324.7666666666673</v>
      </c>
      <c r="J173" s="219">
        <v>2426.166666666667</v>
      </c>
      <c r="K173" s="219">
        <v>2456.2833333333328</v>
      </c>
      <c r="L173" s="219">
        <v>2476.8666666666668</v>
      </c>
      <c r="M173" s="220">
        <v>2435.6999999999998</v>
      </c>
      <c r="N173" s="220">
        <v>2385</v>
      </c>
      <c r="O173" s="220">
        <v>4093500</v>
      </c>
      <c r="P173" s="221">
        <v>-3.5603851930382541E-2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2979.75</v>
      </c>
      <c r="F174" s="217">
        <v>2943.5499999999997</v>
      </c>
      <c r="G174" s="219">
        <v>2893.1999999999994</v>
      </c>
      <c r="H174" s="219">
        <v>2806.6499999999996</v>
      </c>
      <c r="I174" s="219">
        <v>2756.2999999999993</v>
      </c>
      <c r="J174" s="219">
        <v>3030.0999999999995</v>
      </c>
      <c r="K174" s="219">
        <v>3080.45</v>
      </c>
      <c r="L174" s="219">
        <v>3166.9999999999995</v>
      </c>
      <c r="M174" s="220">
        <v>2993.9</v>
      </c>
      <c r="N174" s="220">
        <v>2857</v>
      </c>
      <c r="O174" s="220">
        <v>5037900</v>
      </c>
      <c r="P174" s="221">
        <v>-2.6097546830597923E-2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1504</v>
      </c>
      <c r="F175" s="217">
        <v>1501.7333333333336</v>
      </c>
      <c r="G175" s="219">
        <v>1495.9166666666672</v>
      </c>
      <c r="H175" s="219">
        <v>1487.8333333333337</v>
      </c>
      <c r="I175" s="219">
        <v>1482.0166666666673</v>
      </c>
      <c r="J175" s="219">
        <v>1509.8166666666671</v>
      </c>
      <c r="K175" s="219">
        <v>1515.6333333333337</v>
      </c>
      <c r="L175" s="219">
        <v>1523.7166666666669</v>
      </c>
      <c r="M175" s="220">
        <v>1507.55</v>
      </c>
      <c r="N175" s="220">
        <v>1493.65</v>
      </c>
      <c r="O175" s="220">
        <v>18858350</v>
      </c>
      <c r="P175" s="221">
        <v>8.497576131918318E-3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751.2</v>
      </c>
      <c r="F176" s="217">
        <v>752.61666666666679</v>
      </c>
      <c r="G176" s="219">
        <v>742.13333333333355</v>
      </c>
      <c r="H176" s="219">
        <v>733.06666666666672</v>
      </c>
      <c r="I176" s="219">
        <v>722.58333333333348</v>
      </c>
      <c r="J176" s="219">
        <v>761.68333333333362</v>
      </c>
      <c r="K176" s="219">
        <v>772.16666666666674</v>
      </c>
      <c r="L176" s="219">
        <v>781.23333333333369</v>
      </c>
      <c r="M176" s="220">
        <v>763.1</v>
      </c>
      <c r="N176" s="220">
        <v>743.55</v>
      </c>
      <c r="O176" s="220">
        <v>7465500</v>
      </c>
      <c r="P176" s="221">
        <v>5.1552926262412847E-2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701.5</v>
      </c>
      <c r="F177" s="217">
        <v>706.7166666666667</v>
      </c>
      <c r="G177" s="219">
        <v>693.73333333333335</v>
      </c>
      <c r="H177" s="219">
        <v>685.9666666666667</v>
      </c>
      <c r="I177" s="219">
        <v>672.98333333333335</v>
      </c>
      <c r="J177" s="219">
        <v>714.48333333333335</v>
      </c>
      <c r="K177" s="219">
        <v>727.4666666666667</v>
      </c>
      <c r="L177" s="219">
        <v>735.23333333333335</v>
      </c>
      <c r="M177" s="220">
        <v>719.7</v>
      </c>
      <c r="N177" s="220">
        <v>698.95</v>
      </c>
      <c r="O177" s="220">
        <v>5297000</v>
      </c>
      <c r="P177" s="221">
        <v>0.10492282019190655</v>
      </c>
    </row>
    <row r="178" spans="1:16" ht="12.75" customHeight="1">
      <c r="A178" s="213">
        <v>168</v>
      </c>
      <c r="B178" s="225" t="s">
        <v>842</v>
      </c>
      <c r="C178" s="224" t="s">
        <v>218</v>
      </c>
      <c r="D178" s="218">
        <v>45470</v>
      </c>
      <c r="E178" s="217">
        <v>1098.05</v>
      </c>
      <c r="F178" s="217">
        <v>1105.7833333333335</v>
      </c>
      <c r="G178" s="219">
        <v>1087.3166666666671</v>
      </c>
      <c r="H178" s="219">
        <v>1076.5833333333335</v>
      </c>
      <c r="I178" s="219">
        <v>1058.116666666667</v>
      </c>
      <c r="J178" s="219">
        <v>1116.5166666666671</v>
      </c>
      <c r="K178" s="219">
        <v>1134.9833333333338</v>
      </c>
      <c r="L178" s="219">
        <v>1145.7166666666672</v>
      </c>
      <c r="M178" s="220">
        <v>1124.25</v>
      </c>
      <c r="N178" s="220">
        <v>1095.05</v>
      </c>
      <c r="O178" s="220">
        <v>10962600</v>
      </c>
      <c r="P178" s="221">
        <v>-1.899793286740821E-2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1837.1</v>
      </c>
      <c r="F179" s="217">
        <v>1844.9000000000003</v>
      </c>
      <c r="G179" s="219">
        <v>1823.3500000000006</v>
      </c>
      <c r="H179" s="219">
        <v>1809.6000000000004</v>
      </c>
      <c r="I179" s="219">
        <v>1788.0500000000006</v>
      </c>
      <c r="J179" s="219">
        <v>1858.6500000000005</v>
      </c>
      <c r="K179" s="219">
        <v>1880.2000000000003</v>
      </c>
      <c r="L179" s="219">
        <v>1893.9500000000005</v>
      </c>
      <c r="M179" s="220">
        <v>1866.45</v>
      </c>
      <c r="N179" s="220">
        <v>1831.15</v>
      </c>
      <c r="O179" s="220">
        <v>7076000</v>
      </c>
      <c r="P179" s="221">
        <v>3.3321517192484934E-3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1093.3499999999999</v>
      </c>
      <c r="F180" s="217">
        <v>1096.55</v>
      </c>
      <c r="G180" s="219">
        <v>1086.3999999999999</v>
      </c>
      <c r="H180" s="219">
        <v>1079.4499999999998</v>
      </c>
      <c r="I180" s="219">
        <v>1069.2999999999997</v>
      </c>
      <c r="J180" s="219">
        <v>1103.5</v>
      </c>
      <c r="K180" s="219">
        <v>1113.6500000000001</v>
      </c>
      <c r="L180" s="219">
        <v>1120.6000000000001</v>
      </c>
      <c r="M180" s="220">
        <v>1106.7</v>
      </c>
      <c r="N180" s="220">
        <v>1089.5999999999999</v>
      </c>
      <c r="O180" s="220">
        <v>12032550</v>
      </c>
      <c r="P180" s="221">
        <v>1.2227437916414294E-2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954.8</v>
      </c>
      <c r="F181" s="217">
        <v>955.25</v>
      </c>
      <c r="G181" s="219">
        <v>948</v>
      </c>
      <c r="H181" s="219">
        <v>941.2</v>
      </c>
      <c r="I181" s="219">
        <v>933.95</v>
      </c>
      <c r="J181" s="219">
        <v>962.05</v>
      </c>
      <c r="K181" s="219">
        <v>969.3</v>
      </c>
      <c r="L181" s="219">
        <v>976.09999999999991</v>
      </c>
      <c r="M181" s="220">
        <v>962.5</v>
      </c>
      <c r="N181" s="220">
        <v>948.45</v>
      </c>
      <c r="O181" s="220">
        <v>83794100</v>
      </c>
      <c r="P181" s="221">
        <v>-3.5760226625122294E-3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430.3</v>
      </c>
      <c r="F182" s="217">
        <v>432.48333333333329</v>
      </c>
      <c r="G182" s="219">
        <v>426.96666666666658</v>
      </c>
      <c r="H182" s="219">
        <v>423.63333333333327</v>
      </c>
      <c r="I182" s="219">
        <v>418.11666666666656</v>
      </c>
      <c r="J182" s="219">
        <v>435.81666666666661</v>
      </c>
      <c r="K182" s="219">
        <v>441.33333333333337</v>
      </c>
      <c r="L182" s="219">
        <v>444.66666666666663</v>
      </c>
      <c r="M182" s="220">
        <v>438</v>
      </c>
      <c r="N182" s="220">
        <v>429.15</v>
      </c>
      <c r="O182" s="220">
        <v>97058250</v>
      </c>
      <c r="P182" s="221">
        <v>7.6506304815028621E-5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175.95</v>
      </c>
      <c r="F183" s="217">
        <v>176.69999999999996</v>
      </c>
      <c r="G183" s="219">
        <v>174.54999999999993</v>
      </c>
      <c r="H183" s="219">
        <v>173.14999999999998</v>
      </c>
      <c r="I183" s="219">
        <v>170.99999999999994</v>
      </c>
      <c r="J183" s="219">
        <v>178.09999999999991</v>
      </c>
      <c r="K183" s="219">
        <v>180.24999999999994</v>
      </c>
      <c r="L183" s="219">
        <v>181.64999999999989</v>
      </c>
      <c r="M183" s="220">
        <v>178.85</v>
      </c>
      <c r="N183" s="220">
        <v>175.3</v>
      </c>
      <c r="O183" s="220">
        <v>204545000</v>
      </c>
      <c r="P183" s="221">
        <v>8.2416092826546657E-3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3833.45</v>
      </c>
      <c r="F184" s="217">
        <v>3821.4500000000003</v>
      </c>
      <c r="G184" s="219">
        <v>3799.4000000000005</v>
      </c>
      <c r="H184" s="219">
        <v>3765.3500000000004</v>
      </c>
      <c r="I184" s="219">
        <v>3743.3000000000006</v>
      </c>
      <c r="J184" s="219">
        <v>3855.5000000000005</v>
      </c>
      <c r="K184" s="219">
        <v>3877.5500000000006</v>
      </c>
      <c r="L184" s="219">
        <v>3911.6000000000004</v>
      </c>
      <c r="M184" s="220">
        <v>3843.5</v>
      </c>
      <c r="N184" s="220">
        <v>3787.4</v>
      </c>
      <c r="O184" s="220">
        <v>19295150</v>
      </c>
      <c r="P184" s="221">
        <v>-2.1616057642820381E-2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1429.6</v>
      </c>
      <c r="F185" s="217">
        <v>1419.3500000000001</v>
      </c>
      <c r="G185" s="219">
        <v>1404.8000000000002</v>
      </c>
      <c r="H185" s="219">
        <v>1380</v>
      </c>
      <c r="I185" s="219">
        <v>1365.45</v>
      </c>
      <c r="J185" s="219">
        <v>1444.1500000000003</v>
      </c>
      <c r="K185" s="219">
        <v>1458.7</v>
      </c>
      <c r="L185" s="219">
        <v>1483.5000000000005</v>
      </c>
      <c r="M185" s="220">
        <v>1433.9</v>
      </c>
      <c r="N185" s="220">
        <v>1394.55</v>
      </c>
      <c r="O185" s="220">
        <v>16529400</v>
      </c>
      <c r="P185" s="221">
        <v>-2.4226968441185846E-2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3394.95</v>
      </c>
      <c r="F186" s="217">
        <v>3395.5</v>
      </c>
      <c r="G186" s="219">
        <v>3375.15</v>
      </c>
      <c r="H186" s="219">
        <v>3355.35</v>
      </c>
      <c r="I186" s="219">
        <v>3335</v>
      </c>
      <c r="J186" s="219">
        <v>3415.3</v>
      </c>
      <c r="K186" s="219">
        <v>3435.6500000000005</v>
      </c>
      <c r="L186" s="219">
        <v>3455.4500000000003</v>
      </c>
      <c r="M186" s="220">
        <v>3415.85</v>
      </c>
      <c r="N186" s="220">
        <v>3375.7</v>
      </c>
      <c r="O186" s="220">
        <v>8740375</v>
      </c>
      <c r="P186" s="221">
        <v>9.4997473471450222E-3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2833.75</v>
      </c>
      <c r="F187" s="217">
        <v>2835.6666666666665</v>
      </c>
      <c r="G187" s="219">
        <v>2812.0333333333328</v>
      </c>
      <c r="H187" s="219">
        <v>2790.3166666666662</v>
      </c>
      <c r="I187" s="219">
        <v>2766.6833333333325</v>
      </c>
      <c r="J187" s="219">
        <v>2857.3833333333332</v>
      </c>
      <c r="K187" s="219">
        <v>2881.0166666666673</v>
      </c>
      <c r="L187" s="219">
        <v>2902.7333333333336</v>
      </c>
      <c r="M187" s="220">
        <v>2859.3</v>
      </c>
      <c r="N187" s="220">
        <v>2813.95</v>
      </c>
      <c r="O187" s="220">
        <v>1388250</v>
      </c>
      <c r="P187" s="221">
        <v>2.7952610144390967E-2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5336.1</v>
      </c>
      <c r="F188" s="217">
        <v>5365.6333333333332</v>
      </c>
      <c r="G188" s="219">
        <v>5277.5666666666666</v>
      </c>
      <c r="H188" s="219">
        <v>5219.0333333333338</v>
      </c>
      <c r="I188" s="219">
        <v>5130.9666666666672</v>
      </c>
      <c r="J188" s="219">
        <v>5424.1666666666661</v>
      </c>
      <c r="K188" s="219">
        <v>5512.2333333333318</v>
      </c>
      <c r="L188" s="219">
        <v>5570.7666666666655</v>
      </c>
      <c r="M188" s="220">
        <v>5453.7</v>
      </c>
      <c r="N188" s="220">
        <v>5307.1</v>
      </c>
      <c r="O188" s="220">
        <v>3168000</v>
      </c>
      <c r="P188" s="221">
        <v>5.3313023610053311E-3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2414.75</v>
      </c>
      <c r="F189" s="217">
        <v>2433.9166666666665</v>
      </c>
      <c r="G189" s="219">
        <v>2387.9833333333331</v>
      </c>
      <c r="H189" s="219">
        <v>2361.2166666666667</v>
      </c>
      <c r="I189" s="219">
        <v>2315.2833333333333</v>
      </c>
      <c r="J189" s="219">
        <v>2460.6833333333329</v>
      </c>
      <c r="K189" s="219">
        <v>2506.6166666666663</v>
      </c>
      <c r="L189" s="219">
        <v>2533.3833333333328</v>
      </c>
      <c r="M189" s="220">
        <v>2479.85</v>
      </c>
      <c r="N189" s="220">
        <v>2407.15</v>
      </c>
      <c r="O189" s="220">
        <v>7014350</v>
      </c>
      <c r="P189" s="221">
        <v>3.0028527100745711E-3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1994.1</v>
      </c>
      <c r="F190" s="217">
        <v>2024.5666666666666</v>
      </c>
      <c r="G190" s="219">
        <v>1959.9833333333331</v>
      </c>
      <c r="H190" s="219">
        <v>1925.8666666666666</v>
      </c>
      <c r="I190" s="219">
        <v>1861.2833333333331</v>
      </c>
      <c r="J190" s="219">
        <v>2058.6833333333334</v>
      </c>
      <c r="K190" s="219">
        <v>2123.2666666666673</v>
      </c>
      <c r="L190" s="219">
        <v>2157.3833333333332</v>
      </c>
      <c r="M190" s="220">
        <v>2089.15</v>
      </c>
      <c r="N190" s="220">
        <v>1990.45</v>
      </c>
      <c r="O190" s="220">
        <v>2609600</v>
      </c>
      <c r="P190" s="221">
        <v>0.14859154929577464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10848.5</v>
      </c>
      <c r="F191" s="217">
        <v>10881.183333333332</v>
      </c>
      <c r="G191" s="219">
        <v>10777.366666666665</v>
      </c>
      <c r="H191" s="219">
        <v>10706.233333333332</v>
      </c>
      <c r="I191" s="219">
        <v>10602.416666666664</v>
      </c>
      <c r="J191" s="219">
        <v>10952.316666666666</v>
      </c>
      <c r="K191" s="219">
        <v>11056.133333333335</v>
      </c>
      <c r="L191" s="219">
        <v>11127.266666666666</v>
      </c>
      <c r="M191" s="220">
        <v>10985</v>
      </c>
      <c r="N191" s="220">
        <v>10810.05</v>
      </c>
      <c r="O191" s="220">
        <v>2013600</v>
      </c>
      <c r="P191" s="221">
        <v>4.8476959125227807E-2</v>
      </c>
    </row>
    <row r="192" spans="1:16" ht="12.75" customHeight="1">
      <c r="A192" s="213">
        <v>182</v>
      </c>
      <c r="B192" s="225" t="s">
        <v>842</v>
      </c>
      <c r="C192" s="217" t="s">
        <v>232</v>
      </c>
      <c r="D192" s="218">
        <v>45470</v>
      </c>
      <c r="E192" s="217">
        <v>570.45000000000005</v>
      </c>
      <c r="F192" s="217">
        <v>571.4</v>
      </c>
      <c r="G192" s="219">
        <v>566</v>
      </c>
      <c r="H192" s="219">
        <v>561.55000000000007</v>
      </c>
      <c r="I192" s="219">
        <v>556.15000000000009</v>
      </c>
      <c r="J192" s="219">
        <v>575.84999999999991</v>
      </c>
      <c r="K192" s="219">
        <v>581.24999999999977</v>
      </c>
      <c r="L192" s="219">
        <v>585.69999999999982</v>
      </c>
      <c r="M192" s="220">
        <v>576.79999999999995</v>
      </c>
      <c r="N192" s="220">
        <v>566.95000000000005</v>
      </c>
      <c r="O192" s="220">
        <v>38958400</v>
      </c>
      <c r="P192" s="221">
        <v>-1.0205766753641378E-2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452.65</v>
      </c>
      <c r="F193" s="217">
        <v>457.13333333333338</v>
      </c>
      <c r="G193" s="219">
        <v>445.71666666666675</v>
      </c>
      <c r="H193" s="219">
        <v>438.78333333333336</v>
      </c>
      <c r="I193" s="219">
        <v>427.36666666666673</v>
      </c>
      <c r="J193" s="219">
        <v>464.06666666666678</v>
      </c>
      <c r="K193" s="219">
        <v>475.48333333333341</v>
      </c>
      <c r="L193" s="219">
        <v>482.4166666666668</v>
      </c>
      <c r="M193" s="220">
        <v>468.55</v>
      </c>
      <c r="N193" s="220">
        <v>450.2</v>
      </c>
      <c r="O193" s="220">
        <v>81364800</v>
      </c>
      <c r="P193" s="221">
        <v>-2.8469149026129604E-3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1505.25</v>
      </c>
      <c r="F194" s="217">
        <v>1509.6000000000001</v>
      </c>
      <c r="G194" s="219">
        <v>1496.2000000000003</v>
      </c>
      <c r="H194" s="219">
        <v>1487.15</v>
      </c>
      <c r="I194" s="219">
        <v>1473.7500000000002</v>
      </c>
      <c r="J194" s="219">
        <v>1518.6500000000003</v>
      </c>
      <c r="K194" s="219">
        <v>1532.0500000000004</v>
      </c>
      <c r="L194" s="219">
        <v>1541.1000000000004</v>
      </c>
      <c r="M194" s="220">
        <v>1523</v>
      </c>
      <c r="N194" s="220">
        <v>1500.55</v>
      </c>
      <c r="O194" s="220">
        <v>9581400</v>
      </c>
      <c r="P194" s="221">
        <v>3.1589147286821703E-2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497.4</v>
      </c>
      <c r="F195" s="217">
        <v>495.40000000000003</v>
      </c>
      <c r="G195" s="219">
        <v>492.20000000000005</v>
      </c>
      <c r="H195" s="219">
        <v>487</v>
      </c>
      <c r="I195" s="219">
        <v>483.8</v>
      </c>
      <c r="J195" s="219">
        <v>500.60000000000008</v>
      </c>
      <c r="K195" s="219">
        <v>503.8</v>
      </c>
      <c r="L195" s="219">
        <v>509.00000000000011</v>
      </c>
      <c r="M195" s="220">
        <v>498.6</v>
      </c>
      <c r="N195" s="220">
        <v>490.2</v>
      </c>
      <c r="O195" s="220">
        <v>68934000</v>
      </c>
      <c r="P195" s="221">
        <v>-1.352337612158159E-2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148.65</v>
      </c>
      <c r="F196" s="217">
        <v>150.15</v>
      </c>
      <c r="G196" s="219">
        <v>146.45000000000002</v>
      </c>
      <c r="H196" s="219">
        <v>144.25</v>
      </c>
      <c r="I196" s="219">
        <v>140.55000000000001</v>
      </c>
      <c r="J196" s="219">
        <v>152.35000000000002</v>
      </c>
      <c r="K196" s="219">
        <v>156.05000000000001</v>
      </c>
      <c r="L196" s="219">
        <v>158.25000000000003</v>
      </c>
      <c r="M196" s="220">
        <v>153.85</v>
      </c>
      <c r="N196" s="220">
        <v>147.94999999999999</v>
      </c>
      <c r="O196" s="220">
        <v>103728000</v>
      </c>
      <c r="P196" s="221">
        <v>-7.6619041260515428E-2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1072.7</v>
      </c>
      <c r="F197" s="217">
        <v>1074.2</v>
      </c>
      <c r="G197" s="219">
        <v>1062.6000000000001</v>
      </c>
      <c r="H197" s="219">
        <v>1052.5</v>
      </c>
      <c r="I197" s="219">
        <v>1040.9000000000001</v>
      </c>
      <c r="J197" s="219">
        <v>1084.3000000000002</v>
      </c>
      <c r="K197" s="219">
        <v>1095.9000000000001</v>
      </c>
      <c r="L197" s="219">
        <v>1106.0000000000002</v>
      </c>
      <c r="M197" s="220">
        <v>1085.8</v>
      </c>
      <c r="N197" s="220">
        <v>1064.0999999999999</v>
      </c>
      <c r="O197" s="220">
        <v>11109600</v>
      </c>
      <c r="P197" s="221">
        <v>4.0107853050219078E-2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45469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4" t="s">
        <v>16</v>
      </c>
      <c r="B8" s="366"/>
      <c r="C8" s="369" t="s">
        <v>20</v>
      </c>
      <c r="D8" s="369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6"/>
      <c r="L8" s="48"/>
      <c r="M8" s="48"/>
      <c r="N8" s="1"/>
      <c r="O8" s="1"/>
    </row>
    <row r="9" spans="1:15" ht="36" customHeight="1">
      <c r="A9" s="365"/>
      <c r="B9" s="368"/>
      <c r="C9" s="368"/>
      <c r="D9" s="3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23721.3</v>
      </c>
      <c r="D10" s="34">
        <v>23679.166666666668</v>
      </c>
      <c r="E10" s="34">
        <v>23604.183333333334</v>
      </c>
      <c r="F10" s="34">
        <v>23487.066666666666</v>
      </c>
      <c r="G10" s="34">
        <v>23412.083333333332</v>
      </c>
      <c r="H10" s="34">
        <v>23796.283333333336</v>
      </c>
      <c r="I10" s="34">
        <v>23871.266666666666</v>
      </c>
      <c r="J10" s="34">
        <v>23988.383333333339</v>
      </c>
      <c r="K10" s="34">
        <v>23754.15</v>
      </c>
      <c r="L10" s="34">
        <v>23562.05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52606</v>
      </c>
      <c r="D11" s="34">
        <v>52366.716666666667</v>
      </c>
      <c r="E11" s="34">
        <v>51986.933333333334</v>
      </c>
      <c r="F11" s="34">
        <v>51367.866666666669</v>
      </c>
      <c r="G11" s="34">
        <v>50988.083333333336</v>
      </c>
      <c r="H11" s="34">
        <v>52985.783333333333</v>
      </c>
      <c r="I11" s="34">
        <v>53365.566666666673</v>
      </c>
      <c r="J11" s="34">
        <v>53984.633333333331</v>
      </c>
      <c r="K11" s="34">
        <v>52746.5</v>
      </c>
      <c r="L11" s="34">
        <v>51747.65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6695</v>
      </c>
      <c r="D12" s="36">
        <v>6721.0333333333328</v>
      </c>
      <c r="E12" s="36">
        <v>6658.8166666666657</v>
      </c>
      <c r="F12" s="36">
        <v>6622.6333333333332</v>
      </c>
      <c r="G12" s="36">
        <v>6560.4166666666661</v>
      </c>
      <c r="H12" s="36">
        <v>6757.2166666666653</v>
      </c>
      <c r="I12" s="36">
        <v>6819.4333333333325</v>
      </c>
      <c r="J12" s="36">
        <v>6855.616666666665</v>
      </c>
      <c r="K12" s="36">
        <v>6783.25</v>
      </c>
      <c r="L12" s="36">
        <v>6684.85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8896.1</v>
      </c>
      <c r="D13" s="36">
        <v>8902.0500000000011</v>
      </c>
      <c r="E13" s="36">
        <v>8862.6500000000015</v>
      </c>
      <c r="F13" s="36">
        <v>8829.2000000000007</v>
      </c>
      <c r="G13" s="36">
        <v>8789.8000000000011</v>
      </c>
      <c r="H13" s="36">
        <v>8935.5000000000018</v>
      </c>
      <c r="I13" s="36">
        <v>8974.9</v>
      </c>
      <c r="J13" s="36">
        <v>9008.3500000000022</v>
      </c>
      <c r="K13" s="36">
        <v>8941.4500000000007</v>
      </c>
      <c r="L13" s="36">
        <v>8868.6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35426.9</v>
      </c>
      <c r="D14" s="36">
        <v>35299.916666666664</v>
      </c>
      <c r="E14" s="36">
        <v>35131.833333333328</v>
      </c>
      <c r="F14" s="36">
        <v>34836.766666666663</v>
      </c>
      <c r="G14" s="36">
        <v>34668.683333333327</v>
      </c>
      <c r="H14" s="36">
        <v>35594.98333333333</v>
      </c>
      <c r="I14" s="36">
        <v>35763.066666666658</v>
      </c>
      <c r="J14" s="36">
        <v>36058.133333333331</v>
      </c>
      <c r="K14" s="36">
        <v>35468</v>
      </c>
      <c r="L14" s="36">
        <v>35004.85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10570</v>
      </c>
      <c r="D15" s="36">
        <v>10610.783333333333</v>
      </c>
      <c r="E15" s="36">
        <v>10507.116666666665</v>
      </c>
      <c r="F15" s="36">
        <v>10444.233333333332</v>
      </c>
      <c r="G15" s="36">
        <v>10340.566666666664</v>
      </c>
      <c r="H15" s="36">
        <v>10673.666666666666</v>
      </c>
      <c r="I15" s="36">
        <v>10777.333333333334</v>
      </c>
      <c r="J15" s="36">
        <v>10840.216666666667</v>
      </c>
      <c r="K15" s="36">
        <v>10714.45</v>
      </c>
      <c r="L15" s="36">
        <v>10547.9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15659.85</v>
      </c>
      <c r="D16" s="36">
        <v>15702.083333333334</v>
      </c>
      <c r="E16" s="36">
        <v>15587.716666666667</v>
      </c>
      <c r="F16" s="36">
        <v>15515.583333333334</v>
      </c>
      <c r="G16" s="36">
        <v>15401.216666666667</v>
      </c>
      <c r="H16" s="36">
        <v>15774.216666666667</v>
      </c>
      <c r="I16" s="36">
        <v>15888.583333333332</v>
      </c>
      <c r="J16" s="36">
        <v>15960.716666666667</v>
      </c>
      <c r="K16" s="36">
        <v>15816.45</v>
      </c>
      <c r="L16" s="36">
        <v>15629.95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8399.65</v>
      </c>
      <c r="D17" s="36">
        <v>8460.85</v>
      </c>
      <c r="E17" s="36">
        <v>8323.85</v>
      </c>
      <c r="F17" s="36">
        <v>8248.0499999999993</v>
      </c>
      <c r="G17" s="36">
        <v>8111.0499999999993</v>
      </c>
      <c r="H17" s="36">
        <v>8536.6500000000015</v>
      </c>
      <c r="I17" s="36">
        <v>8673.6500000000015</v>
      </c>
      <c r="J17" s="36">
        <v>8749.4500000000025</v>
      </c>
      <c r="K17" s="31">
        <v>8597.85</v>
      </c>
      <c r="L17" s="31">
        <v>8385.0499999999993</v>
      </c>
      <c r="M17" s="31">
        <v>2.448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2569.6999999999998</v>
      </c>
      <c r="D18" s="36">
        <v>2575.6333333333332</v>
      </c>
      <c r="E18" s="36">
        <v>2543.2666666666664</v>
      </c>
      <c r="F18" s="36">
        <v>2516.833333333333</v>
      </c>
      <c r="G18" s="36">
        <v>2484.4666666666662</v>
      </c>
      <c r="H18" s="36">
        <v>2602.0666666666666</v>
      </c>
      <c r="I18" s="36">
        <v>2634.4333333333334</v>
      </c>
      <c r="J18" s="36">
        <v>2660.8666666666668</v>
      </c>
      <c r="K18" s="31">
        <v>2608</v>
      </c>
      <c r="L18" s="31">
        <v>2549.1999999999998</v>
      </c>
      <c r="M18" s="31">
        <v>6.8072499999999998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1624.95</v>
      </c>
      <c r="D19" s="36">
        <v>1625.7166666666665</v>
      </c>
      <c r="E19" s="36">
        <v>1604.2333333333329</v>
      </c>
      <c r="F19" s="36">
        <v>1583.5166666666664</v>
      </c>
      <c r="G19" s="36">
        <v>1562.0333333333328</v>
      </c>
      <c r="H19" s="36">
        <v>1646.4333333333329</v>
      </c>
      <c r="I19" s="36">
        <v>1667.9166666666665</v>
      </c>
      <c r="J19" s="36">
        <v>1688.633333333333</v>
      </c>
      <c r="K19" s="31">
        <v>1647.2</v>
      </c>
      <c r="L19" s="31">
        <v>1605</v>
      </c>
      <c r="M19" s="31">
        <v>3.1803599999999999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682.2</v>
      </c>
      <c r="D20" s="36">
        <v>681.86666666666667</v>
      </c>
      <c r="E20" s="36">
        <v>673.33333333333337</v>
      </c>
      <c r="F20" s="36">
        <v>664.4666666666667</v>
      </c>
      <c r="G20" s="36">
        <v>655.93333333333339</v>
      </c>
      <c r="H20" s="36">
        <v>690.73333333333335</v>
      </c>
      <c r="I20" s="36">
        <v>699.26666666666665</v>
      </c>
      <c r="J20" s="36">
        <v>708.13333333333333</v>
      </c>
      <c r="K20" s="31">
        <v>690.4</v>
      </c>
      <c r="L20" s="31">
        <v>673</v>
      </c>
      <c r="M20" s="31">
        <v>44.63897</v>
      </c>
      <c r="N20" s="1"/>
      <c r="O20" s="1"/>
    </row>
    <row r="21" spans="1:15" ht="12.75" customHeight="1">
      <c r="A21" s="51">
        <v>12</v>
      </c>
      <c r="B21" s="53" t="s">
        <v>826</v>
      </c>
      <c r="C21" s="31">
        <v>1014.2</v>
      </c>
      <c r="D21" s="36">
        <v>1018.1999999999999</v>
      </c>
      <c r="E21" s="36">
        <v>1007.1499999999999</v>
      </c>
      <c r="F21" s="36">
        <v>1000.0999999999999</v>
      </c>
      <c r="G21" s="36">
        <v>989.04999999999984</v>
      </c>
      <c r="H21" s="36">
        <v>1025.25</v>
      </c>
      <c r="I21" s="36">
        <v>1036.2999999999997</v>
      </c>
      <c r="J21" s="36">
        <v>1043.3499999999999</v>
      </c>
      <c r="K21" s="31">
        <v>1029.25</v>
      </c>
      <c r="L21" s="31">
        <v>1011.15</v>
      </c>
      <c r="M21" s="31">
        <v>25.715330000000002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3171.1</v>
      </c>
      <c r="D22" s="36">
        <v>3178.6333333333332</v>
      </c>
      <c r="E22" s="36">
        <v>3148.8166666666666</v>
      </c>
      <c r="F22" s="36">
        <v>3126.5333333333333</v>
      </c>
      <c r="G22" s="36">
        <v>3096.7166666666667</v>
      </c>
      <c r="H22" s="36">
        <v>3200.9166666666665</v>
      </c>
      <c r="I22" s="36">
        <v>3230.7333333333331</v>
      </c>
      <c r="J22" s="36">
        <v>3253.0166666666664</v>
      </c>
      <c r="K22" s="31">
        <v>3208.45</v>
      </c>
      <c r="L22" s="31">
        <v>3156.35</v>
      </c>
      <c r="M22" s="31">
        <v>16.949619999999999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1797.1</v>
      </c>
      <c r="D23" s="36">
        <v>1800.9333333333334</v>
      </c>
      <c r="E23" s="36">
        <v>1782.1666666666667</v>
      </c>
      <c r="F23" s="36">
        <v>1767.2333333333333</v>
      </c>
      <c r="G23" s="36">
        <v>1748.4666666666667</v>
      </c>
      <c r="H23" s="36">
        <v>1815.8666666666668</v>
      </c>
      <c r="I23" s="36">
        <v>1834.6333333333332</v>
      </c>
      <c r="J23" s="36">
        <v>1849.5666666666668</v>
      </c>
      <c r="K23" s="31">
        <v>1819.7</v>
      </c>
      <c r="L23" s="31">
        <v>1786</v>
      </c>
      <c r="M23" s="31">
        <v>4.4104099999999997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1456.15</v>
      </c>
      <c r="D24" s="36">
        <v>1454.0166666666667</v>
      </c>
      <c r="E24" s="36">
        <v>1439.1333333333332</v>
      </c>
      <c r="F24" s="36">
        <v>1422.1166666666666</v>
      </c>
      <c r="G24" s="36">
        <v>1407.2333333333331</v>
      </c>
      <c r="H24" s="36">
        <v>1471.0333333333333</v>
      </c>
      <c r="I24" s="36">
        <v>1485.916666666667</v>
      </c>
      <c r="J24" s="36">
        <v>1502.9333333333334</v>
      </c>
      <c r="K24" s="31">
        <v>1468.9</v>
      </c>
      <c r="L24" s="31">
        <v>1437</v>
      </c>
      <c r="M24" s="31">
        <v>33.43186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725.3</v>
      </c>
      <c r="D25" s="36">
        <v>730.5</v>
      </c>
      <c r="E25" s="36">
        <v>718.6</v>
      </c>
      <c r="F25" s="36">
        <v>711.9</v>
      </c>
      <c r="G25" s="36">
        <v>700</v>
      </c>
      <c r="H25" s="36">
        <v>737.2</v>
      </c>
      <c r="I25" s="36">
        <v>749.10000000000014</v>
      </c>
      <c r="J25" s="36">
        <v>755.80000000000007</v>
      </c>
      <c r="K25" s="31">
        <v>742.4</v>
      </c>
      <c r="L25" s="31">
        <v>723.8</v>
      </c>
      <c r="M25" s="31">
        <v>68.24812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889.5</v>
      </c>
      <c r="D26" s="36">
        <v>898.58333333333337</v>
      </c>
      <c r="E26" s="36">
        <v>877.16666666666674</v>
      </c>
      <c r="F26" s="36">
        <v>864.83333333333337</v>
      </c>
      <c r="G26" s="36">
        <v>843.41666666666674</v>
      </c>
      <c r="H26" s="36">
        <v>910.91666666666674</v>
      </c>
      <c r="I26" s="36">
        <v>932.33333333333348</v>
      </c>
      <c r="J26" s="36">
        <v>944.66666666666674</v>
      </c>
      <c r="K26" s="31">
        <v>920</v>
      </c>
      <c r="L26" s="31">
        <v>886.25</v>
      </c>
      <c r="M26" s="31">
        <v>12.195259999999999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335.2</v>
      </c>
      <c r="D27" s="36">
        <v>336.34999999999997</v>
      </c>
      <c r="E27" s="36">
        <v>333.84999999999991</v>
      </c>
      <c r="F27" s="36">
        <v>332.49999999999994</v>
      </c>
      <c r="G27" s="36">
        <v>329.99999999999989</v>
      </c>
      <c r="H27" s="36">
        <v>337.69999999999993</v>
      </c>
      <c r="I27" s="36">
        <v>340.20000000000005</v>
      </c>
      <c r="J27" s="36">
        <v>341.54999999999995</v>
      </c>
      <c r="K27" s="31">
        <v>338.85</v>
      </c>
      <c r="L27" s="31">
        <v>335</v>
      </c>
      <c r="M27" s="31">
        <v>8.0929599999999997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237.52</v>
      </c>
      <c r="D28" s="36">
        <v>238.04666666666665</v>
      </c>
      <c r="E28" s="36">
        <v>235.09333333333331</v>
      </c>
      <c r="F28" s="36">
        <v>232.66666666666666</v>
      </c>
      <c r="G28" s="36">
        <v>229.71333333333331</v>
      </c>
      <c r="H28" s="36">
        <v>240.4733333333333</v>
      </c>
      <c r="I28" s="36">
        <v>243.42666666666662</v>
      </c>
      <c r="J28" s="36">
        <v>245.8533333333333</v>
      </c>
      <c r="K28" s="31">
        <v>241</v>
      </c>
      <c r="L28" s="31">
        <v>235.62</v>
      </c>
      <c r="M28" s="31">
        <v>32.78687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318.3</v>
      </c>
      <c r="D29" s="36">
        <v>319.23333333333335</v>
      </c>
      <c r="E29" s="36">
        <v>315.16666666666669</v>
      </c>
      <c r="F29" s="36">
        <v>312.03333333333336</v>
      </c>
      <c r="G29" s="36">
        <v>307.9666666666667</v>
      </c>
      <c r="H29" s="36">
        <v>322.36666666666667</v>
      </c>
      <c r="I29" s="36">
        <v>326.43333333333328</v>
      </c>
      <c r="J29" s="36">
        <v>329.56666666666666</v>
      </c>
      <c r="K29" s="31">
        <v>323.3</v>
      </c>
      <c r="L29" s="31">
        <v>316.10000000000002</v>
      </c>
      <c r="M29" s="31">
        <v>34.113129999999998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5092.7</v>
      </c>
      <c r="D30" s="36">
        <v>5120.083333333333</v>
      </c>
      <c r="E30" s="36">
        <v>4981.1666666666661</v>
      </c>
      <c r="F30" s="36">
        <v>4869.6333333333332</v>
      </c>
      <c r="G30" s="36">
        <v>4730.7166666666662</v>
      </c>
      <c r="H30" s="36">
        <v>5231.6166666666659</v>
      </c>
      <c r="I30" s="36">
        <v>5370.5333333333319</v>
      </c>
      <c r="J30" s="36">
        <v>5482.0666666666657</v>
      </c>
      <c r="K30" s="31">
        <v>5259</v>
      </c>
      <c r="L30" s="31">
        <v>5008.55</v>
      </c>
      <c r="M30" s="31">
        <v>5.8368000000000002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648.79999999999995</v>
      </c>
      <c r="D31" s="36">
        <v>653.11666666666667</v>
      </c>
      <c r="E31" s="36">
        <v>639.68333333333339</v>
      </c>
      <c r="F31" s="36">
        <v>630.56666666666672</v>
      </c>
      <c r="G31" s="36">
        <v>617.13333333333344</v>
      </c>
      <c r="H31" s="36">
        <v>662.23333333333335</v>
      </c>
      <c r="I31" s="36">
        <v>675.66666666666652</v>
      </c>
      <c r="J31" s="36">
        <v>684.7833333333333</v>
      </c>
      <c r="K31" s="31">
        <v>666.55</v>
      </c>
      <c r="L31" s="31">
        <v>644</v>
      </c>
      <c r="M31" s="31">
        <v>27.860859999999999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6295.35</v>
      </c>
      <c r="D32" s="36">
        <v>6284.2</v>
      </c>
      <c r="E32" s="36">
        <v>6253.4</v>
      </c>
      <c r="F32" s="36">
        <v>6211.45</v>
      </c>
      <c r="G32" s="36">
        <v>6180.65</v>
      </c>
      <c r="H32" s="36">
        <v>6326.15</v>
      </c>
      <c r="I32" s="36">
        <v>6356.9500000000007</v>
      </c>
      <c r="J32" s="36">
        <v>6398.9</v>
      </c>
      <c r="K32" s="31">
        <v>6315</v>
      </c>
      <c r="L32" s="31">
        <v>6242.25</v>
      </c>
      <c r="M32" s="31">
        <v>3.4872999999999998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519.25</v>
      </c>
      <c r="D33" s="36">
        <v>512.19999999999993</v>
      </c>
      <c r="E33" s="36">
        <v>503.39999999999986</v>
      </c>
      <c r="F33" s="36">
        <v>487.54999999999995</v>
      </c>
      <c r="G33" s="36">
        <v>478.74999999999989</v>
      </c>
      <c r="H33" s="36">
        <v>528.04999999999984</v>
      </c>
      <c r="I33" s="36">
        <v>536.8499999999998</v>
      </c>
      <c r="J33" s="36">
        <v>552.69999999999982</v>
      </c>
      <c r="K33" s="31">
        <v>521</v>
      </c>
      <c r="L33" s="31">
        <v>496.35</v>
      </c>
      <c r="M33" s="31">
        <v>84.276060000000001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241.86</v>
      </c>
      <c r="D34" s="36">
        <v>242.80999999999997</v>
      </c>
      <c r="E34" s="36">
        <v>239.94999999999996</v>
      </c>
      <c r="F34" s="36">
        <v>238.04</v>
      </c>
      <c r="G34" s="36">
        <v>235.17999999999998</v>
      </c>
      <c r="H34" s="36">
        <v>244.71999999999994</v>
      </c>
      <c r="I34" s="36">
        <v>247.57999999999996</v>
      </c>
      <c r="J34" s="36">
        <v>249.48999999999992</v>
      </c>
      <c r="K34" s="31">
        <v>245.67</v>
      </c>
      <c r="L34" s="31">
        <v>240.9</v>
      </c>
      <c r="M34" s="31">
        <v>130.89173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2858.45</v>
      </c>
      <c r="D35" s="36">
        <v>2869.7999999999997</v>
      </c>
      <c r="E35" s="36">
        <v>2844.6499999999996</v>
      </c>
      <c r="F35" s="36">
        <v>2830.85</v>
      </c>
      <c r="G35" s="36">
        <v>2805.7</v>
      </c>
      <c r="H35" s="36">
        <v>2883.5999999999995</v>
      </c>
      <c r="I35" s="36">
        <v>2908.75</v>
      </c>
      <c r="J35" s="36">
        <v>2922.5499999999993</v>
      </c>
      <c r="K35" s="31">
        <v>2894.95</v>
      </c>
      <c r="L35" s="31">
        <v>2856</v>
      </c>
      <c r="M35" s="31">
        <v>12.17792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2385.4499999999998</v>
      </c>
      <c r="D36" s="36">
        <v>2390.5166666666664</v>
      </c>
      <c r="E36" s="36">
        <v>2366.0333333333328</v>
      </c>
      <c r="F36" s="36">
        <v>2346.6166666666663</v>
      </c>
      <c r="G36" s="36">
        <v>2322.1333333333328</v>
      </c>
      <c r="H36" s="36">
        <v>2409.9333333333329</v>
      </c>
      <c r="I36" s="36">
        <v>2434.4166666666665</v>
      </c>
      <c r="J36" s="36">
        <v>2453.833333333333</v>
      </c>
      <c r="K36" s="31">
        <v>2415</v>
      </c>
      <c r="L36" s="31">
        <v>2371.1</v>
      </c>
      <c r="M36" s="31">
        <v>8.9501000000000008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1217.95</v>
      </c>
      <c r="D37" s="36">
        <v>1216.9666666666667</v>
      </c>
      <c r="E37" s="36">
        <v>1205.9833333333333</v>
      </c>
      <c r="F37" s="36">
        <v>1194.0166666666667</v>
      </c>
      <c r="G37" s="36">
        <v>1183.0333333333333</v>
      </c>
      <c r="H37" s="36">
        <v>1228.9333333333334</v>
      </c>
      <c r="I37" s="36">
        <v>1239.916666666667</v>
      </c>
      <c r="J37" s="36">
        <v>1251.8833333333334</v>
      </c>
      <c r="K37" s="31">
        <v>1227.95</v>
      </c>
      <c r="L37" s="31">
        <v>1205</v>
      </c>
      <c r="M37" s="31">
        <v>5.2825899999999999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4783.3500000000004</v>
      </c>
      <c r="D38" s="36">
        <v>4814.45</v>
      </c>
      <c r="E38" s="36">
        <v>4723.8999999999996</v>
      </c>
      <c r="F38" s="36">
        <v>4664.45</v>
      </c>
      <c r="G38" s="36">
        <v>4573.8999999999996</v>
      </c>
      <c r="H38" s="36">
        <v>4873.8999999999996</v>
      </c>
      <c r="I38" s="36">
        <v>4964.4500000000007</v>
      </c>
      <c r="J38" s="36">
        <v>5023.8999999999996</v>
      </c>
      <c r="K38" s="31">
        <v>4905</v>
      </c>
      <c r="L38" s="31">
        <v>4755</v>
      </c>
      <c r="M38" s="31">
        <v>3.7688999999999999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1271.45</v>
      </c>
      <c r="D39" s="36">
        <v>1258.7333333333333</v>
      </c>
      <c r="E39" s="36">
        <v>1238.7166666666667</v>
      </c>
      <c r="F39" s="36">
        <v>1205.9833333333333</v>
      </c>
      <c r="G39" s="36">
        <v>1185.9666666666667</v>
      </c>
      <c r="H39" s="36">
        <v>1291.4666666666667</v>
      </c>
      <c r="I39" s="36">
        <v>1311.4833333333336</v>
      </c>
      <c r="J39" s="36">
        <v>1344.2166666666667</v>
      </c>
      <c r="K39" s="31">
        <v>1278.75</v>
      </c>
      <c r="L39" s="31">
        <v>1226</v>
      </c>
      <c r="M39" s="31">
        <v>176.07952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9659.9500000000007</v>
      </c>
      <c r="D40" s="36">
        <v>9709.9833333333336</v>
      </c>
      <c r="E40" s="36">
        <v>9594.9666666666672</v>
      </c>
      <c r="F40" s="36">
        <v>9529.9833333333336</v>
      </c>
      <c r="G40" s="36">
        <v>9414.9666666666672</v>
      </c>
      <c r="H40" s="36">
        <v>9774.9666666666672</v>
      </c>
      <c r="I40" s="36">
        <v>9889.9833333333336</v>
      </c>
      <c r="J40" s="36">
        <v>9954.9666666666672</v>
      </c>
      <c r="K40" s="31">
        <v>9825</v>
      </c>
      <c r="L40" s="31">
        <v>9645</v>
      </c>
      <c r="M40" s="31">
        <v>2.8204799999999999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7074.45</v>
      </c>
      <c r="D41" s="36">
        <v>7070.8166666666666</v>
      </c>
      <c r="E41" s="36">
        <v>7001.6333333333332</v>
      </c>
      <c r="F41" s="36">
        <v>6928.8166666666666</v>
      </c>
      <c r="G41" s="36">
        <v>6859.6333333333332</v>
      </c>
      <c r="H41" s="36">
        <v>7143.6333333333332</v>
      </c>
      <c r="I41" s="36">
        <v>7212.8166666666657</v>
      </c>
      <c r="J41" s="36">
        <v>7285.6333333333332</v>
      </c>
      <c r="K41" s="31">
        <v>7140</v>
      </c>
      <c r="L41" s="31">
        <v>6998</v>
      </c>
      <c r="M41" s="31">
        <v>15.60811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1603.35</v>
      </c>
      <c r="D42" s="36">
        <v>1595.0333333333335</v>
      </c>
      <c r="E42" s="36">
        <v>1579.3166666666671</v>
      </c>
      <c r="F42" s="36">
        <v>1555.2833333333335</v>
      </c>
      <c r="G42" s="36">
        <v>1539.5666666666671</v>
      </c>
      <c r="H42" s="36">
        <v>1619.0666666666671</v>
      </c>
      <c r="I42" s="36">
        <v>1634.7833333333338</v>
      </c>
      <c r="J42" s="36">
        <v>1658.8166666666671</v>
      </c>
      <c r="K42" s="31">
        <v>1610.75</v>
      </c>
      <c r="L42" s="31">
        <v>1571</v>
      </c>
      <c r="M42" s="31">
        <v>30.938610000000001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8611.5499999999993</v>
      </c>
      <c r="D43" s="36">
        <v>8662.5500000000011</v>
      </c>
      <c r="E43" s="36">
        <v>8472.1000000000022</v>
      </c>
      <c r="F43" s="36">
        <v>8332.6500000000015</v>
      </c>
      <c r="G43" s="36">
        <v>8142.2000000000025</v>
      </c>
      <c r="H43" s="36">
        <v>8802.0000000000018</v>
      </c>
      <c r="I43" s="36">
        <v>8992.4500000000025</v>
      </c>
      <c r="J43" s="36">
        <v>9131.9000000000015</v>
      </c>
      <c r="K43" s="31">
        <v>8853</v>
      </c>
      <c r="L43" s="31">
        <v>8523.1</v>
      </c>
      <c r="M43" s="31">
        <v>0.74272000000000005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3184.65</v>
      </c>
      <c r="D44" s="36">
        <v>3197.4666666666667</v>
      </c>
      <c r="E44" s="36">
        <v>3155.9333333333334</v>
      </c>
      <c r="F44" s="36">
        <v>3127.2166666666667</v>
      </c>
      <c r="G44" s="36">
        <v>3085.6833333333334</v>
      </c>
      <c r="H44" s="36">
        <v>3226.1833333333334</v>
      </c>
      <c r="I44" s="36">
        <v>3267.7166666666672</v>
      </c>
      <c r="J44" s="36">
        <v>3296.4333333333334</v>
      </c>
      <c r="K44" s="31">
        <v>3239</v>
      </c>
      <c r="L44" s="31">
        <v>3168.75</v>
      </c>
      <c r="M44" s="31">
        <v>1.2851600000000001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203.45</v>
      </c>
      <c r="D45" s="36">
        <v>202.61666666666665</v>
      </c>
      <c r="E45" s="36">
        <v>199.6333333333333</v>
      </c>
      <c r="F45" s="36">
        <v>195.81666666666666</v>
      </c>
      <c r="G45" s="36">
        <v>192.83333333333331</v>
      </c>
      <c r="H45" s="36">
        <v>206.43333333333328</v>
      </c>
      <c r="I45" s="36">
        <v>209.41666666666663</v>
      </c>
      <c r="J45" s="36">
        <v>213.23333333333326</v>
      </c>
      <c r="K45" s="31">
        <v>205.6</v>
      </c>
      <c r="L45" s="31">
        <v>198.8</v>
      </c>
      <c r="M45" s="31">
        <v>251.50274999999999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280.64999999999998</v>
      </c>
      <c r="D46" s="36">
        <v>281.0333333333333</v>
      </c>
      <c r="E46" s="36">
        <v>278.61666666666662</v>
      </c>
      <c r="F46" s="36">
        <v>276.58333333333331</v>
      </c>
      <c r="G46" s="36">
        <v>274.16666666666663</v>
      </c>
      <c r="H46" s="36">
        <v>283.06666666666661</v>
      </c>
      <c r="I46" s="36">
        <v>285.48333333333335</v>
      </c>
      <c r="J46" s="36">
        <v>287.51666666666659</v>
      </c>
      <c r="K46" s="31">
        <v>283.45</v>
      </c>
      <c r="L46" s="31">
        <v>279</v>
      </c>
      <c r="M46" s="31">
        <v>133.8691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123.3</v>
      </c>
      <c r="D47" s="36">
        <v>122.21666666666665</v>
      </c>
      <c r="E47" s="36">
        <v>120.83333333333331</v>
      </c>
      <c r="F47" s="36">
        <v>118.36666666666666</v>
      </c>
      <c r="G47" s="36">
        <v>116.98333333333332</v>
      </c>
      <c r="H47" s="36">
        <v>124.68333333333331</v>
      </c>
      <c r="I47" s="36">
        <v>126.06666666666666</v>
      </c>
      <c r="J47" s="36">
        <v>128.5333333333333</v>
      </c>
      <c r="K47" s="31">
        <v>123.6</v>
      </c>
      <c r="L47" s="31">
        <v>119.75</v>
      </c>
      <c r="M47" s="31">
        <v>120.0389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1459.25</v>
      </c>
      <c r="D48" s="36">
        <v>1463.8500000000001</v>
      </c>
      <c r="E48" s="36">
        <v>1451.4000000000003</v>
      </c>
      <c r="F48" s="36">
        <v>1443.5500000000002</v>
      </c>
      <c r="G48" s="36">
        <v>1431.1000000000004</v>
      </c>
      <c r="H48" s="36">
        <v>1471.7000000000003</v>
      </c>
      <c r="I48" s="36">
        <v>1484.15</v>
      </c>
      <c r="J48" s="36">
        <v>1492.0000000000002</v>
      </c>
      <c r="K48" s="31">
        <v>1476.3</v>
      </c>
      <c r="L48" s="31">
        <v>1456</v>
      </c>
      <c r="M48" s="31">
        <v>3.7773300000000001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500.05</v>
      </c>
      <c r="D49" s="36">
        <v>501.16666666666669</v>
      </c>
      <c r="E49" s="36">
        <v>497.93333333333339</v>
      </c>
      <c r="F49" s="36">
        <v>495.81666666666672</v>
      </c>
      <c r="G49" s="36">
        <v>492.58333333333343</v>
      </c>
      <c r="H49" s="36">
        <v>503.28333333333336</v>
      </c>
      <c r="I49" s="36">
        <v>506.51666666666659</v>
      </c>
      <c r="J49" s="36">
        <v>508.63333333333333</v>
      </c>
      <c r="K49" s="31">
        <v>504.4</v>
      </c>
      <c r="L49" s="31">
        <v>499.05</v>
      </c>
      <c r="M49" s="31">
        <v>9.1139600000000005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1545.35</v>
      </c>
      <c r="D50" s="36">
        <v>1555.1333333333332</v>
      </c>
      <c r="E50" s="36">
        <v>1524.4666666666665</v>
      </c>
      <c r="F50" s="36">
        <v>1503.5833333333333</v>
      </c>
      <c r="G50" s="36">
        <v>1472.9166666666665</v>
      </c>
      <c r="H50" s="36">
        <v>1576.0166666666664</v>
      </c>
      <c r="I50" s="36">
        <v>1606.6833333333334</v>
      </c>
      <c r="J50" s="36">
        <v>1627.5666666666664</v>
      </c>
      <c r="K50" s="31">
        <v>1585.8</v>
      </c>
      <c r="L50" s="31">
        <v>1534.25</v>
      </c>
      <c r="M50" s="31">
        <v>19.041360000000001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309.7</v>
      </c>
      <c r="D51" s="36">
        <v>311.2833333333333</v>
      </c>
      <c r="E51" s="36">
        <v>307.61666666666662</v>
      </c>
      <c r="F51" s="36">
        <v>305.5333333333333</v>
      </c>
      <c r="G51" s="36">
        <v>301.86666666666662</v>
      </c>
      <c r="H51" s="36">
        <v>313.36666666666662</v>
      </c>
      <c r="I51" s="36">
        <v>317.03333333333336</v>
      </c>
      <c r="J51" s="36">
        <v>319.11666666666662</v>
      </c>
      <c r="K51" s="31">
        <v>314.95</v>
      </c>
      <c r="L51" s="31">
        <v>309.2</v>
      </c>
      <c r="M51" s="31">
        <v>291.24110000000002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1719.45</v>
      </c>
      <c r="D52" s="36">
        <v>1733.2</v>
      </c>
      <c r="E52" s="36">
        <v>1701.65</v>
      </c>
      <c r="F52" s="36">
        <v>1683.8500000000001</v>
      </c>
      <c r="G52" s="36">
        <v>1652.3000000000002</v>
      </c>
      <c r="H52" s="36">
        <v>1751</v>
      </c>
      <c r="I52" s="36">
        <v>1782.5499999999997</v>
      </c>
      <c r="J52" s="36">
        <v>1800.35</v>
      </c>
      <c r="K52" s="31">
        <v>1764.75</v>
      </c>
      <c r="L52" s="31">
        <v>1715.4</v>
      </c>
      <c r="M52" s="31">
        <v>11.330780000000001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293.89999999999998</v>
      </c>
      <c r="D53" s="36">
        <v>295.46666666666664</v>
      </c>
      <c r="E53" s="36">
        <v>291.08333333333326</v>
      </c>
      <c r="F53" s="36">
        <v>288.26666666666659</v>
      </c>
      <c r="G53" s="36">
        <v>283.88333333333321</v>
      </c>
      <c r="H53" s="36">
        <v>298.2833333333333</v>
      </c>
      <c r="I53" s="36">
        <v>302.66666666666663</v>
      </c>
      <c r="J53" s="36">
        <v>305.48333333333335</v>
      </c>
      <c r="K53" s="31">
        <v>299.85000000000002</v>
      </c>
      <c r="L53" s="31">
        <v>292.64999999999998</v>
      </c>
      <c r="M53" s="31">
        <v>153.20509999999999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296.3</v>
      </c>
      <c r="D54" s="36">
        <v>299.18333333333334</v>
      </c>
      <c r="E54" s="36">
        <v>291.91666666666669</v>
      </c>
      <c r="F54" s="36">
        <v>287.53333333333336</v>
      </c>
      <c r="G54" s="36">
        <v>280.26666666666671</v>
      </c>
      <c r="H54" s="36">
        <v>303.56666666666666</v>
      </c>
      <c r="I54" s="36">
        <v>310.83333333333331</v>
      </c>
      <c r="J54" s="36">
        <v>315.21666666666664</v>
      </c>
      <c r="K54" s="31">
        <v>306.45</v>
      </c>
      <c r="L54" s="31">
        <v>294.8</v>
      </c>
      <c r="M54" s="31">
        <v>156.30568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1414.95</v>
      </c>
      <c r="D55" s="36">
        <v>1419.5999999999997</v>
      </c>
      <c r="E55" s="36">
        <v>1405.1999999999994</v>
      </c>
      <c r="F55" s="36">
        <v>1395.4499999999996</v>
      </c>
      <c r="G55" s="36">
        <v>1381.0499999999993</v>
      </c>
      <c r="H55" s="36">
        <v>1429.3499999999995</v>
      </c>
      <c r="I55" s="36">
        <v>1443.7499999999995</v>
      </c>
      <c r="J55" s="36">
        <v>1453.4999999999995</v>
      </c>
      <c r="K55" s="31">
        <v>1434</v>
      </c>
      <c r="L55" s="31">
        <v>1409.85</v>
      </c>
      <c r="M55" s="31">
        <v>63.537480000000002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339.25</v>
      </c>
      <c r="D56" s="36">
        <v>340.36666666666662</v>
      </c>
      <c r="E56" s="36">
        <v>335.18333333333322</v>
      </c>
      <c r="F56" s="36">
        <v>331.11666666666662</v>
      </c>
      <c r="G56" s="36">
        <v>325.93333333333322</v>
      </c>
      <c r="H56" s="36">
        <v>344.43333333333322</v>
      </c>
      <c r="I56" s="36">
        <v>349.61666666666662</v>
      </c>
      <c r="J56" s="36">
        <v>353.68333333333322</v>
      </c>
      <c r="K56" s="31">
        <v>345.55</v>
      </c>
      <c r="L56" s="31">
        <v>336.3</v>
      </c>
      <c r="M56" s="31">
        <v>32.21011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33817.949999999997</v>
      </c>
      <c r="D57" s="36">
        <v>33604.299999999996</v>
      </c>
      <c r="E57" s="36">
        <v>33288.649999999994</v>
      </c>
      <c r="F57" s="36">
        <v>32759.35</v>
      </c>
      <c r="G57" s="36">
        <v>32443.699999999997</v>
      </c>
      <c r="H57" s="36">
        <v>34133.599999999991</v>
      </c>
      <c r="I57" s="36">
        <v>34449.25</v>
      </c>
      <c r="J57" s="36">
        <v>34978.549999999988</v>
      </c>
      <c r="K57" s="31">
        <v>33919.949999999997</v>
      </c>
      <c r="L57" s="31">
        <v>33075</v>
      </c>
      <c r="M57" s="31">
        <v>0.54500000000000004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5352.05</v>
      </c>
      <c r="D58" s="36">
        <v>5337.083333333333</v>
      </c>
      <c r="E58" s="36">
        <v>5304.1666666666661</v>
      </c>
      <c r="F58" s="36">
        <v>5256.2833333333328</v>
      </c>
      <c r="G58" s="36">
        <v>5223.3666666666659</v>
      </c>
      <c r="H58" s="36">
        <v>5384.9666666666662</v>
      </c>
      <c r="I58" s="36">
        <v>5417.8833333333323</v>
      </c>
      <c r="J58" s="36">
        <v>5465.7666666666664</v>
      </c>
      <c r="K58" s="31">
        <v>5370</v>
      </c>
      <c r="L58" s="31">
        <v>5289.2</v>
      </c>
      <c r="M58" s="31">
        <v>1.6089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692.1</v>
      </c>
      <c r="D59" s="36">
        <v>703.86666666666667</v>
      </c>
      <c r="E59" s="36">
        <v>674.73333333333335</v>
      </c>
      <c r="F59" s="36">
        <v>657.36666666666667</v>
      </c>
      <c r="G59" s="36">
        <v>628.23333333333335</v>
      </c>
      <c r="H59" s="36">
        <v>721.23333333333335</v>
      </c>
      <c r="I59" s="36">
        <v>750.36666666666679</v>
      </c>
      <c r="J59" s="36">
        <v>767.73333333333335</v>
      </c>
      <c r="K59" s="31">
        <v>733</v>
      </c>
      <c r="L59" s="31">
        <v>686.5</v>
      </c>
      <c r="M59" s="31">
        <v>58.847929999999998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118.05</v>
      </c>
      <c r="D60" s="36">
        <v>118.21333333333332</v>
      </c>
      <c r="E60" s="36">
        <v>116.68666666666665</v>
      </c>
      <c r="F60" s="36">
        <v>115.32333333333332</v>
      </c>
      <c r="G60" s="36">
        <v>113.79666666666665</v>
      </c>
      <c r="H60" s="36">
        <v>119.57666666666665</v>
      </c>
      <c r="I60" s="36">
        <v>121.10333333333332</v>
      </c>
      <c r="J60" s="36">
        <v>122.46666666666665</v>
      </c>
      <c r="K60" s="31">
        <v>119.74</v>
      </c>
      <c r="L60" s="31">
        <v>116.85</v>
      </c>
      <c r="M60" s="31">
        <v>369.65832999999998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1431.35</v>
      </c>
      <c r="D61" s="36">
        <v>1428.0666666666666</v>
      </c>
      <c r="E61" s="36">
        <v>1408.9833333333331</v>
      </c>
      <c r="F61" s="36">
        <v>1386.6166666666666</v>
      </c>
      <c r="G61" s="36">
        <v>1367.5333333333331</v>
      </c>
      <c r="H61" s="36">
        <v>1450.4333333333332</v>
      </c>
      <c r="I61" s="36">
        <v>1469.5166666666667</v>
      </c>
      <c r="J61" s="36">
        <v>1491.8833333333332</v>
      </c>
      <c r="K61" s="31">
        <v>1447.15</v>
      </c>
      <c r="L61" s="31">
        <v>1405.7</v>
      </c>
      <c r="M61" s="31">
        <v>13.61328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1499.7</v>
      </c>
      <c r="D62" s="36">
        <v>1504.3333333333333</v>
      </c>
      <c r="E62" s="36">
        <v>1490.8666666666666</v>
      </c>
      <c r="F62" s="36">
        <v>1482.0333333333333</v>
      </c>
      <c r="G62" s="36">
        <v>1468.5666666666666</v>
      </c>
      <c r="H62" s="36">
        <v>1513.1666666666665</v>
      </c>
      <c r="I62" s="36">
        <v>1526.6333333333332</v>
      </c>
      <c r="J62" s="36">
        <v>1535.4666666666665</v>
      </c>
      <c r="K62" s="31">
        <v>1517.8</v>
      </c>
      <c r="L62" s="31">
        <v>1495.5</v>
      </c>
      <c r="M62" s="31">
        <v>11.996259999999999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469.25</v>
      </c>
      <c r="D63" s="36">
        <v>470.83333333333331</v>
      </c>
      <c r="E63" s="36">
        <v>463.71666666666664</v>
      </c>
      <c r="F63" s="36">
        <v>458.18333333333334</v>
      </c>
      <c r="G63" s="36">
        <v>451.06666666666666</v>
      </c>
      <c r="H63" s="36">
        <v>476.36666666666662</v>
      </c>
      <c r="I63" s="36">
        <v>483.48333333333329</v>
      </c>
      <c r="J63" s="36">
        <v>489.01666666666659</v>
      </c>
      <c r="K63" s="31">
        <v>477.95</v>
      </c>
      <c r="L63" s="31">
        <v>465.3</v>
      </c>
      <c r="M63" s="31">
        <v>79.519990000000007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5350.65</v>
      </c>
      <c r="D64" s="36">
        <v>5353.6833333333334</v>
      </c>
      <c r="E64" s="36">
        <v>5308.4666666666672</v>
      </c>
      <c r="F64" s="36">
        <v>5266.2833333333338</v>
      </c>
      <c r="G64" s="36">
        <v>5221.0666666666675</v>
      </c>
      <c r="H64" s="36">
        <v>5395.8666666666668</v>
      </c>
      <c r="I64" s="36">
        <v>5441.0833333333321</v>
      </c>
      <c r="J64" s="36">
        <v>5483.2666666666664</v>
      </c>
      <c r="K64" s="31">
        <v>5398.9</v>
      </c>
      <c r="L64" s="31">
        <v>5311.5</v>
      </c>
      <c r="M64" s="31">
        <v>1.50871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2831.15</v>
      </c>
      <c r="D65" s="36">
        <v>2827.4666666666672</v>
      </c>
      <c r="E65" s="36">
        <v>2811.9833333333345</v>
      </c>
      <c r="F65" s="36">
        <v>2792.8166666666675</v>
      </c>
      <c r="G65" s="36">
        <v>2777.3333333333348</v>
      </c>
      <c r="H65" s="36">
        <v>2846.6333333333341</v>
      </c>
      <c r="I65" s="36">
        <v>2862.1166666666668</v>
      </c>
      <c r="J65" s="36">
        <v>2881.2833333333338</v>
      </c>
      <c r="K65" s="31">
        <v>2842.95</v>
      </c>
      <c r="L65" s="31">
        <v>2808.3</v>
      </c>
      <c r="M65" s="31">
        <v>3.6345900000000002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1051.4000000000001</v>
      </c>
      <c r="D66" s="36">
        <v>1053.8833333333334</v>
      </c>
      <c r="E66" s="36">
        <v>1045.8166666666668</v>
      </c>
      <c r="F66" s="36">
        <v>1040.2333333333333</v>
      </c>
      <c r="G66" s="36">
        <v>1032.1666666666667</v>
      </c>
      <c r="H66" s="36">
        <v>1059.4666666666669</v>
      </c>
      <c r="I66" s="36">
        <v>1067.5333333333335</v>
      </c>
      <c r="J66" s="36">
        <v>1073.116666666667</v>
      </c>
      <c r="K66" s="31">
        <v>1061.95</v>
      </c>
      <c r="L66" s="31">
        <v>1048.3</v>
      </c>
      <c r="M66" s="31">
        <v>16.701509999999999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1525.35</v>
      </c>
      <c r="D67" s="36">
        <v>1532.45</v>
      </c>
      <c r="E67" s="36">
        <v>1509.9</v>
      </c>
      <c r="F67" s="36">
        <v>1494.45</v>
      </c>
      <c r="G67" s="36">
        <v>1471.9</v>
      </c>
      <c r="H67" s="36">
        <v>1547.9</v>
      </c>
      <c r="I67" s="36">
        <v>1570.4499999999998</v>
      </c>
      <c r="J67" s="36">
        <v>1585.9</v>
      </c>
      <c r="K67" s="31">
        <v>1555</v>
      </c>
      <c r="L67" s="31">
        <v>1517</v>
      </c>
      <c r="M67" s="31">
        <v>3.9592800000000001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430.1</v>
      </c>
      <c r="D68" s="36">
        <v>430.4666666666667</v>
      </c>
      <c r="E68" s="36">
        <v>427.08333333333337</v>
      </c>
      <c r="F68" s="36">
        <v>424.06666666666666</v>
      </c>
      <c r="G68" s="36">
        <v>420.68333333333334</v>
      </c>
      <c r="H68" s="36">
        <v>433.48333333333341</v>
      </c>
      <c r="I68" s="36">
        <v>436.86666666666673</v>
      </c>
      <c r="J68" s="36">
        <v>439.88333333333344</v>
      </c>
      <c r="K68" s="31">
        <v>433.85</v>
      </c>
      <c r="L68" s="31">
        <v>427.45</v>
      </c>
      <c r="M68" s="31">
        <v>18.193549999999998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4006.8</v>
      </c>
      <c r="D69" s="36">
        <v>4048.1333333333332</v>
      </c>
      <c r="E69" s="36">
        <v>3924.3666666666668</v>
      </c>
      <c r="F69" s="36">
        <v>3841.9333333333334</v>
      </c>
      <c r="G69" s="36">
        <v>3718.166666666667</v>
      </c>
      <c r="H69" s="36">
        <v>4130.5666666666666</v>
      </c>
      <c r="I69" s="36">
        <v>4254.333333333333</v>
      </c>
      <c r="J69" s="36">
        <v>4336.7666666666664</v>
      </c>
      <c r="K69" s="31">
        <v>4171.8999999999996</v>
      </c>
      <c r="L69" s="31">
        <v>3965.7</v>
      </c>
      <c r="M69" s="31">
        <v>12.140549999999999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824.65</v>
      </c>
      <c r="D70" s="36">
        <v>827.48333333333323</v>
      </c>
      <c r="E70" s="36">
        <v>811.46666666666647</v>
      </c>
      <c r="F70" s="36">
        <v>798.28333333333319</v>
      </c>
      <c r="G70" s="36">
        <v>782.26666666666642</v>
      </c>
      <c r="H70" s="36">
        <v>840.66666666666652</v>
      </c>
      <c r="I70" s="36">
        <v>856.68333333333317</v>
      </c>
      <c r="J70" s="36">
        <v>869.86666666666656</v>
      </c>
      <c r="K70" s="31">
        <v>843.5</v>
      </c>
      <c r="L70" s="31">
        <v>814.3</v>
      </c>
      <c r="M70" s="31">
        <v>63.941749999999999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593.35</v>
      </c>
      <c r="D71" s="36">
        <v>596.6</v>
      </c>
      <c r="E71" s="36">
        <v>589.25</v>
      </c>
      <c r="F71" s="36">
        <v>585.15</v>
      </c>
      <c r="G71" s="36">
        <v>577.79999999999995</v>
      </c>
      <c r="H71" s="36">
        <v>600.70000000000005</v>
      </c>
      <c r="I71" s="36">
        <v>608.05000000000018</v>
      </c>
      <c r="J71" s="36">
        <v>612.15000000000009</v>
      </c>
      <c r="K71" s="31">
        <v>603.95000000000005</v>
      </c>
      <c r="L71" s="31">
        <v>592.5</v>
      </c>
      <c r="M71" s="31">
        <v>17.918769999999999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1816.6</v>
      </c>
      <c r="D72" s="36">
        <v>1819.6666666666667</v>
      </c>
      <c r="E72" s="36">
        <v>1805.3333333333335</v>
      </c>
      <c r="F72" s="36">
        <v>1794.0666666666668</v>
      </c>
      <c r="G72" s="36">
        <v>1779.7333333333336</v>
      </c>
      <c r="H72" s="36">
        <v>1830.9333333333334</v>
      </c>
      <c r="I72" s="36">
        <v>1845.2666666666669</v>
      </c>
      <c r="J72" s="36">
        <v>1856.5333333333333</v>
      </c>
      <c r="K72" s="31">
        <v>1834</v>
      </c>
      <c r="L72" s="31">
        <v>1808.4</v>
      </c>
      <c r="M72" s="31">
        <v>5.3671300000000004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2459.75</v>
      </c>
      <c r="D73" s="36">
        <v>2480.5333333333333</v>
      </c>
      <c r="E73" s="36">
        <v>2433.2166666666667</v>
      </c>
      <c r="F73" s="36">
        <v>2406.6833333333334</v>
      </c>
      <c r="G73" s="36">
        <v>2359.3666666666668</v>
      </c>
      <c r="H73" s="36">
        <v>2507.0666666666666</v>
      </c>
      <c r="I73" s="36">
        <v>2554.3833333333332</v>
      </c>
      <c r="J73" s="36">
        <v>2580.9166666666665</v>
      </c>
      <c r="K73" s="31">
        <v>2527.85</v>
      </c>
      <c r="L73" s="31">
        <v>2454</v>
      </c>
      <c r="M73" s="31">
        <v>1.58358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395.95</v>
      </c>
      <c r="D74" s="36">
        <v>395.40000000000003</v>
      </c>
      <c r="E74" s="36">
        <v>393.05000000000007</v>
      </c>
      <c r="F74" s="36">
        <v>390.15000000000003</v>
      </c>
      <c r="G74" s="36">
        <v>387.80000000000007</v>
      </c>
      <c r="H74" s="36">
        <v>398.30000000000007</v>
      </c>
      <c r="I74" s="36">
        <v>400.65000000000009</v>
      </c>
      <c r="J74" s="36">
        <v>403.55000000000007</v>
      </c>
      <c r="K74" s="31">
        <v>397.75</v>
      </c>
      <c r="L74" s="31">
        <v>392.5</v>
      </c>
      <c r="M74" s="31">
        <v>12.27436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167.43</v>
      </c>
      <c r="D75" s="36">
        <v>168.84333333333333</v>
      </c>
      <c r="E75" s="36">
        <v>165.58666666666667</v>
      </c>
      <c r="F75" s="36">
        <v>163.74333333333334</v>
      </c>
      <c r="G75" s="36">
        <v>160.48666666666668</v>
      </c>
      <c r="H75" s="36">
        <v>170.68666666666667</v>
      </c>
      <c r="I75" s="36">
        <v>173.94333333333333</v>
      </c>
      <c r="J75" s="36">
        <v>175.78666666666666</v>
      </c>
      <c r="K75" s="31">
        <v>172.1</v>
      </c>
      <c r="L75" s="31">
        <v>167</v>
      </c>
      <c r="M75" s="31">
        <v>9.2319600000000008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4539.3</v>
      </c>
      <c r="D76" s="36">
        <v>4541.5999999999995</v>
      </c>
      <c r="E76" s="36">
        <v>4485.7499999999991</v>
      </c>
      <c r="F76" s="36">
        <v>4432.2</v>
      </c>
      <c r="G76" s="36">
        <v>4376.3499999999995</v>
      </c>
      <c r="H76" s="36">
        <v>4595.1499999999987</v>
      </c>
      <c r="I76" s="36">
        <v>4650.9999999999991</v>
      </c>
      <c r="J76" s="36">
        <v>4704.5499999999984</v>
      </c>
      <c r="K76" s="31">
        <v>4597.45</v>
      </c>
      <c r="L76" s="31">
        <v>4488.05</v>
      </c>
      <c r="M76" s="31">
        <v>3.5312000000000001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11684.25</v>
      </c>
      <c r="D77" s="36">
        <v>11670.033333333333</v>
      </c>
      <c r="E77" s="36">
        <v>11594.216666666665</v>
      </c>
      <c r="F77" s="36">
        <v>11504.183333333332</v>
      </c>
      <c r="G77" s="36">
        <v>11428.366666666665</v>
      </c>
      <c r="H77" s="36">
        <v>11760.066666666666</v>
      </c>
      <c r="I77" s="36">
        <v>11835.883333333331</v>
      </c>
      <c r="J77" s="36">
        <v>11925.916666666666</v>
      </c>
      <c r="K77" s="31">
        <v>11745.85</v>
      </c>
      <c r="L77" s="31">
        <v>11580</v>
      </c>
      <c r="M77" s="31">
        <v>2.4269099999999999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2718.95</v>
      </c>
      <c r="D78" s="36">
        <v>2725.7000000000003</v>
      </c>
      <c r="E78" s="36">
        <v>2680.2500000000005</v>
      </c>
      <c r="F78" s="36">
        <v>2641.55</v>
      </c>
      <c r="G78" s="36">
        <v>2596.1000000000004</v>
      </c>
      <c r="H78" s="36">
        <v>2764.4000000000005</v>
      </c>
      <c r="I78" s="36">
        <v>2809.8500000000004</v>
      </c>
      <c r="J78" s="36">
        <v>2848.5500000000006</v>
      </c>
      <c r="K78" s="31">
        <v>2771.15</v>
      </c>
      <c r="L78" s="31">
        <v>2687</v>
      </c>
      <c r="M78" s="31">
        <v>2.5340699999999998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6078.4</v>
      </c>
      <c r="D79" s="36">
        <v>6063.2166666666662</v>
      </c>
      <c r="E79" s="36">
        <v>6031.2333333333327</v>
      </c>
      <c r="F79" s="36">
        <v>5984.0666666666666</v>
      </c>
      <c r="G79" s="36">
        <v>5952.083333333333</v>
      </c>
      <c r="H79" s="36">
        <v>6110.3833333333323</v>
      </c>
      <c r="I79" s="36">
        <v>6142.3666666666659</v>
      </c>
      <c r="J79" s="36">
        <v>6189.5333333333319</v>
      </c>
      <c r="K79" s="31">
        <v>6095.2</v>
      </c>
      <c r="L79" s="31">
        <v>6016.05</v>
      </c>
      <c r="M79" s="31">
        <v>3.9549799999999999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4775.05</v>
      </c>
      <c r="D80" s="36">
        <v>4811.0333333333328</v>
      </c>
      <c r="E80" s="36">
        <v>4726.0666666666657</v>
      </c>
      <c r="F80" s="36">
        <v>4677.083333333333</v>
      </c>
      <c r="G80" s="36">
        <v>4592.1166666666659</v>
      </c>
      <c r="H80" s="36">
        <v>4860.0166666666655</v>
      </c>
      <c r="I80" s="36">
        <v>4944.9833333333327</v>
      </c>
      <c r="J80" s="36">
        <v>4993.9666666666653</v>
      </c>
      <c r="K80" s="31">
        <v>4896</v>
      </c>
      <c r="L80" s="31">
        <v>4762.05</v>
      </c>
      <c r="M80" s="31">
        <v>6.6014400000000002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4198.7</v>
      </c>
      <c r="D81" s="36">
        <v>4218.2333333333336</v>
      </c>
      <c r="E81" s="36">
        <v>4146.2166666666672</v>
      </c>
      <c r="F81" s="36">
        <v>4093.7333333333336</v>
      </c>
      <c r="G81" s="36">
        <v>4021.7166666666672</v>
      </c>
      <c r="H81" s="36">
        <v>4270.7166666666672</v>
      </c>
      <c r="I81" s="36">
        <v>4342.7333333333336</v>
      </c>
      <c r="J81" s="36">
        <v>4395.2166666666672</v>
      </c>
      <c r="K81" s="31">
        <v>4290.25</v>
      </c>
      <c r="L81" s="31">
        <v>4165.75</v>
      </c>
      <c r="M81" s="31">
        <v>1.91797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175.55</v>
      </c>
      <c r="D82" s="36">
        <v>176.40666666666667</v>
      </c>
      <c r="E82" s="36">
        <v>173.77333333333334</v>
      </c>
      <c r="F82" s="36">
        <v>171.99666666666667</v>
      </c>
      <c r="G82" s="36">
        <v>169.36333333333334</v>
      </c>
      <c r="H82" s="36">
        <v>178.18333333333334</v>
      </c>
      <c r="I82" s="36">
        <v>180.81666666666666</v>
      </c>
      <c r="J82" s="36">
        <v>182.59333333333333</v>
      </c>
      <c r="K82" s="31">
        <v>179.04</v>
      </c>
      <c r="L82" s="31">
        <v>174.63</v>
      </c>
      <c r="M82" s="31">
        <v>38.624639999999999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176</v>
      </c>
      <c r="D83" s="36">
        <v>176.23000000000002</v>
      </c>
      <c r="E83" s="36">
        <v>174.82000000000005</v>
      </c>
      <c r="F83" s="36">
        <v>173.64000000000004</v>
      </c>
      <c r="G83" s="36">
        <v>172.23000000000008</v>
      </c>
      <c r="H83" s="36">
        <v>177.41000000000003</v>
      </c>
      <c r="I83" s="36">
        <v>178.82</v>
      </c>
      <c r="J83" s="36">
        <v>180</v>
      </c>
      <c r="K83" s="31">
        <v>177.64</v>
      </c>
      <c r="L83" s="31">
        <v>175.05</v>
      </c>
      <c r="M83" s="31">
        <v>65.017160000000004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999.05</v>
      </c>
      <c r="D84" s="36">
        <v>1008.4833333333332</v>
      </c>
      <c r="E84" s="36">
        <v>974.56666666666638</v>
      </c>
      <c r="F84" s="36">
        <v>950.08333333333314</v>
      </c>
      <c r="G84" s="36">
        <v>916.16666666666629</v>
      </c>
      <c r="H84" s="36">
        <v>1032.9666666666665</v>
      </c>
      <c r="I84" s="36">
        <v>1066.8833333333332</v>
      </c>
      <c r="J84" s="36">
        <v>1091.3666666666666</v>
      </c>
      <c r="K84" s="31">
        <v>1042.4000000000001</v>
      </c>
      <c r="L84" s="31">
        <v>984</v>
      </c>
      <c r="M84" s="31">
        <v>19.933219999999999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484.9</v>
      </c>
      <c r="D85" s="36">
        <v>485.81666666666666</v>
      </c>
      <c r="E85" s="36">
        <v>480.63333333333333</v>
      </c>
      <c r="F85" s="36">
        <v>476.36666666666667</v>
      </c>
      <c r="G85" s="36">
        <v>471.18333333333334</v>
      </c>
      <c r="H85" s="36">
        <v>490.08333333333331</v>
      </c>
      <c r="I85" s="36">
        <v>495.26666666666659</v>
      </c>
      <c r="J85" s="36">
        <v>499.5333333333333</v>
      </c>
      <c r="K85" s="31">
        <v>491</v>
      </c>
      <c r="L85" s="31">
        <v>481.55</v>
      </c>
      <c r="M85" s="31">
        <v>56.336419999999997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213.15</v>
      </c>
      <c r="D86" s="36">
        <v>213.42</v>
      </c>
      <c r="E86" s="36">
        <v>211.33999999999997</v>
      </c>
      <c r="F86" s="36">
        <v>209.53</v>
      </c>
      <c r="G86" s="36">
        <v>207.45</v>
      </c>
      <c r="H86" s="36">
        <v>215.22999999999996</v>
      </c>
      <c r="I86" s="36">
        <v>217.30999999999995</v>
      </c>
      <c r="J86" s="36">
        <v>219.11999999999995</v>
      </c>
      <c r="K86" s="31">
        <v>215.5</v>
      </c>
      <c r="L86" s="31">
        <v>211.61</v>
      </c>
      <c r="M86" s="31">
        <v>126.15853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1823.3</v>
      </c>
      <c r="D87" s="36">
        <v>1822.7666666666667</v>
      </c>
      <c r="E87" s="36">
        <v>1810.5333333333333</v>
      </c>
      <c r="F87" s="36">
        <v>1797.7666666666667</v>
      </c>
      <c r="G87" s="36">
        <v>1785.5333333333333</v>
      </c>
      <c r="H87" s="36">
        <v>1835.5333333333333</v>
      </c>
      <c r="I87" s="36">
        <v>1847.7666666666664</v>
      </c>
      <c r="J87" s="36">
        <v>1860.5333333333333</v>
      </c>
      <c r="K87" s="31">
        <v>1835</v>
      </c>
      <c r="L87" s="31">
        <v>1810</v>
      </c>
      <c r="M87" s="31">
        <v>3.5916600000000001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1375.5</v>
      </c>
      <c r="D88" s="36">
        <v>1375.75</v>
      </c>
      <c r="E88" s="36">
        <v>1365.5</v>
      </c>
      <c r="F88" s="36">
        <v>1355.5</v>
      </c>
      <c r="G88" s="36">
        <v>1345.25</v>
      </c>
      <c r="H88" s="36">
        <v>1385.75</v>
      </c>
      <c r="I88" s="36">
        <v>1396</v>
      </c>
      <c r="J88" s="36">
        <v>1406</v>
      </c>
      <c r="K88" s="31">
        <v>1386</v>
      </c>
      <c r="L88" s="31">
        <v>1365.75</v>
      </c>
      <c r="M88" s="31">
        <v>5.6375400000000004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3077.2</v>
      </c>
      <c r="D89" s="36">
        <v>3074.7166666666667</v>
      </c>
      <c r="E89" s="36">
        <v>3037.4833333333336</v>
      </c>
      <c r="F89" s="36">
        <v>2997.7666666666669</v>
      </c>
      <c r="G89" s="36">
        <v>2960.5333333333338</v>
      </c>
      <c r="H89" s="36">
        <v>3114.4333333333334</v>
      </c>
      <c r="I89" s="36">
        <v>3151.6666666666661</v>
      </c>
      <c r="J89" s="36">
        <v>3191.3833333333332</v>
      </c>
      <c r="K89" s="31">
        <v>3111.95</v>
      </c>
      <c r="L89" s="31">
        <v>3035</v>
      </c>
      <c r="M89" s="31">
        <v>6.8267499999999997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2516.9499999999998</v>
      </c>
      <c r="D90" s="36">
        <v>2513.9333333333329</v>
      </c>
      <c r="E90" s="36">
        <v>2498.016666666666</v>
      </c>
      <c r="F90" s="36">
        <v>2479.083333333333</v>
      </c>
      <c r="G90" s="36">
        <v>2463.1666666666661</v>
      </c>
      <c r="H90" s="36">
        <v>2532.8666666666659</v>
      </c>
      <c r="I90" s="36">
        <v>2548.7833333333328</v>
      </c>
      <c r="J90" s="36">
        <v>2567.7166666666658</v>
      </c>
      <c r="K90" s="31">
        <v>2529.85</v>
      </c>
      <c r="L90" s="31">
        <v>2495</v>
      </c>
      <c r="M90" s="31">
        <v>7.9240399999999998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3332.25</v>
      </c>
      <c r="D91" s="36">
        <v>3330.0666666666671</v>
      </c>
      <c r="E91" s="36">
        <v>3290.233333333334</v>
      </c>
      <c r="F91" s="36">
        <v>3248.2166666666672</v>
      </c>
      <c r="G91" s="36">
        <v>3208.3833333333341</v>
      </c>
      <c r="H91" s="36">
        <v>3372.0833333333339</v>
      </c>
      <c r="I91" s="36">
        <v>3411.916666666667</v>
      </c>
      <c r="J91" s="36">
        <v>3453.9333333333338</v>
      </c>
      <c r="K91" s="31">
        <v>3369.9</v>
      </c>
      <c r="L91" s="31">
        <v>3288.05</v>
      </c>
      <c r="M91" s="31">
        <v>0.56572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612.9</v>
      </c>
      <c r="D92" s="36">
        <v>613.19999999999993</v>
      </c>
      <c r="E92" s="36">
        <v>607.49999999999989</v>
      </c>
      <c r="F92" s="36">
        <v>602.09999999999991</v>
      </c>
      <c r="G92" s="36">
        <v>596.39999999999986</v>
      </c>
      <c r="H92" s="36">
        <v>618.59999999999991</v>
      </c>
      <c r="I92" s="36">
        <v>624.29999999999995</v>
      </c>
      <c r="J92" s="36">
        <v>629.69999999999993</v>
      </c>
      <c r="K92" s="31">
        <v>618.9</v>
      </c>
      <c r="L92" s="31">
        <v>607.79999999999995</v>
      </c>
      <c r="M92" s="31">
        <v>11.37951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1447.95</v>
      </c>
      <c r="D93" s="36">
        <v>1441.5</v>
      </c>
      <c r="E93" s="36">
        <v>1432.9</v>
      </c>
      <c r="F93" s="36">
        <v>1417.8500000000001</v>
      </c>
      <c r="G93" s="36">
        <v>1409.2500000000002</v>
      </c>
      <c r="H93" s="36">
        <v>1456.55</v>
      </c>
      <c r="I93" s="36">
        <v>1465.1499999999999</v>
      </c>
      <c r="J93" s="36">
        <v>1480.1999999999998</v>
      </c>
      <c r="K93" s="31">
        <v>1450.1</v>
      </c>
      <c r="L93" s="31">
        <v>1426.45</v>
      </c>
      <c r="M93" s="31">
        <v>20.790369999999999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4113.6000000000004</v>
      </c>
      <c r="D94" s="36">
        <v>4075.5833333333335</v>
      </c>
      <c r="E94" s="36">
        <v>4023.2666666666673</v>
      </c>
      <c r="F94" s="36">
        <v>3932.9333333333338</v>
      </c>
      <c r="G94" s="36">
        <v>3880.6166666666677</v>
      </c>
      <c r="H94" s="36">
        <v>4165.916666666667</v>
      </c>
      <c r="I94" s="36">
        <v>4218.2333333333336</v>
      </c>
      <c r="J94" s="36">
        <v>4308.5666666666666</v>
      </c>
      <c r="K94" s="31">
        <v>4127.8999999999996</v>
      </c>
      <c r="L94" s="31">
        <v>3985.25</v>
      </c>
      <c r="M94" s="31">
        <v>14.52164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1711.35</v>
      </c>
      <c r="D95" s="36">
        <v>1699.8</v>
      </c>
      <c r="E95" s="36">
        <v>1682.6499999999999</v>
      </c>
      <c r="F95" s="36">
        <v>1653.9499999999998</v>
      </c>
      <c r="G95" s="36">
        <v>1636.7999999999997</v>
      </c>
      <c r="H95" s="36">
        <v>1728.5</v>
      </c>
      <c r="I95" s="36">
        <v>1745.65</v>
      </c>
      <c r="J95" s="36">
        <v>1774.3500000000001</v>
      </c>
      <c r="K95" s="31">
        <v>1716.95</v>
      </c>
      <c r="L95" s="31">
        <v>1671.1</v>
      </c>
      <c r="M95" s="31">
        <v>372.60773999999998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590.95000000000005</v>
      </c>
      <c r="D96" s="36">
        <v>586.7166666666667</v>
      </c>
      <c r="E96" s="36">
        <v>581.18333333333339</v>
      </c>
      <c r="F96" s="36">
        <v>571.41666666666674</v>
      </c>
      <c r="G96" s="36">
        <v>565.88333333333344</v>
      </c>
      <c r="H96" s="36">
        <v>596.48333333333335</v>
      </c>
      <c r="I96" s="36">
        <v>602.01666666666665</v>
      </c>
      <c r="J96" s="36">
        <v>611.7833333333333</v>
      </c>
      <c r="K96" s="31">
        <v>592.25</v>
      </c>
      <c r="L96" s="31">
        <v>576.95000000000005</v>
      </c>
      <c r="M96" s="31">
        <v>65.932879999999997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1916.85</v>
      </c>
      <c r="D97" s="36">
        <v>1932.3833333333332</v>
      </c>
      <c r="E97" s="36">
        <v>1895.8166666666664</v>
      </c>
      <c r="F97" s="36">
        <v>1874.7833333333331</v>
      </c>
      <c r="G97" s="36">
        <v>1838.2166666666662</v>
      </c>
      <c r="H97" s="36">
        <v>1953.4166666666665</v>
      </c>
      <c r="I97" s="36">
        <v>1989.9833333333331</v>
      </c>
      <c r="J97" s="36">
        <v>2011.0166666666667</v>
      </c>
      <c r="K97" s="31">
        <v>1968.95</v>
      </c>
      <c r="L97" s="31">
        <v>1911.35</v>
      </c>
      <c r="M97" s="31">
        <v>18.952300000000001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5510</v>
      </c>
      <c r="D98" s="36">
        <v>5521.0999999999995</v>
      </c>
      <c r="E98" s="36">
        <v>5462.3499999999985</v>
      </c>
      <c r="F98" s="36">
        <v>5414.6999999999989</v>
      </c>
      <c r="G98" s="36">
        <v>5355.949999999998</v>
      </c>
      <c r="H98" s="36">
        <v>5568.7499999999991</v>
      </c>
      <c r="I98" s="36">
        <v>5627.5000000000009</v>
      </c>
      <c r="J98" s="36">
        <v>5675.15</v>
      </c>
      <c r="K98" s="31">
        <v>5579.85</v>
      </c>
      <c r="L98" s="31">
        <v>5473.45</v>
      </c>
      <c r="M98" s="31">
        <v>11.185879999999999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685.5</v>
      </c>
      <c r="D99" s="36">
        <v>687.4666666666667</v>
      </c>
      <c r="E99" s="36">
        <v>678.93333333333339</v>
      </c>
      <c r="F99" s="36">
        <v>672.36666666666667</v>
      </c>
      <c r="G99" s="36">
        <v>663.83333333333337</v>
      </c>
      <c r="H99" s="36">
        <v>694.03333333333342</v>
      </c>
      <c r="I99" s="36">
        <v>702.56666666666672</v>
      </c>
      <c r="J99" s="36">
        <v>709.13333333333344</v>
      </c>
      <c r="K99" s="31">
        <v>696</v>
      </c>
      <c r="L99" s="31">
        <v>680.9</v>
      </c>
      <c r="M99" s="31">
        <v>57.786360000000002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5371.65</v>
      </c>
      <c r="D100" s="36">
        <v>5385.55</v>
      </c>
      <c r="E100" s="36">
        <v>5316.1</v>
      </c>
      <c r="F100" s="36">
        <v>5260.55</v>
      </c>
      <c r="G100" s="36">
        <v>5191.1000000000004</v>
      </c>
      <c r="H100" s="36">
        <v>5441.1</v>
      </c>
      <c r="I100" s="36">
        <v>5510.5499999999993</v>
      </c>
      <c r="J100" s="36">
        <v>5566.1</v>
      </c>
      <c r="K100" s="31">
        <v>5455</v>
      </c>
      <c r="L100" s="31">
        <v>5330</v>
      </c>
      <c r="M100" s="31">
        <v>34.939160000000001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334.65</v>
      </c>
      <c r="D101" s="36">
        <v>335.34999999999997</v>
      </c>
      <c r="E101" s="36">
        <v>330.54999999999995</v>
      </c>
      <c r="F101" s="36">
        <v>326.45</v>
      </c>
      <c r="G101" s="36">
        <v>321.64999999999998</v>
      </c>
      <c r="H101" s="36">
        <v>339.44999999999993</v>
      </c>
      <c r="I101" s="36">
        <v>344.25</v>
      </c>
      <c r="J101" s="36">
        <v>348.34999999999991</v>
      </c>
      <c r="K101" s="31">
        <v>340.15</v>
      </c>
      <c r="L101" s="31">
        <v>331.25</v>
      </c>
      <c r="M101" s="31">
        <v>31.158619999999999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2432.1999999999998</v>
      </c>
      <c r="D102" s="36">
        <v>2435.6</v>
      </c>
      <c r="E102" s="36">
        <v>2424.5</v>
      </c>
      <c r="F102" s="36">
        <v>2416.8000000000002</v>
      </c>
      <c r="G102" s="36">
        <v>2405.7000000000003</v>
      </c>
      <c r="H102" s="36">
        <v>2443.2999999999997</v>
      </c>
      <c r="I102" s="36">
        <v>2454.3999999999992</v>
      </c>
      <c r="J102" s="36">
        <v>2462.0999999999995</v>
      </c>
      <c r="K102" s="31">
        <v>2446.6999999999998</v>
      </c>
      <c r="L102" s="31">
        <v>2427.9</v>
      </c>
      <c r="M102" s="31">
        <v>8.3378899999999998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1197.95</v>
      </c>
      <c r="D103" s="36">
        <v>1190.5333333333333</v>
      </c>
      <c r="E103" s="36">
        <v>1175.0666666666666</v>
      </c>
      <c r="F103" s="36">
        <v>1152.1833333333334</v>
      </c>
      <c r="G103" s="36">
        <v>1136.7166666666667</v>
      </c>
      <c r="H103" s="36">
        <v>1213.4166666666665</v>
      </c>
      <c r="I103" s="36">
        <v>1228.8833333333332</v>
      </c>
      <c r="J103" s="36">
        <v>1251.7666666666664</v>
      </c>
      <c r="K103" s="31">
        <v>1206</v>
      </c>
      <c r="L103" s="31">
        <v>1167.6500000000001</v>
      </c>
      <c r="M103" s="31">
        <v>273.09845000000001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1780.3</v>
      </c>
      <c r="D104" s="36">
        <v>1770.3833333333332</v>
      </c>
      <c r="E104" s="36">
        <v>1754.9666666666665</v>
      </c>
      <c r="F104" s="36">
        <v>1729.6333333333332</v>
      </c>
      <c r="G104" s="36">
        <v>1714.2166666666665</v>
      </c>
      <c r="H104" s="36">
        <v>1795.7166666666665</v>
      </c>
      <c r="I104" s="36">
        <v>1811.1333333333334</v>
      </c>
      <c r="J104" s="36">
        <v>1836.4666666666665</v>
      </c>
      <c r="K104" s="31">
        <v>1785.8</v>
      </c>
      <c r="L104" s="31">
        <v>1745.05</v>
      </c>
      <c r="M104" s="31">
        <v>8.0261300000000002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600.35</v>
      </c>
      <c r="D105" s="36">
        <v>601.55000000000007</v>
      </c>
      <c r="E105" s="36">
        <v>592.25000000000011</v>
      </c>
      <c r="F105" s="36">
        <v>584.15000000000009</v>
      </c>
      <c r="G105" s="36">
        <v>574.85000000000014</v>
      </c>
      <c r="H105" s="36">
        <v>609.65000000000009</v>
      </c>
      <c r="I105" s="36">
        <v>618.95000000000005</v>
      </c>
      <c r="J105" s="36">
        <v>627.05000000000007</v>
      </c>
      <c r="K105" s="31">
        <v>610.85</v>
      </c>
      <c r="L105" s="31">
        <v>593.45000000000005</v>
      </c>
      <c r="M105" s="31">
        <v>19.387160000000002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82.91</v>
      </c>
      <c r="D106" s="36">
        <v>82.949999999999989</v>
      </c>
      <c r="E106" s="36">
        <v>82.409999999999982</v>
      </c>
      <c r="F106" s="36">
        <v>81.91</v>
      </c>
      <c r="G106" s="36">
        <v>81.36999999999999</v>
      </c>
      <c r="H106" s="36">
        <v>83.449999999999974</v>
      </c>
      <c r="I106" s="36">
        <v>83.99</v>
      </c>
      <c r="J106" s="36">
        <v>84.489999999999966</v>
      </c>
      <c r="K106" s="31">
        <v>83.49</v>
      </c>
      <c r="L106" s="31">
        <v>82.45</v>
      </c>
      <c r="M106" s="31">
        <v>224.99259000000001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423.3</v>
      </c>
      <c r="D107" s="36">
        <v>422.34999999999997</v>
      </c>
      <c r="E107" s="36">
        <v>420.69999999999993</v>
      </c>
      <c r="F107" s="36">
        <v>418.09999999999997</v>
      </c>
      <c r="G107" s="36">
        <v>416.44999999999993</v>
      </c>
      <c r="H107" s="36">
        <v>424.94999999999993</v>
      </c>
      <c r="I107" s="36">
        <v>426.59999999999991</v>
      </c>
      <c r="J107" s="36">
        <v>429.19999999999993</v>
      </c>
      <c r="K107" s="31">
        <v>424</v>
      </c>
      <c r="L107" s="31">
        <v>419.75</v>
      </c>
      <c r="M107" s="31">
        <v>102.60449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532.54999999999995</v>
      </c>
      <c r="D108" s="36">
        <v>535.73333333333323</v>
      </c>
      <c r="E108" s="36">
        <v>527.31666666666649</v>
      </c>
      <c r="F108" s="36">
        <v>522.08333333333326</v>
      </c>
      <c r="G108" s="36">
        <v>513.66666666666652</v>
      </c>
      <c r="H108" s="36">
        <v>540.96666666666647</v>
      </c>
      <c r="I108" s="36">
        <v>549.38333333333321</v>
      </c>
      <c r="J108" s="36">
        <v>554.61666666666645</v>
      </c>
      <c r="K108" s="31">
        <v>544.15</v>
      </c>
      <c r="L108" s="31">
        <v>530.5</v>
      </c>
      <c r="M108" s="31">
        <v>13.9565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659.75</v>
      </c>
      <c r="D109" s="36">
        <v>656.01666666666665</v>
      </c>
      <c r="E109" s="36">
        <v>650.5333333333333</v>
      </c>
      <c r="F109" s="36">
        <v>641.31666666666661</v>
      </c>
      <c r="G109" s="36">
        <v>635.83333333333326</v>
      </c>
      <c r="H109" s="36">
        <v>665.23333333333335</v>
      </c>
      <c r="I109" s="36">
        <v>670.7166666666667</v>
      </c>
      <c r="J109" s="36">
        <v>679.93333333333339</v>
      </c>
      <c r="K109" s="31">
        <v>661.5</v>
      </c>
      <c r="L109" s="31">
        <v>646.79999999999995</v>
      </c>
      <c r="M109" s="31">
        <v>42.335940000000001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164.37</v>
      </c>
      <c r="D110" s="36">
        <v>165.18666666666667</v>
      </c>
      <c r="E110" s="36">
        <v>163.23333333333335</v>
      </c>
      <c r="F110" s="36">
        <v>162.09666666666669</v>
      </c>
      <c r="G110" s="36">
        <v>160.14333333333337</v>
      </c>
      <c r="H110" s="36">
        <v>166.32333333333332</v>
      </c>
      <c r="I110" s="36">
        <v>168.27666666666664</v>
      </c>
      <c r="J110" s="36">
        <v>169.4133333333333</v>
      </c>
      <c r="K110" s="31">
        <v>167.14</v>
      </c>
      <c r="L110" s="31">
        <v>164.05</v>
      </c>
      <c r="M110" s="31">
        <v>147.75324000000001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995.1</v>
      </c>
      <c r="D111" s="36">
        <v>1000.3333333333334</v>
      </c>
      <c r="E111" s="36">
        <v>981.86666666666679</v>
      </c>
      <c r="F111" s="36">
        <v>968.63333333333344</v>
      </c>
      <c r="G111" s="36">
        <v>950.16666666666686</v>
      </c>
      <c r="H111" s="36">
        <v>1013.5666666666667</v>
      </c>
      <c r="I111" s="36">
        <v>1032.0333333333333</v>
      </c>
      <c r="J111" s="36">
        <v>1045.2666666666667</v>
      </c>
      <c r="K111" s="31">
        <v>1018.8</v>
      </c>
      <c r="L111" s="31">
        <v>987.1</v>
      </c>
      <c r="M111" s="31">
        <v>31.631360000000001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175.61</v>
      </c>
      <c r="D112" s="36">
        <v>176.43000000000004</v>
      </c>
      <c r="E112" s="36">
        <v>174.26000000000008</v>
      </c>
      <c r="F112" s="36">
        <v>172.91000000000005</v>
      </c>
      <c r="G112" s="36">
        <v>170.74000000000009</v>
      </c>
      <c r="H112" s="36">
        <v>177.78000000000006</v>
      </c>
      <c r="I112" s="36">
        <v>179.95000000000002</v>
      </c>
      <c r="J112" s="36">
        <v>181.30000000000004</v>
      </c>
      <c r="K112" s="31">
        <v>178.6</v>
      </c>
      <c r="L112" s="31">
        <v>175.08</v>
      </c>
      <c r="M112" s="31">
        <v>233.52074999999999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473.95</v>
      </c>
      <c r="D113" s="36">
        <v>476.18333333333334</v>
      </c>
      <c r="E113" s="36">
        <v>470.51666666666665</v>
      </c>
      <c r="F113" s="36">
        <v>467.08333333333331</v>
      </c>
      <c r="G113" s="36">
        <v>461.41666666666663</v>
      </c>
      <c r="H113" s="36">
        <v>479.61666666666667</v>
      </c>
      <c r="I113" s="36">
        <v>485.2833333333333</v>
      </c>
      <c r="J113" s="36">
        <v>488.7166666666667</v>
      </c>
      <c r="K113" s="31">
        <v>481.85</v>
      </c>
      <c r="L113" s="31">
        <v>472.75</v>
      </c>
      <c r="M113" s="31">
        <v>13.28168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344.2</v>
      </c>
      <c r="D114" s="36">
        <v>343.38333333333338</v>
      </c>
      <c r="E114" s="36">
        <v>341.81666666666678</v>
      </c>
      <c r="F114" s="36">
        <v>339.43333333333339</v>
      </c>
      <c r="G114" s="36">
        <v>337.86666666666679</v>
      </c>
      <c r="H114" s="36">
        <v>345.76666666666677</v>
      </c>
      <c r="I114" s="36">
        <v>347.33333333333337</v>
      </c>
      <c r="J114" s="36">
        <v>349.71666666666675</v>
      </c>
      <c r="K114" s="31">
        <v>344.95</v>
      </c>
      <c r="L114" s="31">
        <v>341</v>
      </c>
      <c r="M114" s="31">
        <v>202.05939000000001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1495.55</v>
      </c>
      <c r="D115" s="36">
        <v>1493.3</v>
      </c>
      <c r="E115" s="36">
        <v>1484.4499999999998</v>
      </c>
      <c r="F115" s="36">
        <v>1473.35</v>
      </c>
      <c r="G115" s="36">
        <v>1464.4999999999998</v>
      </c>
      <c r="H115" s="36">
        <v>1504.3999999999999</v>
      </c>
      <c r="I115" s="36">
        <v>1513.2499999999998</v>
      </c>
      <c r="J115" s="36">
        <v>1524.35</v>
      </c>
      <c r="K115" s="31">
        <v>1502.15</v>
      </c>
      <c r="L115" s="31">
        <v>1482.2</v>
      </c>
      <c r="M115" s="31">
        <v>33.098959999999998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6648.6</v>
      </c>
      <c r="D116" s="36">
        <v>6612.0999999999995</v>
      </c>
      <c r="E116" s="36">
        <v>6516.5499999999993</v>
      </c>
      <c r="F116" s="36">
        <v>6384.5</v>
      </c>
      <c r="G116" s="36">
        <v>6288.95</v>
      </c>
      <c r="H116" s="36">
        <v>6744.1499999999987</v>
      </c>
      <c r="I116" s="36">
        <v>6839.7</v>
      </c>
      <c r="J116" s="36">
        <v>6971.7499999999982</v>
      </c>
      <c r="K116" s="31">
        <v>6707.65</v>
      </c>
      <c r="L116" s="31">
        <v>6480.05</v>
      </c>
      <c r="M116" s="31">
        <v>4.2743700000000002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1541.95</v>
      </c>
      <c r="D117" s="36">
        <v>1535.4000000000003</v>
      </c>
      <c r="E117" s="36">
        <v>1526.9000000000005</v>
      </c>
      <c r="F117" s="36">
        <v>1511.8500000000001</v>
      </c>
      <c r="G117" s="36">
        <v>1503.3500000000004</v>
      </c>
      <c r="H117" s="36">
        <v>1550.4500000000007</v>
      </c>
      <c r="I117" s="36">
        <v>1558.9500000000003</v>
      </c>
      <c r="J117" s="36">
        <v>1574.0000000000009</v>
      </c>
      <c r="K117" s="31">
        <v>1543.9</v>
      </c>
      <c r="L117" s="31">
        <v>1520.35</v>
      </c>
      <c r="M117" s="31">
        <v>45.515250000000002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4233.5</v>
      </c>
      <c r="D118" s="36">
        <v>4266.8499999999995</v>
      </c>
      <c r="E118" s="36">
        <v>4193.6999999999989</v>
      </c>
      <c r="F118" s="36">
        <v>4153.8999999999996</v>
      </c>
      <c r="G118" s="36">
        <v>4080.7499999999991</v>
      </c>
      <c r="H118" s="36">
        <v>4306.6499999999987</v>
      </c>
      <c r="I118" s="36">
        <v>4379.7999999999984</v>
      </c>
      <c r="J118" s="36">
        <v>4419.5999999999985</v>
      </c>
      <c r="K118" s="31">
        <v>4340</v>
      </c>
      <c r="L118" s="31">
        <v>4227.05</v>
      </c>
      <c r="M118" s="31">
        <v>15.121090000000001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1101.75</v>
      </c>
      <c r="D119" s="36">
        <v>1109.75</v>
      </c>
      <c r="E119" s="36">
        <v>1082</v>
      </c>
      <c r="F119" s="36">
        <v>1062.25</v>
      </c>
      <c r="G119" s="36">
        <v>1034.5</v>
      </c>
      <c r="H119" s="36">
        <v>1129.5</v>
      </c>
      <c r="I119" s="36">
        <v>1157.25</v>
      </c>
      <c r="J119" s="36">
        <v>1177</v>
      </c>
      <c r="K119" s="31">
        <v>1137.5</v>
      </c>
      <c r="L119" s="31">
        <v>1090</v>
      </c>
      <c r="M119" s="31">
        <v>7.7260900000000001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720.1</v>
      </c>
      <c r="D120" s="36">
        <v>728.76666666666677</v>
      </c>
      <c r="E120" s="36">
        <v>707.53333333333353</v>
      </c>
      <c r="F120" s="36">
        <v>694.96666666666681</v>
      </c>
      <c r="G120" s="36">
        <v>673.73333333333358</v>
      </c>
      <c r="H120" s="36">
        <v>741.33333333333348</v>
      </c>
      <c r="I120" s="36">
        <v>762.56666666666683</v>
      </c>
      <c r="J120" s="36">
        <v>775.13333333333344</v>
      </c>
      <c r="K120" s="31">
        <v>750</v>
      </c>
      <c r="L120" s="31">
        <v>716.2</v>
      </c>
      <c r="M120" s="31">
        <v>30.188839999999999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929.9</v>
      </c>
      <c r="D121" s="36">
        <v>932.61666666666679</v>
      </c>
      <c r="E121" s="36">
        <v>925.23333333333358</v>
      </c>
      <c r="F121" s="36">
        <v>920.56666666666683</v>
      </c>
      <c r="G121" s="36">
        <v>913.18333333333362</v>
      </c>
      <c r="H121" s="36">
        <v>937.28333333333353</v>
      </c>
      <c r="I121" s="36">
        <v>944.66666666666674</v>
      </c>
      <c r="J121" s="36">
        <v>949.33333333333348</v>
      </c>
      <c r="K121" s="31">
        <v>940</v>
      </c>
      <c r="L121" s="31">
        <v>927.95</v>
      </c>
      <c r="M121" s="31">
        <v>17.339310000000001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1064.05</v>
      </c>
      <c r="D122" s="36">
        <v>1064.7</v>
      </c>
      <c r="E122" s="36">
        <v>1048.4000000000001</v>
      </c>
      <c r="F122" s="36">
        <v>1032.75</v>
      </c>
      <c r="G122" s="36">
        <v>1016.45</v>
      </c>
      <c r="H122" s="36">
        <v>1080.3500000000001</v>
      </c>
      <c r="I122" s="36">
        <v>1096.6499999999999</v>
      </c>
      <c r="J122" s="36">
        <v>1112.3000000000002</v>
      </c>
      <c r="K122" s="31">
        <v>1081</v>
      </c>
      <c r="L122" s="31">
        <v>1049.05</v>
      </c>
      <c r="M122" s="31">
        <v>22.876480000000001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558.75</v>
      </c>
      <c r="D123" s="36">
        <v>567.13333333333333</v>
      </c>
      <c r="E123" s="36">
        <v>549.61666666666667</v>
      </c>
      <c r="F123" s="36">
        <v>540.48333333333335</v>
      </c>
      <c r="G123" s="36">
        <v>522.9666666666667</v>
      </c>
      <c r="H123" s="36">
        <v>576.26666666666665</v>
      </c>
      <c r="I123" s="36">
        <v>593.7833333333333</v>
      </c>
      <c r="J123" s="36">
        <v>602.91666666666663</v>
      </c>
      <c r="K123" s="31">
        <v>584.65</v>
      </c>
      <c r="L123" s="31">
        <v>558</v>
      </c>
      <c r="M123" s="31">
        <v>44.997320000000002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1579.05</v>
      </c>
      <c r="D124" s="36">
        <v>1595.0166666666667</v>
      </c>
      <c r="E124" s="36">
        <v>1559.0333333333333</v>
      </c>
      <c r="F124" s="36">
        <v>1539.0166666666667</v>
      </c>
      <c r="G124" s="36">
        <v>1503.0333333333333</v>
      </c>
      <c r="H124" s="36">
        <v>1615.0333333333333</v>
      </c>
      <c r="I124" s="36">
        <v>1651.0166666666664</v>
      </c>
      <c r="J124" s="36">
        <v>1671.0333333333333</v>
      </c>
      <c r="K124" s="31">
        <v>1631</v>
      </c>
      <c r="L124" s="31">
        <v>1575</v>
      </c>
      <c r="M124" s="31">
        <v>5.7652200000000002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1781.9</v>
      </c>
      <c r="D125" s="36">
        <v>1781.05</v>
      </c>
      <c r="E125" s="36">
        <v>1763.85</v>
      </c>
      <c r="F125" s="36">
        <v>1745.8</v>
      </c>
      <c r="G125" s="36">
        <v>1728.6</v>
      </c>
      <c r="H125" s="36">
        <v>1799.1</v>
      </c>
      <c r="I125" s="36">
        <v>1816.3000000000002</v>
      </c>
      <c r="J125" s="36">
        <v>1834.35</v>
      </c>
      <c r="K125" s="31">
        <v>1798.25</v>
      </c>
      <c r="L125" s="31">
        <v>1763</v>
      </c>
      <c r="M125" s="31">
        <v>59.338590000000003</v>
      </c>
      <c r="N125" s="1"/>
      <c r="O125" s="1"/>
    </row>
    <row r="126" spans="1:15" ht="12.75" customHeight="1">
      <c r="A126" s="51">
        <v>117</v>
      </c>
      <c r="B126" s="53" t="s">
        <v>846</v>
      </c>
      <c r="C126" s="31">
        <v>185.51</v>
      </c>
      <c r="D126" s="36">
        <v>183.60999999999999</v>
      </c>
      <c r="E126" s="36">
        <v>180.89999999999998</v>
      </c>
      <c r="F126" s="36">
        <v>176.29</v>
      </c>
      <c r="G126" s="36">
        <v>173.57999999999998</v>
      </c>
      <c r="H126" s="36">
        <v>188.21999999999997</v>
      </c>
      <c r="I126" s="36">
        <v>190.92999999999995</v>
      </c>
      <c r="J126" s="36">
        <v>195.53999999999996</v>
      </c>
      <c r="K126" s="31">
        <v>186.32</v>
      </c>
      <c r="L126" s="31">
        <v>179</v>
      </c>
      <c r="M126" s="31">
        <v>142.89052000000001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4834.8500000000004</v>
      </c>
      <c r="D127" s="36">
        <v>4851.9333333333334</v>
      </c>
      <c r="E127" s="36">
        <v>4810.666666666667</v>
      </c>
      <c r="F127" s="36">
        <v>4786.4833333333336</v>
      </c>
      <c r="G127" s="36">
        <v>4745.2166666666672</v>
      </c>
      <c r="H127" s="36">
        <v>4876.1166666666668</v>
      </c>
      <c r="I127" s="36">
        <v>4917.3833333333332</v>
      </c>
      <c r="J127" s="36">
        <v>4941.5666666666666</v>
      </c>
      <c r="K127" s="31">
        <v>4893.2</v>
      </c>
      <c r="L127" s="31">
        <v>4827.75</v>
      </c>
      <c r="M127" s="31">
        <v>0.93193999999999999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769.85</v>
      </c>
      <c r="D128" s="36">
        <v>756.2833333333333</v>
      </c>
      <c r="E128" s="36">
        <v>736.21666666666658</v>
      </c>
      <c r="F128" s="36">
        <v>702.58333333333326</v>
      </c>
      <c r="G128" s="36">
        <v>682.51666666666654</v>
      </c>
      <c r="H128" s="36">
        <v>789.91666666666663</v>
      </c>
      <c r="I128" s="36">
        <v>809.98333333333323</v>
      </c>
      <c r="J128" s="36">
        <v>843.61666666666667</v>
      </c>
      <c r="K128" s="31">
        <v>776.35</v>
      </c>
      <c r="L128" s="31">
        <v>722.65</v>
      </c>
      <c r="M128" s="31">
        <v>64.609499999999997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5123.8500000000004</v>
      </c>
      <c r="D129" s="36">
        <v>5109.7666666666664</v>
      </c>
      <c r="E129" s="36">
        <v>5084.5333333333328</v>
      </c>
      <c r="F129" s="36">
        <v>5045.2166666666662</v>
      </c>
      <c r="G129" s="36">
        <v>5019.9833333333327</v>
      </c>
      <c r="H129" s="36">
        <v>5149.083333333333</v>
      </c>
      <c r="I129" s="36">
        <v>5174.3166666666666</v>
      </c>
      <c r="J129" s="36">
        <v>5213.6333333333332</v>
      </c>
      <c r="K129" s="31">
        <v>5135</v>
      </c>
      <c r="L129" s="31">
        <v>5070.45</v>
      </c>
      <c r="M129" s="31">
        <v>1.7942400000000001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3587.8</v>
      </c>
      <c r="D130" s="36">
        <v>3569.25</v>
      </c>
      <c r="E130" s="36">
        <v>3546.55</v>
      </c>
      <c r="F130" s="36">
        <v>3505.3</v>
      </c>
      <c r="G130" s="36">
        <v>3482.6000000000004</v>
      </c>
      <c r="H130" s="36">
        <v>3610.5</v>
      </c>
      <c r="I130" s="36">
        <v>3633.2</v>
      </c>
      <c r="J130" s="36">
        <v>3674.45</v>
      </c>
      <c r="K130" s="31">
        <v>3591.95</v>
      </c>
      <c r="L130" s="31">
        <v>3528</v>
      </c>
      <c r="M130" s="31">
        <v>21.580390000000001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427.4</v>
      </c>
      <c r="D131" s="36">
        <v>428.34999999999997</v>
      </c>
      <c r="E131" s="36">
        <v>424.54999999999995</v>
      </c>
      <c r="F131" s="36">
        <v>421.7</v>
      </c>
      <c r="G131" s="36">
        <v>417.9</v>
      </c>
      <c r="H131" s="36">
        <v>431.19999999999993</v>
      </c>
      <c r="I131" s="36">
        <v>435</v>
      </c>
      <c r="J131" s="36">
        <v>437.84999999999991</v>
      </c>
      <c r="K131" s="31">
        <v>432.15</v>
      </c>
      <c r="L131" s="31">
        <v>425.5</v>
      </c>
      <c r="M131" s="31">
        <v>6.2740200000000002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1007.65</v>
      </c>
      <c r="D132" s="36">
        <v>1012.2166666666667</v>
      </c>
      <c r="E132" s="36">
        <v>1001.1833333333334</v>
      </c>
      <c r="F132" s="36">
        <v>994.7166666666667</v>
      </c>
      <c r="G132" s="36">
        <v>983.68333333333339</v>
      </c>
      <c r="H132" s="36">
        <v>1018.6833333333334</v>
      </c>
      <c r="I132" s="36">
        <v>1029.7166666666667</v>
      </c>
      <c r="J132" s="36">
        <v>1036.1833333333334</v>
      </c>
      <c r="K132" s="31">
        <v>1023.25</v>
      </c>
      <c r="L132" s="31">
        <v>1005.75</v>
      </c>
      <c r="M132" s="31">
        <v>12.68764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1558.85</v>
      </c>
      <c r="D133" s="36">
        <v>1562.8666666666668</v>
      </c>
      <c r="E133" s="36">
        <v>1550.6333333333337</v>
      </c>
      <c r="F133" s="36">
        <v>1542.416666666667</v>
      </c>
      <c r="G133" s="36">
        <v>1530.1833333333338</v>
      </c>
      <c r="H133" s="36">
        <v>1571.0833333333335</v>
      </c>
      <c r="I133" s="36">
        <v>1583.3166666666666</v>
      </c>
      <c r="J133" s="36">
        <v>1591.5333333333333</v>
      </c>
      <c r="K133" s="31">
        <v>1575.1</v>
      </c>
      <c r="L133" s="31">
        <v>1554.65</v>
      </c>
      <c r="M133" s="31">
        <v>4.9327399999999999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126954.85</v>
      </c>
      <c r="D134" s="36">
        <v>126728.38333333335</v>
      </c>
      <c r="E134" s="36">
        <v>125686.76666666669</v>
      </c>
      <c r="F134" s="36">
        <v>124418.68333333335</v>
      </c>
      <c r="G134" s="36">
        <v>123377.06666666669</v>
      </c>
      <c r="H134" s="36">
        <v>127996.46666666669</v>
      </c>
      <c r="I134" s="36">
        <v>129038.08333333336</v>
      </c>
      <c r="J134" s="36">
        <v>130306.16666666669</v>
      </c>
      <c r="K134" s="31">
        <v>127770</v>
      </c>
      <c r="L134" s="31">
        <v>125460.3</v>
      </c>
      <c r="M134" s="31">
        <v>6.6900000000000001E-2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1480.3</v>
      </c>
      <c r="D135" s="36">
        <v>1498.7166666666665</v>
      </c>
      <c r="E135" s="36">
        <v>1447.133333333333</v>
      </c>
      <c r="F135" s="36">
        <v>1413.9666666666665</v>
      </c>
      <c r="G135" s="36">
        <v>1362.383333333333</v>
      </c>
      <c r="H135" s="36">
        <v>1531.883333333333</v>
      </c>
      <c r="I135" s="36">
        <v>1583.4666666666665</v>
      </c>
      <c r="J135" s="36">
        <v>1616.633333333333</v>
      </c>
      <c r="K135" s="31">
        <v>1550.3</v>
      </c>
      <c r="L135" s="31">
        <v>1465.55</v>
      </c>
      <c r="M135" s="31">
        <v>7.7600300000000004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306.05</v>
      </c>
      <c r="D136" s="36">
        <v>304.81666666666666</v>
      </c>
      <c r="E136" s="36">
        <v>301.5333333333333</v>
      </c>
      <c r="F136" s="36">
        <v>297.01666666666665</v>
      </c>
      <c r="G136" s="36">
        <v>293.73333333333329</v>
      </c>
      <c r="H136" s="36">
        <v>309.33333333333331</v>
      </c>
      <c r="I136" s="36">
        <v>312.61666666666673</v>
      </c>
      <c r="J136" s="36">
        <v>317.13333333333333</v>
      </c>
      <c r="K136" s="31">
        <v>308.10000000000002</v>
      </c>
      <c r="L136" s="31">
        <v>300.3</v>
      </c>
      <c r="M136" s="31">
        <v>27.632680000000001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2909.4</v>
      </c>
      <c r="D137" s="36">
        <v>2915.8166666666671</v>
      </c>
      <c r="E137" s="36">
        <v>2884.6333333333341</v>
      </c>
      <c r="F137" s="36">
        <v>2859.8666666666672</v>
      </c>
      <c r="G137" s="36">
        <v>2828.6833333333343</v>
      </c>
      <c r="H137" s="36">
        <v>2940.5833333333339</v>
      </c>
      <c r="I137" s="36">
        <v>2971.7666666666673</v>
      </c>
      <c r="J137" s="36">
        <v>2996.5333333333338</v>
      </c>
      <c r="K137" s="31">
        <v>2947</v>
      </c>
      <c r="L137" s="31">
        <v>2891.05</v>
      </c>
      <c r="M137" s="31">
        <v>19.10886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2128.1999999999998</v>
      </c>
      <c r="D138" s="36">
        <v>2146.0499999999997</v>
      </c>
      <c r="E138" s="36">
        <v>2097.1499999999996</v>
      </c>
      <c r="F138" s="36">
        <v>2066.1</v>
      </c>
      <c r="G138" s="36">
        <v>2017.1999999999998</v>
      </c>
      <c r="H138" s="36">
        <v>2177.0999999999995</v>
      </c>
      <c r="I138" s="36">
        <v>2226</v>
      </c>
      <c r="J138" s="36">
        <v>2257.0499999999993</v>
      </c>
      <c r="K138" s="31">
        <v>2194.9499999999998</v>
      </c>
      <c r="L138" s="31">
        <v>2115</v>
      </c>
      <c r="M138" s="31">
        <v>3.56921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615.04999999999995</v>
      </c>
      <c r="D139" s="36">
        <v>617.83333333333326</v>
      </c>
      <c r="E139" s="36">
        <v>610.76666666666654</v>
      </c>
      <c r="F139" s="36">
        <v>606.48333333333323</v>
      </c>
      <c r="G139" s="36">
        <v>599.41666666666652</v>
      </c>
      <c r="H139" s="36">
        <v>622.11666666666656</v>
      </c>
      <c r="I139" s="36">
        <v>629.18333333333317</v>
      </c>
      <c r="J139" s="36">
        <v>633.46666666666658</v>
      </c>
      <c r="K139" s="31">
        <v>624.9</v>
      </c>
      <c r="L139" s="31">
        <v>613.54999999999995</v>
      </c>
      <c r="M139" s="31">
        <v>11.99541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12116.6</v>
      </c>
      <c r="D140" s="36">
        <v>12142.15</v>
      </c>
      <c r="E140" s="36">
        <v>12046.5</v>
      </c>
      <c r="F140" s="36">
        <v>11976.4</v>
      </c>
      <c r="G140" s="36">
        <v>11880.75</v>
      </c>
      <c r="H140" s="36">
        <v>12212.25</v>
      </c>
      <c r="I140" s="36">
        <v>12307.899999999998</v>
      </c>
      <c r="J140" s="36">
        <v>12378</v>
      </c>
      <c r="K140" s="31">
        <v>12237.8</v>
      </c>
      <c r="L140" s="31">
        <v>12072.05</v>
      </c>
      <c r="M140" s="31">
        <v>5.9427199999999996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979.65</v>
      </c>
      <c r="D141" s="36">
        <v>979.7833333333333</v>
      </c>
      <c r="E141" s="36">
        <v>968.86666666666656</v>
      </c>
      <c r="F141" s="36">
        <v>958.08333333333326</v>
      </c>
      <c r="G141" s="36">
        <v>947.16666666666652</v>
      </c>
      <c r="H141" s="36">
        <v>990.56666666666661</v>
      </c>
      <c r="I141" s="36">
        <v>1001.4833333333333</v>
      </c>
      <c r="J141" s="36">
        <v>1012.2666666666667</v>
      </c>
      <c r="K141" s="31">
        <v>990.7</v>
      </c>
      <c r="L141" s="31">
        <v>969</v>
      </c>
      <c r="M141" s="31">
        <v>5.1223000000000001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893.45</v>
      </c>
      <c r="D142" s="36">
        <v>893.43333333333339</v>
      </c>
      <c r="E142" s="36">
        <v>882.01666666666677</v>
      </c>
      <c r="F142" s="36">
        <v>870.58333333333337</v>
      </c>
      <c r="G142" s="36">
        <v>859.16666666666674</v>
      </c>
      <c r="H142" s="36">
        <v>904.86666666666679</v>
      </c>
      <c r="I142" s="36">
        <v>916.2833333333333</v>
      </c>
      <c r="J142" s="36">
        <v>927.71666666666681</v>
      </c>
      <c r="K142" s="31">
        <v>904.85</v>
      </c>
      <c r="L142" s="31">
        <v>882</v>
      </c>
      <c r="M142" s="31">
        <v>9.1490100000000005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3974.05</v>
      </c>
      <c r="D143" s="36">
        <v>4011.2666666666664</v>
      </c>
      <c r="E143" s="36">
        <v>3912.7833333333328</v>
      </c>
      <c r="F143" s="36">
        <v>3851.5166666666664</v>
      </c>
      <c r="G143" s="36">
        <v>3753.0333333333328</v>
      </c>
      <c r="H143" s="36">
        <v>4072.5333333333328</v>
      </c>
      <c r="I143" s="36">
        <v>4171.0166666666664</v>
      </c>
      <c r="J143" s="36">
        <v>4232.2833333333328</v>
      </c>
      <c r="K143" s="31">
        <v>4109.75</v>
      </c>
      <c r="L143" s="31">
        <v>3950</v>
      </c>
      <c r="M143" s="31">
        <v>45.36768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75.61</v>
      </c>
      <c r="D144" s="36">
        <v>76.27</v>
      </c>
      <c r="E144" s="36">
        <v>74.739999999999995</v>
      </c>
      <c r="F144" s="36">
        <v>73.87</v>
      </c>
      <c r="G144" s="36">
        <v>72.34</v>
      </c>
      <c r="H144" s="36">
        <v>77.139999999999986</v>
      </c>
      <c r="I144" s="36">
        <v>78.669999999999987</v>
      </c>
      <c r="J144" s="36">
        <v>79.539999999999978</v>
      </c>
      <c r="K144" s="31">
        <v>77.8</v>
      </c>
      <c r="L144" s="31">
        <v>75.400000000000006</v>
      </c>
      <c r="M144" s="31">
        <v>134.18925999999999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2408.3000000000002</v>
      </c>
      <c r="D145" s="36">
        <v>2400.9166666666665</v>
      </c>
      <c r="E145" s="36">
        <v>2386.8833333333332</v>
      </c>
      <c r="F145" s="36">
        <v>2365.4666666666667</v>
      </c>
      <c r="G145" s="36">
        <v>2351.4333333333334</v>
      </c>
      <c r="H145" s="36">
        <v>2422.333333333333</v>
      </c>
      <c r="I145" s="36">
        <v>2436.3666666666668</v>
      </c>
      <c r="J145" s="36">
        <v>2457.7833333333328</v>
      </c>
      <c r="K145" s="31">
        <v>2414.9499999999998</v>
      </c>
      <c r="L145" s="31">
        <v>2379.5</v>
      </c>
      <c r="M145" s="31">
        <v>6.0451600000000001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1780.8</v>
      </c>
      <c r="D146" s="36">
        <v>1766.6500000000003</v>
      </c>
      <c r="E146" s="36">
        <v>1744.3000000000006</v>
      </c>
      <c r="F146" s="36">
        <v>1707.8000000000004</v>
      </c>
      <c r="G146" s="36">
        <v>1685.4500000000007</v>
      </c>
      <c r="H146" s="36">
        <v>1803.1500000000005</v>
      </c>
      <c r="I146" s="36">
        <v>1825.5000000000005</v>
      </c>
      <c r="J146" s="36">
        <v>1862.0000000000005</v>
      </c>
      <c r="K146" s="31">
        <v>1789</v>
      </c>
      <c r="L146" s="31">
        <v>1730.15</v>
      </c>
      <c r="M146" s="31">
        <v>8.3890100000000007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99.88</v>
      </c>
      <c r="D147" s="36">
        <v>99.99666666666667</v>
      </c>
      <c r="E147" s="36">
        <v>99.393333333333345</v>
      </c>
      <c r="F147" s="36">
        <v>98.90666666666668</v>
      </c>
      <c r="G147" s="36">
        <v>98.303333333333356</v>
      </c>
      <c r="H147" s="36">
        <v>100.48333333333333</v>
      </c>
      <c r="I147" s="36">
        <v>101.08666666666666</v>
      </c>
      <c r="J147" s="36">
        <v>101.57333333333332</v>
      </c>
      <c r="K147" s="31">
        <v>100.6</v>
      </c>
      <c r="L147" s="31">
        <v>99.51</v>
      </c>
      <c r="M147" s="31">
        <v>237.95527999999999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258.05</v>
      </c>
      <c r="D148" s="36">
        <v>260.31666666666666</v>
      </c>
      <c r="E148" s="36">
        <v>253.33333333333331</v>
      </c>
      <c r="F148" s="36">
        <v>248.61666666666665</v>
      </c>
      <c r="G148" s="36">
        <v>241.6333333333333</v>
      </c>
      <c r="H148" s="36">
        <v>265.0333333333333</v>
      </c>
      <c r="I148" s="36">
        <v>272.01666666666665</v>
      </c>
      <c r="J148" s="36">
        <v>276.73333333333335</v>
      </c>
      <c r="K148" s="31">
        <v>267.3</v>
      </c>
      <c r="L148" s="31">
        <v>255.6</v>
      </c>
      <c r="M148" s="31">
        <v>97.927000000000007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360.85</v>
      </c>
      <c r="D149" s="36">
        <v>361.09999999999997</v>
      </c>
      <c r="E149" s="36">
        <v>357.49999999999994</v>
      </c>
      <c r="F149" s="36">
        <v>354.15</v>
      </c>
      <c r="G149" s="36">
        <v>350.54999999999995</v>
      </c>
      <c r="H149" s="36">
        <v>364.44999999999993</v>
      </c>
      <c r="I149" s="36">
        <v>368.04999999999995</v>
      </c>
      <c r="J149" s="36">
        <v>371.39999999999992</v>
      </c>
      <c r="K149" s="31">
        <v>364.7</v>
      </c>
      <c r="L149" s="31">
        <v>357.75</v>
      </c>
      <c r="M149" s="31">
        <v>149.83828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3536.85</v>
      </c>
      <c r="D150" s="36">
        <v>3585.2833333333333</v>
      </c>
      <c r="E150" s="36">
        <v>3480.5666666666666</v>
      </c>
      <c r="F150" s="36">
        <v>3424.2833333333333</v>
      </c>
      <c r="G150" s="36">
        <v>3319.5666666666666</v>
      </c>
      <c r="H150" s="36">
        <v>3641.5666666666666</v>
      </c>
      <c r="I150" s="36">
        <v>3746.2833333333328</v>
      </c>
      <c r="J150" s="36">
        <v>3802.5666666666666</v>
      </c>
      <c r="K150" s="31">
        <v>3690</v>
      </c>
      <c r="L150" s="31">
        <v>3529</v>
      </c>
      <c r="M150" s="31">
        <v>2.37521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2515.4499999999998</v>
      </c>
      <c r="D151" s="36">
        <v>2519.5833333333335</v>
      </c>
      <c r="E151" s="36">
        <v>2500.8666666666668</v>
      </c>
      <c r="F151" s="36">
        <v>2486.2833333333333</v>
      </c>
      <c r="G151" s="36">
        <v>2467.5666666666666</v>
      </c>
      <c r="H151" s="36">
        <v>2534.166666666667</v>
      </c>
      <c r="I151" s="36">
        <v>2552.8833333333332</v>
      </c>
      <c r="J151" s="36">
        <v>2567.4666666666672</v>
      </c>
      <c r="K151" s="31">
        <v>2538.3000000000002</v>
      </c>
      <c r="L151" s="31">
        <v>2505</v>
      </c>
      <c r="M151" s="31">
        <v>3.1273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1829.3</v>
      </c>
      <c r="D152" s="36">
        <v>1857.5333333333335</v>
      </c>
      <c r="E152" s="36">
        <v>1781.0666666666671</v>
      </c>
      <c r="F152" s="36">
        <v>1732.8333333333335</v>
      </c>
      <c r="G152" s="36">
        <v>1656.366666666667</v>
      </c>
      <c r="H152" s="36">
        <v>1905.7666666666671</v>
      </c>
      <c r="I152" s="36">
        <v>1982.2333333333338</v>
      </c>
      <c r="J152" s="36">
        <v>2030.4666666666672</v>
      </c>
      <c r="K152" s="31">
        <v>1934</v>
      </c>
      <c r="L152" s="31">
        <v>1809.3</v>
      </c>
      <c r="M152" s="31">
        <v>15.41211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267</v>
      </c>
      <c r="D153" s="36">
        <v>267.59999999999997</v>
      </c>
      <c r="E153" s="36">
        <v>264.39999999999992</v>
      </c>
      <c r="F153" s="36">
        <v>261.79999999999995</v>
      </c>
      <c r="G153" s="36">
        <v>258.59999999999991</v>
      </c>
      <c r="H153" s="36">
        <v>270.19999999999993</v>
      </c>
      <c r="I153" s="36">
        <v>273.39999999999998</v>
      </c>
      <c r="J153" s="36">
        <v>275.99999999999994</v>
      </c>
      <c r="K153" s="31">
        <v>270.8</v>
      </c>
      <c r="L153" s="31">
        <v>265</v>
      </c>
      <c r="M153" s="31">
        <v>144.25434000000001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699.25</v>
      </c>
      <c r="D154" s="36">
        <v>700.69999999999993</v>
      </c>
      <c r="E154" s="36">
        <v>690.14999999999986</v>
      </c>
      <c r="F154" s="36">
        <v>681.05</v>
      </c>
      <c r="G154" s="36">
        <v>670.49999999999989</v>
      </c>
      <c r="H154" s="36">
        <v>709.79999999999984</v>
      </c>
      <c r="I154" s="36">
        <v>720.3499999999998</v>
      </c>
      <c r="J154" s="36">
        <v>729.44999999999982</v>
      </c>
      <c r="K154" s="31">
        <v>711.25</v>
      </c>
      <c r="L154" s="31">
        <v>691.6</v>
      </c>
      <c r="M154" s="31">
        <v>30.3949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412.8</v>
      </c>
      <c r="D155" s="36">
        <v>415.48333333333335</v>
      </c>
      <c r="E155" s="36">
        <v>406.56666666666672</v>
      </c>
      <c r="F155" s="36">
        <v>400.33333333333337</v>
      </c>
      <c r="G155" s="36">
        <v>391.41666666666674</v>
      </c>
      <c r="H155" s="36">
        <v>421.7166666666667</v>
      </c>
      <c r="I155" s="36">
        <v>430.63333333333333</v>
      </c>
      <c r="J155" s="36">
        <v>436.86666666666667</v>
      </c>
      <c r="K155" s="31">
        <v>424.4</v>
      </c>
      <c r="L155" s="31">
        <v>409.25</v>
      </c>
      <c r="M155" s="31">
        <v>32.218829999999997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1326.3</v>
      </c>
      <c r="D156" s="36">
        <v>1311.3666666666668</v>
      </c>
      <c r="E156" s="36">
        <v>1287.7333333333336</v>
      </c>
      <c r="F156" s="36">
        <v>1249.1666666666667</v>
      </c>
      <c r="G156" s="36">
        <v>1225.5333333333335</v>
      </c>
      <c r="H156" s="36">
        <v>1349.9333333333336</v>
      </c>
      <c r="I156" s="36">
        <v>1373.5666666666668</v>
      </c>
      <c r="J156" s="36">
        <v>1412.1333333333337</v>
      </c>
      <c r="K156" s="31">
        <v>1335</v>
      </c>
      <c r="L156" s="31">
        <v>1272.8</v>
      </c>
      <c r="M156" s="31">
        <v>13.114459999999999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3784.4</v>
      </c>
      <c r="D157" s="36">
        <v>3778.1833333333338</v>
      </c>
      <c r="E157" s="36">
        <v>3731.5666666666675</v>
      </c>
      <c r="F157" s="36">
        <v>3678.7333333333336</v>
      </c>
      <c r="G157" s="36">
        <v>3632.1166666666672</v>
      </c>
      <c r="H157" s="36">
        <v>3831.0166666666678</v>
      </c>
      <c r="I157" s="36">
        <v>3877.6333333333337</v>
      </c>
      <c r="J157" s="36">
        <v>3930.4666666666681</v>
      </c>
      <c r="K157" s="31">
        <v>3824.8</v>
      </c>
      <c r="L157" s="31">
        <v>3725.35</v>
      </c>
      <c r="M157" s="31">
        <v>3.2487200000000001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40455.85</v>
      </c>
      <c r="D158" s="36">
        <v>40391.4</v>
      </c>
      <c r="E158" s="36">
        <v>40082.800000000003</v>
      </c>
      <c r="F158" s="36">
        <v>39709.75</v>
      </c>
      <c r="G158" s="36">
        <v>39401.15</v>
      </c>
      <c r="H158" s="36">
        <v>40764.450000000004</v>
      </c>
      <c r="I158" s="36">
        <v>41073.049999999996</v>
      </c>
      <c r="J158" s="36">
        <v>41446.100000000006</v>
      </c>
      <c r="K158" s="31">
        <v>40700</v>
      </c>
      <c r="L158" s="31">
        <v>40018.35</v>
      </c>
      <c r="M158" s="31">
        <v>0.11831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1528.55</v>
      </c>
      <c r="D159" s="36">
        <v>1505.9666666666665</v>
      </c>
      <c r="E159" s="36">
        <v>1454.9333333333329</v>
      </c>
      <c r="F159" s="36">
        <v>1381.3166666666664</v>
      </c>
      <c r="G159" s="36">
        <v>1330.2833333333328</v>
      </c>
      <c r="H159" s="36">
        <v>1579.583333333333</v>
      </c>
      <c r="I159" s="36">
        <v>1630.6166666666663</v>
      </c>
      <c r="J159" s="36">
        <v>1704.2333333333331</v>
      </c>
      <c r="K159" s="31">
        <v>1557</v>
      </c>
      <c r="L159" s="31">
        <v>1432.35</v>
      </c>
      <c r="M159" s="31">
        <v>16.574660000000002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3974.2</v>
      </c>
      <c r="D160" s="36">
        <v>3978.2666666666664</v>
      </c>
      <c r="E160" s="36">
        <v>3947.6333333333328</v>
      </c>
      <c r="F160" s="36">
        <v>3921.0666666666662</v>
      </c>
      <c r="G160" s="36">
        <v>3890.4333333333325</v>
      </c>
      <c r="H160" s="36">
        <v>4004.833333333333</v>
      </c>
      <c r="I160" s="36">
        <v>4035.4666666666662</v>
      </c>
      <c r="J160" s="36">
        <v>4062.0333333333333</v>
      </c>
      <c r="K160" s="31">
        <v>4008.9</v>
      </c>
      <c r="L160" s="31">
        <v>3951.7</v>
      </c>
      <c r="M160" s="31">
        <v>1.52461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318.2</v>
      </c>
      <c r="D161" s="36">
        <v>323.2</v>
      </c>
      <c r="E161" s="36">
        <v>312.34999999999997</v>
      </c>
      <c r="F161" s="36">
        <v>306.5</v>
      </c>
      <c r="G161" s="36">
        <v>295.64999999999998</v>
      </c>
      <c r="H161" s="36">
        <v>329.04999999999995</v>
      </c>
      <c r="I161" s="36">
        <v>339.9</v>
      </c>
      <c r="J161" s="36">
        <v>345.74999999999994</v>
      </c>
      <c r="K161" s="31">
        <v>334.05</v>
      </c>
      <c r="L161" s="31">
        <v>317.35000000000002</v>
      </c>
      <c r="M161" s="31">
        <v>97.803160000000005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3138.6</v>
      </c>
      <c r="D162" s="36">
        <v>3130.8833333333332</v>
      </c>
      <c r="E162" s="36">
        <v>3115.8166666666666</v>
      </c>
      <c r="F162" s="36">
        <v>3093.0333333333333</v>
      </c>
      <c r="G162" s="36">
        <v>3077.9666666666667</v>
      </c>
      <c r="H162" s="36">
        <v>3153.6666666666665</v>
      </c>
      <c r="I162" s="36">
        <v>3168.7333333333331</v>
      </c>
      <c r="J162" s="36">
        <v>3191.5166666666664</v>
      </c>
      <c r="K162" s="31">
        <v>3145.95</v>
      </c>
      <c r="L162" s="31">
        <v>3108.1</v>
      </c>
      <c r="M162" s="31">
        <v>2.2181600000000001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880.4</v>
      </c>
      <c r="D163" s="36">
        <v>877.01666666666677</v>
      </c>
      <c r="E163" s="36">
        <v>868.03333333333353</v>
      </c>
      <c r="F163" s="36">
        <v>855.66666666666674</v>
      </c>
      <c r="G163" s="36">
        <v>846.68333333333351</v>
      </c>
      <c r="H163" s="36">
        <v>889.38333333333355</v>
      </c>
      <c r="I163" s="36">
        <v>898.3666666666669</v>
      </c>
      <c r="J163" s="36">
        <v>910.73333333333358</v>
      </c>
      <c r="K163" s="31">
        <v>886</v>
      </c>
      <c r="L163" s="31">
        <v>864.65</v>
      </c>
      <c r="M163" s="31">
        <v>14.65363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7227.6</v>
      </c>
      <c r="D164" s="36">
        <v>7250.0666666666657</v>
      </c>
      <c r="E164" s="36">
        <v>7168.6833333333316</v>
      </c>
      <c r="F164" s="36">
        <v>7109.7666666666655</v>
      </c>
      <c r="G164" s="36">
        <v>7028.3833333333314</v>
      </c>
      <c r="H164" s="36">
        <v>7308.9833333333318</v>
      </c>
      <c r="I164" s="36">
        <v>7390.3666666666668</v>
      </c>
      <c r="J164" s="36">
        <v>7449.2833333333319</v>
      </c>
      <c r="K164" s="31">
        <v>7331.45</v>
      </c>
      <c r="L164" s="31">
        <v>7191.15</v>
      </c>
      <c r="M164" s="31">
        <v>2.9239600000000001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424.7</v>
      </c>
      <c r="D165" s="36">
        <v>425.68333333333334</v>
      </c>
      <c r="E165" s="36">
        <v>418.4666666666667</v>
      </c>
      <c r="F165" s="36">
        <v>412.23333333333335</v>
      </c>
      <c r="G165" s="36">
        <v>405.01666666666671</v>
      </c>
      <c r="H165" s="36">
        <v>431.91666666666669</v>
      </c>
      <c r="I165" s="36">
        <v>439.13333333333327</v>
      </c>
      <c r="J165" s="36">
        <v>445.36666666666667</v>
      </c>
      <c r="K165" s="31">
        <v>432.9</v>
      </c>
      <c r="L165" s="31">
        <v>419.45</v>
      </c>
      <c r="M165" s="31">
        <v>32.567399999999999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483.7</v>
      </c>
      <c r="D166" s="36">
        <v>484.75</v>
      </c>
      <c r="E166" s="36">
        <v>478.95</v>
      </c>
      <c r="F166" s="36">
        <v>474.2</v>
      </c>
      <c r="G166" s="36">
        <v>468.4</v>
      </c>
      <c r="H166" s="36">
        <v>489.5</v>
      </c>
      <c r="I166" s="36">
        <v>495.29999999999995</v>
      </c>
      <c r="J166" s="36">
        <v>500.05</v>
      </c>
      <c r="K166" s="31">
        <v>490.55</v>
      </c>
      <c r="L166" s="31">
        <v>480</v>
      </c>
      <c r="M166" s="31">
        <v>135.67964000000001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327.39999999999998</v>
      </c>
      <c r="D167" s="36">
        <v>329.40000000000003</v>
      </c>
      <c r="E167" s="36">
        <v>323.80000000000007</v>
      </c>
      <c r="F167" s="36">
        <v>320.20000000000005</v>
      </c>
      <c r="G167" s="36">
        <v>314.60000000000008</v>
      </c>
      <c r="H167" s="36">
        <v>333.00000000000006</v>
      </c>
      <c r="I167" s="36">
        <v>338.60000000000008</v>
      </c>
      <c r="J167" s="36">
        <v>342.20000000000005</v>
      </c>
      <c r="K167" s="31">
        <v>335</v>
      </c>
      <c r="L167" s="31">
        <v>325.8</v>
      </c>
      <c r="M167" s="31">
        <v>139.79670999999999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1989.8</v>
      </c>
      <c r="D168" s="36">
        <v>2006.1333333333332</v>
      </c>
      <c r="E168" s="36">
        <v>1945.6666666666665</v>
      </c>
      <c r="F168" s="36">
        <v>1901.5333333333333</v>
      </c>
      <c r="G168" s="36">
        <v>1841.0666666666666</v>
      </c>
      <c r="H168" s="36">
        <v>2050.2666666666664</v>
      </c>
      <c r="I168" s="36">
        <v>2110.7333333333331</v>
      </c>
      <c r="J168" s="36">
        <v>2154.8666666666663</v>
      </c>
      <c r="K168" s="31">
        <v>2066.6</v>
      </c>
      <c r="L168" s="31">
        <v>1962</v>
      </c>
      <c r="M168" s="31">
        <v>13.58629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16212</v>
      </c>
      <c r="D169" s="36">
        <v>16186.666666666666</v>
      </c>
      <c r="E169" s="36">
        <v>16075.333333333332</v>
      </c>
      <c r="F169" s="36">
        <v>15938.666666666666</v>
      </c>
      <c r="G169" s="36">
        <v>15827.333333333332</v>
      </c>
      <c r="H169" s="36">
        <v>16323.333333333332</v>
      </c>
      <c r="I169" s="36">
        <v>16434.666666666664</v>
      </c>
      <c r="J169" s="36">
        <v>16571.333333333332</v>
      </c>
      <c r="K169" s="31">
        <v>16298</v>
      </c>
      <c r="L169" s="31">
        <v>16050</v>
      </c>
      <c r="M169" s="31">
        <v>5.1679999999999997E-2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124.13</v>
      </c>
      <c r="D170" s="36">
        <v>124.60333333333334</v>
      </c>
      <c r="E170" s="36">
        <v>123.27666666666667</v>
      </c>
      <c r="F170" s="36">
        <v>122.42333333333333</v>
      </c>
      <c r="G170" s="36">
        <v>121.09666666666666</v>
      </c>
      <c r="H170" s="36">
        <v>125.45666666666668</v>
      </c>
      <c r="I170" s="36">
        <v>126.78333333333336</v>
      </c>
      <c r="J170" s="36">
        <v>127.63666666666668</v>
      </c>
      <c r="K170" s="31">
        <v>125.93</v>
      </c>
      <c r="L170" s="31">
        <v>123.75</v>
      </c>
      <c r="M170" s="31">
        <v>196.84789000000001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521.54999999999995</v>
      </c>
      <c r="D171" s="36">
        <v>519.41666666666663</v>
      </c>
      <c r="E171" s="36">
        <v>514.13333333333321</v>
      </c>
      <c r="F171" s="36">
        <v>506.71666666666658</v>
      </c>
      <c r="G171" s="36">
        <v>501.43333333333317</v>
      </c>
      <c r="H171" s="36">
        <v>526.83333333333326</v>
      </c>
      <c r="I171" s="36">
        <v>532.11666666666679</v>
      </c>
      <c r="J171" s="36">
        <v>539.5333333333333</v>
      </c>
      <c r="K171" s="31">
        <v>524.70000000000005</v>
      </c>
      <c r="L171" s="31">
        <v>512</v>
      </c>
      <c r="M171" s="31">
        <v>155.76222000000001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407.15</v>
      </c>
      <c r="D172" s="36">
        <v>412.33333333333331</v>
      </c>
      <c r="E172" s="36">
        <v>400.21666666666664</v>
      </c>
      <c r="F172" s="36">
        <v>393.2833333333333</v>
      </c>
      <c r="G172" s="36">
        <v>381.16666666666663</v>
      </c>
      <c r="H172" s="36">
        <v>419.26666666666665</v>
      </c>
      <c r="I172" s="36">
        <v>431.38333333333333</v>
      </c>
      <c r="J172" s="36">
        <v>438.31666666666666</v>
      </c>
      <c r="K172" s="31">
        <v>424.45</v>
      </c>
      <c r="L172" s="31">
        <v>405.4</v>
      </c>
      <c r="M172" s="31">
        <v>203.35982000000001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2908.3</v>
      </c>
      <c r="D173" s="36">
        <v>2900.7166666666667</v>
      </c>
      <c r="E173" s="36">
        <v>2889.5833333333335</v>
      </c>
      <c r="F173" s="36">
        <v>2870.8666666666668</v>
      </c>
      <c r="G173" s="36">
        <v>2859.7333333333336</v>
      </c>
      <c r="H173" s="36">
        <v>2919.4333333333334</v>
      </c>
      <c r="I173" s="36">
        <v>2930.5666666666666</v>
      </c>
      <c r="J173" s="36">
        <v>2949.2833333333333</v>
      </c>
      <c r="K173" s="31">
        <v>2911.85</v>
      </c>
      <c r="L173" s="31">
        <v>2882</v>
      </c>
      <c r="M173" s="31">
        <v>35.226930000000003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732</v>
      </c>
      <c r="D174" s="36">
        <v>729.83333333333337</v>
      </c>
      <c r="E174" s="36">
        <v>726.26666666666677</v>
      </c>
      <c r="F174" s="36">
        <v>720.53333333333342</v>
      </c>
      <c r="G174" s="36">
        <v>716.96666666666681</v>
      </c>
      <c r="H174" s="36">
        <v>735.56666666666672</v>
      </c>
      <c r="I174" s="36">
        <v>739.13333333333333</v>
      </c>
      <c r="J174" s="36">
        <v>744.86666666666667</v>
      </c>
      <c r="K174" s="31">
        <v>733.4</v>
      </c>
      <c r="L174" s="31">
        <v>724.1</v>
      </c>
      <c r="M174" s="31">
        <v>13.554309999999999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1462</v>
      </c>
      <c r="D175" s="36">
        <v>1453.1666666666667</v>
      </c>
      <c r="E175" s="36">
        <v>1438.8333333333335</v>
      </c>
      <c r="F175" s="36">
        <v>1415.6666666666667</v>
      </c>
      <c r="G175" s="36">
        <v>1401.3333333333335</v>
      </c>
      <c r="H175" s="36">
        <v>1476.3333333333335</v>
      </c>
      <c r="I175" s="36">
        <v>1490.666666666667</v>
      </c>
      <c r="J175" s="36">
        <v>1513.8333333333335</v>
      </c>
      <c r="K175" s="31">
        <v>1467.5</v>
      </c>
      <c r="L175" s="31">
        <v>1430</v>
      </c>
      <c r="M175" s="31">
        <v>18.459219999999998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2393.85</v>
      </c>
      <c r="D176" s="36">
        <v>2401.7999999999997</v>
      </c>
      <c r="E176" s="36">
        <v>2373.0499999999993</v>
      </c>
      <c r="F176" s="36">
        <v>2352.2499999999995</v>
      </c>
      <c r="G176" s="36">
        <v>2323.4999999999991</v>
      </c>
      <c r="H176" s="36">
        <v>2422.5999999999995</v>
      </c>
      <c r="I176" s="36">
        <v>2451.3500000000004</v>
      </c>
      <c r="J176" s="36">
        <v>2472.1499999999996</v>
      </c>
      <c r="K176" s="31">
        <v>2430.5500000000002</v>
      </c>
      <c r="L176" s="31">
        <v>2381</v>
      </c>
      <c r="M176" s="31">
        <v>7.5979599999999996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192.89</v>
      </c>
      <c r="D177" s="36">
        <v>191.94333333333336</v>
      </c>
      <c r="E177" s="36">
        <v>189.3066666666667</v>
      </c>
      <c r="F177" s="36">
        <v>185.72333333333336</v>
      </c>
      <c r="G177" s="36">
        <v>183.0866666666667</v>
      </c>
      <c r="H177" s="36">
        <v>195.5266666666667</v>
      </c>
      <c r="I177" s="36">
        <v>198.16333333333336</v>
      </c>
      <c r="J177" s="36">
        <v>201.7466666666667</v>
      </c>
      <c r="K177" s="31">
        <v>194.58</v>
      </c>
      <c r="L177" s="31">
        <v>188.36</v>
      </c>
      <c r="M177" s="31">
        <v>355.50295999999997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27217.55</v>
      </c>
      <c r="D178" s="36">
        <v>27302.066666666669</v>
      </c>
      <c r="E178" s="36">
        <v>27023.133333333339</v>
      </c>
      <c r="F178" s="36">
        <v>26828.716666666671</v>
      </c>
      <c r="G178" s="36">
        <v>26549.78333333334</v>
      </c>
      <c r="H178" s="36">
        <v>27496.483333333337</v>
      </c>
      <c r="I178" s="36">
        <v>27775.416666666664</v>
      </c>
      <c r="J178" s="36">
        <v>27969.833333333336</v>
      </c>
      <c r="K178" s="31">
        <v>27581</v>
      </c>
      <c r="L178" s="31">
        <v>27107.65</v>
      </c>
      <c r="M178" s="31">
        <v>0.40712999999999999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2989.85</v>
      </c>
      <c r="D179" s="36">
        <v>2950.5</v>
      </c>
      <c r="E179" s="36">
        <v>2901</v>
      </c>
      <c r="F179" s="36">
        <v>2812.15</v>
      </c>
      <c r="G179" s="36">
        <v>2762.65</v>
      </c>
      <c r="H179" s="36">
        <v>3039.35</v>
      </c>
      <c r="I179" s="36">
        <v>3088.85</v>
      </c>
      <c r="J179" s="36">
        <v>3177.7</v>
      </c>
      <c r="K179" s="31">
        <v>3000</v>
      </c>
      <c r="L179" s="31">
        <v>2861.65</v>
      </c>
      <c r="M179" s="31">
        <v>31.68975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7560</v>
      </c>
      <c r="D180" s="36">
        <v>7615.5166666666664</v>
      </c>
      <c r="E180" s="36">
        <v>7482.0333333333328</v>
      </c>
      <c r="F180" s="36">
        <v>7404.0666666666666</v>
      </c>
      <c r="G180" s="36">
        <v>7270.583333333333</v>
      </c>
      <c r="H180" s="36">
        <v>7693.4833333333327</v>
      </c>
      <c r="I180" s="36">
        <v>7826.9666666666662</v>
      </c>
      <c r="J180" s="36">
        <v>7904.9333333333325</v>
      </c>
      <c r="K180" s="31">
        <v>7749</v>
      </c>
      <c r="L180" s="31">
        <v>7537.55</v>
      </c>
      <c r="M180" s="31">
        <v>4.93607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633.9</v>
      </c>
      <c r="D181" s="36">
        <v>634</v>
      </c>
      <c r="E181" s="36">
        <v>628.9</v>
      </c>
      <c r="F181" s="36">
        <v>623.9</v>
      </c>
      <c r="G181" s="36">
        <v>618.79999999999995</v>
      </c>
      <c r="H181" s="36">
        <v>639</v>
      </c>
      <c r="I181" s="36">
        <v>644.09999999999991</v>
      </c>
      <c r="J181" s="36">
        <v>649.1</v>
      </c>
      <c r="K181" s="31">
        <v>639.1</v>
      </c>
      <c r="L181" s="31">
        <v>629</v>
      </c>
      <c r="M181" s="31">
        <v>4.4139999999999997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842.25</v>
      </c>
      <c r="D182" s="36">
        <v>840.79999999999984</v>
      </c>
      <c r="E182" s="36">
        <v>835.74999999999966</v>
      </c>
      <c r="F182" s="36">
        <v>829.24999999999977</v>
      </c>
      <c r="G182" s="36">
        <v>824.19999999999959</v>
      </c>
      <c r="H182" s="36">
        <v>847.29999999999973</v>
      </c>
      <c r="I182" s="36">
        <v>852.34999999999991</v>
      </c>
      <c r="J182" s="36">
        <v>858.8499999999998</v>
      </c>
      <c r="K182" s="31">
        <v>845.85</v>
      </c>
      <c r="L182" s="31">
        <v>834.3</v>
      </c>
      <c r="M182" s="31">
        <v>209.17529999999999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147.01</v>
      </c>
      <c r="D183" s="36">
        <v>148.17666666666665</v>
      </c>
      <c r="E183" s="36">
        <v>144.93333333333331</v>
      </c>
      <c r="F183" s="36">
        <v>142.85666666666665</v>
      </c>
      <c r="G183" s="36">
        <v>139.61333333333332</v>
      </c>
      <c r="H183" s="36">
        <v>150.2533333333333</v>
      </c>
      <c r="I183" s="36">
        <v>153.49666666666664</v>
      </c>
      <c r="J183" s="36">
        <v>155.5733333333333</v>
      </c>
      <c r="K183" s="31">
        <v>151.41999999999999</v>
      </c>
      <c r="L183" s="31">
        <v>146.1</v>
      </c>
      <c r="M183" s="31">
        <v>250.3973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1505.2</v>
      </c>
      <c r="D184" s="36">
        <v>1501.8333333333333</v>
      </c>
      <c r="E184" s="36">
        <v>1495.6666666666665</v>
      </c>
      <c r="F184" s="36">
        <v>1486.1333333333332</v>
      </c>
      <c r="G184" s="36">
        <v>1479.9666666666665</v>
      </c>
      <c r="H184" s="36">
        <v>1511.3666666666666</v>
      </c>
      <c r="I184" s="36">
        <v>1517.5333333333331</v>
      </c>
      <c r="J184" s="36">
        <v>1527.0666666666666</v>
      </c>
      <c r="K184" s="31">
        <v>1508</v>
      </c>
      <c r="L184" s="31">
        <v>1492.3</v>
      </c>
      <c r="M184" s="31">
        <v>18.333110000000001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750.5</v>
      </c>
      <c r="D185" s="36">
        <v>751.91666666666663</v>
      </c>
      <c r="E185" s="36">
        <v>740.63333333333321</v>
      </c>
      <c r="F185" s="36">
        <v>730.76666666666654</v>
      </c>
      <c r="G185" s="36">
        <v>719.48333333333312</v>
      </c>
      <c r="H185" s="36">
        <v>761.7833333333333</v>
      </c>
      <c r="I185" s="36">
        <v>773.06666666666683</v>
      </c>
      <c r="J185" s="36">
        <v>782.93333333333339</v>
      </c>
      <c r="K185" s="31">
        <v>763.2</v>
      </c>
      <c r="L185" s="31">
        <v>742.05</v>
      </c>
      <c r="M185" s="31">
        <v>8.8471799999999998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702.15</v>
      </c>
      <c r="D186" s="36">
        <v>707.43333333333339</v>
      </c>
      <c r="E186" s="36">
        <v>694.36666666666679</v>
      </c>
      <c r="F186" s="36">
        <v>686.58333333333337</v>
      </c>
      <c r="G186" s="36">
        <v>673.51666666666677</v>
      </c>
      <c r="H186" s="36">
        <v>715.21666666666681</v>
      </c>
      <c r="I186" s="36">
        <v>728.28333333333342</v>
      </c>
      <c r="J186" s="36">
        <v>736.06666666666683</v>
      </c>
      <c r="K186" s="31">
        <v>720.5</v>
      </c>
      <c r="L186" s="31">
        <v>699.65</v>
      </c>
      <c r="M186" s="31">
        <v>12.48227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2414.6999999999998</v>
      </c>
      <c r="D187" s="36">
        <v>2435.0333333333333</v>
      </c>
      <c r="E187" s="36">
        <v>2386.5166666666664</v>
      </c>
      <c r="F187" s="36">
        <v>2358.333333333333</v>
      </c>
      <c r="G187" s="36">
        <v>2309.8166666666662</v>
      </c>
      <c r="H187" s="36">
        <v>2463.2166666666667</v>
      </c>
      <c r="I187" s="36">
        <v>2511.733333333334</v>
      </c>
      <c r="J187" s="36">
        <v>2539.916666666667</v>
      </c>
      <c r="K187" s="31">
        <v>2483.5500000000002</v>
      </c>
      <c r="L187" s="31">
        <v>2406.85</v>
      </c>
      <c r="M187" s="31">
        <v>7.0961699999999999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1097.05</v>
      </c>
      <c r="D188" s="36">
        <v>1104.6833333333334</v>
      </c>
      <c r="E188" s="36">
        <v>1087.3666666666668</v>
      </c>
      <c r="F188" s="36">
        <v>1077.6833333333334</v>
      </c>
      <c r="G188" s="36">
        <v>1060.3666666666668</v>
      </c>
      <c r="H188" s="36">
        <v>1114.3666666666668</v>
      </c>
      <c r="I188" s="36">
        <v>1131.6833333333334</v>
      </c>
      <c r="J188" s="36">
        <v>1141.3666666666668</v>
      </c>
      <c r="K188" s="31">
        <v>1122</v>
      </c>
      <c r="L188" s="31">
        <v>1095</v>
      </c>
      <c r="M188" s="31">
        <v>10.07056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1837.5</v>
      </c>
      <c r="D189" s="36">
        <v>1843.7666666666664</v>
      </c>
      <c r="E189" s="36">
        <v>1821.5833333333328</v>
      </c>
      <c r="F189" s="36">
        <v>1805.6666666666663</v>
      </c>
      <c r="G189" s="36">
        <v>1783.4833333333327</v>
      </c>
      <c r="H189" s="36">
        <v>1859.6833333333329</v>
      </c>
      <c r="I189" s="36">
        <v>1881.8666666666663</v>
      </c>
      <c r="J189" s="36">
        <v>1897.7833333333331</v>
      </c>
      <c r="K189" s="31">
        <v>1865.95</v>
      </c>
      <c r="L189" s="31">
        <v>1827.85</v>
      </c>
      <c r="M189" s="31">
        <v>2.1595900000000001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3838.45</v>
      </c>
      <c r="D190" s="36">
        <v>3826.3333333333335</v>
      </c>
      <c r="E190" s="36">
        <v>3805.0166666666669</v>
      </c>
      <c r="F190" s="36">
        <v>3771.5833333333335</v>
      </c>
      <c r="G190" s="36">
        <v>3750.2666666666669</v>
      </c>
      <c r="H190" s="36">
        <v>3859.7666666666669</v>
      </c>
      <c r="I190" s="36">
        <v>3881.0833333333335</v>
      </c>
      <c r="J190" s="36">
        <v>3914.5166666666669</v>
      </c>
      <c r="K190" s="31">
        <v>3847.65</v>
      </c>
      <c r="L190" s="31">
        <v>3792.9</v>
      </c>
      <c r="M190" s="31">
        <v>13.38808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1094.5999999999999</v>
      </c>
      <c r="D191" s="36">
        <v>1097.6000000000001</v>
      </c>
      <c r="E191" s="36">
        <v>1087.0000000000002</v>
      </c>
      <c r="F191" s="36">
        <v>1079.4000000000001</v>
      </c>
      <c r="G191" s="36">
        <v>1068.8000000000002</v>
      </c>
      <c r="H191" s="36">
        <v>1105.2000000000003</v>
      </c>
      <c r="I191" s="36">
        <v>1115.8000000000002</v>
      </c>
      <c r="J191" s="36">
        <v>1123.4000000000003</v>
      </c>
      <c r="K191" s="31">
        <v>1108.2</v>
      </c>
      <c r="L191" s="31">
        <v>1090</v>
      </c>
      <c r="M191" s="31">
        <v>9.3231400000000004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7106.05</v>
      </c>
      <c r="D192" s="36">
        <v>7144.95</v>
      </c>
      <c r="E192" s="36">
        <v>7061.0999999999995</v>
      </c>
      <c r="F192" s="36">
        <v>7016.15</v>
      </c>
      <c r="G192" s="36">
        <v>6932.2999999999993</v>
      </c>
      <c r="H192" s="36">
        <v>7189.9</v>
      </c>
      <c r="I192" s="36">
        <v>7273.75</v>
      </c>
      <c r="J192" s="36">
        <v>7318.7</v>
      </c>
      <c r="K192" s="31">
        <v>7228.8</v>
      </c>
      <c r="L192" s="31">
        <v>7100</v>
      </c>
      <c r="M192" s="31">
        <v>1.5362800000000001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639.70000000000005</v>
      </c>
      <c r="D193" s="36">
        <v>640</v>
      </c>
      <c r="E193" s="36">
        <v>634</v>
      </c>
      <c r="F193" s="36">
        <v>628.29999999999995</v>
      </c>
      <c r="G193" s="36">
        <v>622.29999999999995</v>
      </c>
      <c r="H193" s="36">
        <v>645.70000000000005</v>
      </c>
      <c r="I193" s="36">
        <v>651.70000000000005</v>
      </c>
      <c r="J193" s="36">
        <v>657.40000000000009</v>
      </c>
      <c r="K193" s="31">
        <v>646</v>
      </c>
      <c r="L193" s="31">
        <v>634.29999999999995</v>
      </c>
      <c r="M193" s="31">
        <v>11.41582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955</v>
      </c>
      <c r="D194" s="36">
        <v>955.71666666666658</v>
      </c>
      <c r="E194" s="36">
        <v>948.58333333333314</v>
      </c>
      <c r="F194" s="36">
        <v>942.16666666666652</v>
      </c>
      <c r="G194" s="36">
        <v>935.03333333333308</v>
      </c>
      <c r="H194" s="36">
        <v>962.13333333333321</v>
      </c>
      <c r="I194" s="36">
        <v>969.26666666666665</v>
      </c>
      <c r="J194" s="36">
        <v>975.68333333333328</v>
      </c>
      <c r="K194" s="31">
        <v>962.85</v>
      </c>
      <c r="L194" s="31">
        <v>949.3</v>
      </c>
      <c r="M194" s="31">
        <v>73.04128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430.75</v>
      </c>
      <c r="D195" s="36">
        <v>432.7</v>
      </c>
      <c r="E195" s="36">
        <v>427.45</v>
      </c>
      <c r="F195" s="36">
        <v>424.15</v>
      </c>
      <c r="G195" s="36">
        <v>418.9</v>
      </c>
      <c r="H195" s="36">
        <v>436</v>
      </c>
      <c r="I195" s="36">
        <v>441.25</v>
      </c>
      <c r="J195" s="36">
        <v>444.55</v>
      </c>
      <c r="K195" s="31">
        <v>437.95</v>
      </c>
      <c r="L195" s="31">
        <v>429.4</v>
      </c>
      <c r="M195" s="31">
        <v>71.406279999999995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175.68</v>
      </c>
      <c r="D196" s="36">
        <v>176.64333333333335</v>
      </c>
      <c r="E196" s="36">
        <v>174.28666666666669</v>
      </c>
      <c r="F196" s="36">
        <v>172.89333333333335</v>
      </c>
      <c r="G196" s="36">
        <v>170.53666666666669</v>
      </c>
      <c r="H196" s="36">
        <v>178.03666666666669</v>
      </c>
      <c r="I196" s="36">
        <v>180.39333333333332</v>
      </c>
      <c r="J196" s="36">
        <v>181.78666666666669</v>
      </c>
      <c r="K196" s="31">
        <v>179</v>
      </c>
      <c r="L196" s="31">
        <v>175.25</v>
      </c>
      <c r="M196" s="31">
        <v>305.99988999999999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1427.75</v>
      </c>
      <c r="D197" s="36">
        <v>1418.1666666666667</v>
      </c>
      <c r="E197" s="36">
        <v>1404.3333333333335</v>
      </c>
      <c r="F197" s="36">
        <v>1380.9166666666667</v>
      </c>
      <c r="G197" s="36">
        <v>1367.0833333333335</v>
      </c>
      <c r="H197" s="36">
        <v>1441.5833333333335</v>
      </c>
      <c r="I197" s="36">
        <v>1455.416666666667</v>
      </c>
      <c r="J197" s="36">
        <v>1478.8333333333335</v>
      </c>
      <c r="K197" s="31">
        <v>1432</v>
      </c>
      <c r="L197" s="31">
        <v>1394.75</v>
      </c>
      <c r="M197" s="31">
        <v>22.013750000000002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851.25</v>
      </c>
      <c r="D198" s="36">
        <v>850.75</v>
      </c>
      <c r="E198" s="36">
        <v>842.6</v>
      </c>
      <c r="F198" s="36">
        <v>833.95</v>
      </c>
      <c r="G198" s="36">
        <v>825.80000000000007</v>
      </c>
      <c r="H198" s="36">
        <v>859.4</v>
      </c>
      <c r="I198" s="36">
        <v>867.55000000000007</v>
      </c>
      <c r="J198" s="36">
        <v>876.19999999999993</v>
      </c>
      <c r="K198" s="31">
        <v>858.9</v>
      </c>
      <c r="L198" s="31">
        <v>842.1</v>
      </c>
      <c r="M198" s="31">
        <v>6.4009200000000002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3402.45</v>
      </c>
      <c r="D199" s="36">
        <v>3403.5833333333335</v>
      </c>
      <c r="E199" s="36">
        <v>3383.7666666666669</v>
      </c>
      <c r="F199" s="36">
        <v>3365.0833333333335</v>
      </c>
      <c r="G199" s="36">
        <v>3345.2666666666669</v>
      </c>
      <c r="H199" s="36">
        <v>3422.2666666666669</v>
      </c>
      <c r="I199" s="36">
        <v>3442.0833333333335</v>
      </c>
      <c r="J199" s="36">
        <v>3460.7666666666669</v>
      </c>
      <c r="K199" s="31">
        <v>3423.4</v>
      </c>
      <c r="L199" s="31">
        <v>3384.9</v>
      </c>
      <c r="M199" s="31">
        <v>12.9956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2830.45</v>
      </c>
      <c r="D200" s="36">
        <v>2832.3333333333335</v>
      </c>
      <c r="E200" s="36">
        <v>2808.5666666666671</v>
      </c>
      <c r="F200" s="36">
        <v>2786.6833333333334</v>
      </c>
      <c r="G200" s="36">
        <v>2762.916666666667</v>
      </c>
      <c r="H200" s="36">
        <v>2854.2166666666672</v>
      </c>
      <c r="I200" s="36">
        <v>2877.9833333333336</v>
      </c>
      <c r="J200" s="36">
        <v>2899.8666666666672</v>
      </c>
      <c r="K200" s="31">
        <v>2856.1</v>
      </c>
      <c r="L200" s="31">
        <v>2810.45</v>
      </c>
      <c r="M200" s="31">
        <v>0.75860000000000005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1512.85</v>
      </c>
      <c r="D201" s="36">
        <v>1510.0333333333335</v>
      </c>
      <c r="E201" s="36">
        <v>1494.616666666667</v>
      </c>
      <c r="F201" s="36">
        <v>1476.3833333333334</v>
      </c>
      <c r="G201" s="36">
        <v>1460.9666666666669</v>
      </c>
      <c r="H201" s="36">
        <v>1528.2666666666671</v>
      </c>
      <c r="I201" s="36">
        <v>1543.6833333333336</v>
      </c>
      <c r="J201" s="36">
        <v>1561.9166666666672</v>
      </c>
      <c r="K201" s="31">
        <v>1525.45</v>
      </c>
      <c r="L201" s="31">
        <v>1491.8</v>
      </c>
      <c r="M201" s="31">
        <v>2.1221999999999999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5338.8</v>
      </c>
      <c r="D202" s="36">
        <v>5367.2833333333328</v>
      </c>
      <c r="E202" s="36">
        <v>5275.5666666666657</v>
      </c>
      <c r="F202" s="36">
        <v>5212.333333333333</v>
      </c>
      <c r="G202" s="36">
        <v>5120.6166666666659</v>
      </c>
      <c r="H202" s="36">
        <v>5430.5166666666655</v>
      </c>
      <c r="I202" s="36">
        <v>5522.2333333333327</v>
      </c>
      <c r="J202" s="36">
        <v>5585.4666666666653</v>
      </c>
      <c r="K202" s="31">
        <v>5459</v>
      </c>
      <c r="L202" s="31">
        <v>5304.05</v>
      </c>
      <c r="M202" s="31">
        <v>5.5904499999999997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4205.7</v>
      </c>
      <c r="D203" s="36">
        <v>4203.05</v>
      </c>
      <c r="E203" s="36">
        <v>4162.6500000000005</v>
      </c>
      <c r="F203" s="36">
        <v>4119.6000000000004</v>
      </c>
      <c r="G203" s="36">
        <v>4079.2000000000007</v>
      </c>
      <c r="H203" s="36">
        <v>4246.1000000000004</v>
      </c>
      <c r="I203" s="36">
        <v>4286.5</v>
      </c>
      <c r="J203" s="36">
        <v>4329.55</v>
      </c>
      <c r="K203" s="31">
        <v>4243.45</v>
      </c>
      <c r="L203" s="31">
        <v>4160</v>
      </c>
      <c r="M203" s="31">
        <v>2.4396599999999999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571.1</v>
      </c>
      <c r="D204" s="36">
        <v>571.63333333333333</v>
      </c>
      <c r="E204" s="36">
        <v>566.4666666666667</v>
      </c>
      <c r="F204" s="36">
        <v>561.83333333333337</v>
      </c>
      <c r="G204" s="36">
        <v>556.66666666666674</v>
      </c>
      <c r="H204" s="36">
        <v>576.26666666666665</v>
      </c>
      <c r="I204" s="36">
        <v>581.43333333333339</v>
      </c>
      <c r="J204" s="36">
        <v>586.06666666666661</v>
      </c>
      <c r="K204" s="31">
        <v>576.79999999999995</v>
      </c>
      <c r="L204" s="31">
        <v>567</v>
      </c>
      <c r="M204" s="31">
        <v>19.850560000000002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10846.2</v>
      </c>
      <c r="D205" s="36">
        <v>10884.85</v>
      </c>
      <c r="E205" s="36">
        <v>10761.75</v>
      </c>
      <c r="F205" s="36">
        <v>10677.3</v>
      </c>
      <c r="G205" s="36">
        <v>10554.199999999999</v>
      </c>
      <c r="H205" s="36">
        <v>10969.300000000001</v>
      </c>
      <c r="I205" s="36">
        <v>11092.400000000003</v>
      </c>
      <c r="J205" s="36">
        <v>11176.850000000002</v>
      </c>
      <c r="K205" s="31">
        <v>11007.95</v>
      </c>
      <c r="L205" s="31">
        <v>10800.4</v>
      </c>
      <c r="M205" s="31">
        <v>5.6207500000000001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140.21</v>
      </c>
      <c r="D206" s="36">
        <v>140.98666666666668</v>
      </c>
      <c r="E206" s="36">
        <v>138.72333333333336</v>
      </c>
      <c r="F206" s="36">
        <v>137.23666666666668</v>
      </c>
      <c r="G206" s="36">
        <v>134.97333333333336</v>
      </c>
      <c r="H206" s="36">
        <v>142.47333333333336</v>
      </c>
      <c r="I206" s="36">
        <v>144.73666666666668</v>
      </c>
      <c r="J206" s="36">
        <v>146.22333333333336</v>
      </c>
      <c r="K206" s="31">
        <v>143.25</v>
      </c>
      <c r="L206" s="31">
        <v>139.5</v>
      </c>
      <c r="M206" s="31">
        <v>148.19259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1996</v>
      </c>
      <c r="D207" s="36">
        <v>2024.5333333333335</v>
      </c>
      <c r="E207" s="36">
        <v>1962.4666666666672</v>
      </c>
      <c r="F207" s="36">
        <v>1928.9333333333336</v>
      </c>
      <c r="G207" s="36">
        <v>1866.8666666666672</v>
      </c>
      <c r="H207" s="36">
        <v>2058.0666666666671</v>
      </c>
      <c r="I207" s="36">
        <v>2120.1333333333332</v>
      </c>
      <c r="J207" s="36">
        <v>2153.666666666667</v>
      </c>
      <c r="K207" s="31">
        <v>2086.6</v>
      </c>
      <c r="L207" s="31">
        <v>1991</v>
      </c>
      <c r="M207" s="31">
        <v>5.5076299999999998</v>
      </c>
      <c r="N207" s="1"/>
      <c r="O207" s="1"/>
    </row>
    <row r="208" spans="1:15" ht="12.75" customHeight="1">
      <c r="A208" s="51">
        <v>203</v>
      </c>
      <c r="B208" s="53" t="s">
        <v>1016</v>
      </c>
      <c r="C208" s="31">
        <v>1281.9000000000001</v>
      </c>
      <c r="D208" s="36">
        <v>1289.0666666666666</v>
      </c>
      <c r="E208" s="36">
        <v>1268.3833333333332</v>
      </c>
      <c r="F208" s="36">
        <v>1254.8666666666666</v>
      </c>
      <c r="G208" s="36">
        <v>1234.1833333333332</v>
      </c>
      <c r="H208" s="36">
        <v>1302.5833333333333</v>
      </c>
      <c r="I208" s="36">
        <v>1323.2666666666667</v>
      </c>
      <c r="J208" s="36">
        <v>1336.7833333333333</v>
      </c>
      <c r="K208" s="31">
        <v>1309.75</v>
      </c>
      <c r="L208" s="31">
        <v>1275.55</v>
      </c>
      <c r="M208" s="31">
        <v>6.1262100000000004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1588.85</v>
      </c>
      <c r="D209" s="36">
        <v>1583.6666666666667</v>
      </c>
      <c r="E209" s="36">
        <v>1566.5333333333335</v>
      </c>
      <c r="F209" s="36">
        <v>1544.2166666666667</v>
      </c>
      <c r="G209" s="36">
        <v>1527.0833333333335</v>
      </c>
      <c r="H209" s="36">
        <v>1605.9833333333336</v>
      </c>
      <c r="I209" s="36">
        <v>1623.1166666666668</v>
      </c>
      <c r="J209" s="36">
        <v>1645.4333333333336</v>
      </c>
      <c r="K209" s="31">
        <v>1600.8</v>
      </c>
      <c r="L209" s="31">
        <v>1561.35</v>
      </c>
      <c r="M209" s="31">
        <v>19.432020000000001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454.05</v>
      </c>
      <c r="D210" s="36">
        <v>457.86666666666662</v>
      </c>
      <c r="E210" s="36">
        <v>447.18333333333322</v>
      </c>
      <c r="F210" s="36">
        <v>440.31666666666661</v>
      </c>
      <c r="G210" s="36">
        <v>429.63333333333321</v>
      </c>
      <c r="H210" s="36">
        <v>464.73333333333323</v>
      </c>
      <c r="I210" s="36">
        <v>475.41666666666663</v>
      </c>
      <c r="J210" s="36">
        <v>482.28333333333325</v>
      </c>
      <c r="K210" s="31">
        <v>468.55</v>
      </c>
      <c r="L210" s="31">
        <v>451</v>
      </c>
      <c r="M210" s="31">
        <v>83.090969999999999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17.190000000000001</v>
      </c>
      <c r="D211" s="36">
        <v>17.279999999999998</v>
      </c>
      <c r="E211" s="36">
        <v>17.059999999999995</v>
      </c>
      <c r="F211" s="36">
        <v>16.929999999999996</v>
      </c>
      <c r="G211" s="36">
        <v>16.709999999999994</v>
      </c>
      <c r="H211" s="36">
        <v>17.409999999999997</v>
      </c>
      <c r="I211" s="36">
        <v>17.630000000000003</v>
      </c>
      <c r="J211" s="36">
        <v>17.759999999999998</v>
      </c>
      <c r="K211" s="31">
        <v>17.5</v>
      </c>
      <c r="L211" s="31">
        <v>17.149999999999999</v>
      </c>
      <c r="M211" s="31">
        <v>6643.3492299999998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1504.5</v>
      </c>
      <c r="D212" s="36">
        <v>1509.3166666666666</v>
      </c>
      <c r="E212" s="36">
        <v>1494.6333333333332</v>
      </c>
      <c r="F212" s="36">
        <v>1484.7666666666667</v>
      </c>
      <c r="G212" s="36">
        <v>1470.0833333333333</v>
      </c>
      <c r="H212" s="36">
        <v>1519.1833333333332</v>
      </c>
      <c r="I212" s="36">
        <v>1533.8666666666666</v>
      </c>
      <c r="J212" s="36">
        <v>1543.7333333333331</v>
      </c>
      <c r="K212" s="31">
        <v>1524</v>
      </c>
      <c r="L212" s="31">
        <v>1499.45</v>
      </c>
      <c r="M212" s="31">
        <v>8.5607299999999995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496.85</v>
      </c>
      <c r="D213" s="36">
        <v>494.7166666666667</v>
      </c>
      <c r="E213" s="36">
        <v>491.43333333333339</v>
      </c>
      <c r="F213" s="36">
        <v>486.01666666666671</v>
      </c>
      <c r="G213" s="36">
        <v>482.73333333333341</v>
      </c>
      <c r="H213" s="36">
        <v>500.13333333333338</v>
      </c>
      <c r="I213" s="36">
        <v>503.41666666666669</v>
      </c>
      <c r="J213" s="36">
        <v>508.83333333333337</v>
      </c>
      <c r="K213" s="31">
        <v>498</v>
      </c>
      <c r="L213" s="31">
        <v>489.3</v>
      </c>
      <c r="M213" s="31">
        <v>46.291049999999998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24.02</v>
      </c>
      <c r="D214" s="36">
        <v>24.14</v>
      </c>
      <c r="E214" s="36">
        <v>23.830000000000002</v>
      </c>
      <c r="F214" s="36">
        <v>23.64</v>
      </c>
      <c r="G214" s="36">
        <v>23.330000000000002</v>
      </c>
      <c r="H214" s="36">
        <v>24.330000000000002</v>
      </c>
      <c r="I214" s="36">
        <v>24.640000000000004</v>
      </c>
      <c r="J214" s="36">
        <v>24.830000000000002</v>
      </c>
      <c r="K214" s="31">
        <v>24.45</v>
      </c>
      <c r="L214" s="31">
        <v>23.95</v>
      </c>
      <c r="M214" s="31">
        <v>1330.33834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148.72999999999999</v>
      </c>
      <c r="D215" s="36">
        <v>150.21</v>
      </c>
      <c r="E215" s="36">
        <v>146.62</v>
      </c>
      <c r="F215" s="36">
        <v>144.51</v>
      </c>
      <c r="G215" s="36">
        <v>140.91999999999999</v>
      </c>
      <c r="H215" s="36">
        <v>152.32000000000002</v>
      </c>
      <c r="I215" s="36">
        <v>155.91</v>
      </c>
      <c r="J215" s="36">
        <v>158.02000000000004</v>
      </c>
      <c r="K215" s="31">
        <v>153.80000000000001</v>
      </c>
      <c r="L215" s="31">
        <v>148.1</v>
      </c>
      <c r="M215" s="31">
        <v>158.34071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202.27</v>
      </c>
      <c r="D216" s="36">
        <v>202.32333333333335</v>
      </c>
      <c r="E216" s="36">
        <v>199.94666666666672</v>
      </c>
      <c r="F216" s="36">
        <v>197.62333333333336</v>
      </c>
      <c r="G216" s="36">
        <v>195.24666666666673</v>
      </c>
      <c r="H216" s="36">
        <v>204.6466666666667</v>
      </c>
      <c r="I216" s="36">
        <v>207.02333333333331</v>
      </c>
      <c r="J216" s="36">
        <v>209.34666666666669</v>
      </c>
      <c r="K216" s="31">
        <v>204.7</v>
      </c>
      <c r="L216" s="31">
        <v>200</v>
      </c>
      <c r="M216" s="31">
        <v>606.7056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1071.75</v>
      </c>
      <c r="D217" s="36">
        <v>1073.6000000000001</v>
      </c>
      <c r="E217" s="36">
        <v>1061.2000000000003</v>
      </c>
      <c r="F217" s="36">
        <v>1050.6500000000001</v>
      </c>
      <c r="G217" s="36">
        <v>1038.2500000000002</v>
      </c>
      <c r="H217" s="36">
        <v>1084.1500000000003</v>
      </c>
      <c r="I217" s="36">
        <v>1096.5500000000004</v>
      </c>
      <c r="J217" s="36">
        <v>1107.1000000000004</v>
      </c>
      <c r="K217" s="31">
        <v>1086</v>
      </c>
      <c r="L217" s="31">
        <v>1063.05</v>
      </c>
      <c r="M217" s="31">
        <v>10.45293</v>
      </c>
      <c r="N217" s="1"/>
      <c r="O217" s="1"/>
    </row>
    <row r="218" spans="1:15" ht="12.75" customHeight="1">
      <c r="A218" s="54"/>
      <c r="B218" s="198"/>
      <c r="C218" s="286"/>
      <c r="D218" s="286"/>
      <c r="E218" s="286"/>
      <c r="F218" s="286"/>
      <c r="G218" s="286"/>
      <c r="H218" s="286"/>
      <c r="I218" s="286"/>
      <c r="J218" s="286"/>
      <c r="K218" s="286"/>
      <c r="L218" s="287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70"/>
      <c r="B1" s="37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45469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69" t="s">
        <v>20</v>
      </c>
      <c r="D9" s="369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6"/>
      <c r="L9" s="27"/>
      <c r="M9" s="48"/>
      <c r="N9" s="1"/>
      <c r="O9" s="1"/>
    </row>
    <row r="10" spans="1:15" ht="42.75" customHeight="1">
      <c r="A10" s="365"/>
      <c r="B10" s="368"/>
      <c r="C10" s="368"/>
      <c r="D10" s="3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836.6</v>
      </c>
      <c r="D11" s="36">
        <v>840.7166666666667</v>
      </c>
      <c r="E11" s="36">
        <v>827.48333333333335</v>
      </c>
      <c r="F11" s="36">
        <v>818.36666666666667</v>
      </c>
      <c r="G11" s="36">
        <v>805.13333333333333</v>
      </c>
      <c r="H11" s="36">
        <v>849.83333333333337</v>
      </c>
      <c r="I11" s="36">
        <v>863.06666666666672</v>
      </c>
      <c r="J11" s="36">
        <v>872.18333333333339</v>
      </c>
      <c r="K11" s="31">
        <v>853.95</v>
      </c>
      <c r="L11" s="31">
        <v>831.6</v>
      </c>
      <c r="M11" s="31">
        <v>10.789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37862.9</v>
      </c>
      <c r="D12" s="36">
        <v>37954.633333333331</v>
      </c>
      <c r="E12" s="36">
        <v>37408.266666666663</v>
      </c>
      <c r="F12" s="36">
        <v>36953.633333333331</v>
      </c>
      <c r="G12" s="36">
        <v>36407.266666666663</v>
      </c>
      <c r="H12" s="36">
        <v>38409.266666666663</v>
      </c>
      <c r="I12" s="36">
        <v>38955.633333333331</v>
      </c>
      <c r="J12" s="36">
        <v>39410.266666666663</v>
      </c>
      <c r="K12" s="31">
        <v>38501</v>
      </c>
      <c r="L12" s="31">
        <v>37500</v>
      </c>
      <c r="M12" s="31">
        <v>3.5970000000000002E-2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8399.65</v>
      </c>
      <c r="D13" s="36">
        <v>8460.85</v>
      </c>
      <c r="E13" s="36">
        <v>8323.85</v>
      </c>
      <c r="F13" s="36">
        <v>8248.0499999999993</v>
      </c>
      <c r="G13" s="36">
        <v>8111.0499999999993</v>
      </c>
      <c r="H13" s="36">
        <v>8536.6500000000015</v>
      </c>
      <c r="I13" s="36">
        <v>8673.6500000000015</v>
      </c>
      <c r="J13" s="36">
        <v>8749.4500000000025</v>
      </c>
      <c r="K13" s="31">
        <v>8597.85</v>
      </c>
      <c r="L13" s="31">
        <v>8385.0499999999993</v>
      </c>
      <c r="M13" s="31">
        <v>2.448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2569.6999999999998</v>
      </c>
      <c r="D14" s="36">
        <v>2575.6333333333332</v>
      </c>
      <c r="E14" s="36">
        <v>2543.2666666666664</v>
      </c>
      <c r="F14" s="36">
        <v>2516.833333333333</v>
      </c>
      <c r="G14" s="36">
        <v>2484.4666666666662</v>
      </c>
      <c r="H14" s="36">
        <v>2602.0666666666666</v>
      </c>
      <c r="I14" s="36">
        <v>2634.4333333333334</v>
      </c>
      <c r="J14" s="36">
        <v>2660.8666666666668</v>
      </c>
      <c r="K14" s="31">
        <v>2608</v>
      </c>
      <c r="L14" s="31">
        <v>2549.1999999999998</v>
      </c>
      <c r="M14" s="31">
        <v>6.8072499999999998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4208.05</v>
      </c>
      <c r="D15" s="36">
        <v>4246.6500000000005</v>
      </c>
      <c r="E15" s="36">
        <v>4156.4000000000015</v>
      </c>
      <c r="F15" s="36">
        <v>4104.7500000000009</v>
      </c>
      <c r="G15" s="36">
        <v>4014.5000000000018</v>
      </c>
      <c r="H15" s="36">
        <v>4298.3000000000011</v>
      </c>
      <c r="I15" s="36">
        <v>4388.5499999999993</v>
      </c>
      <c r="J15" s="36">
        <v>4440.2000000000007</v>
      </c>
      <c r="K15" s="31">
        <v>4336.8999999999996</v>
      </c>
      <c r="L15" s="31">
        <v>4195</v>
      </c>
      <c r="M15" s="31">
        <v>0.27905999999999997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1624.95</v>
      </c>
      <c r="D16" s="36">
        <v>1625.7166666666665</v>
      </c>
      <c r="E16" s="36">
        <v>1604.2333333333329</v>
      </c>
      <c r="F16" s="36">
        <v>1583.5166666666664</v>
      </c>
      <c r="G16" s="36">
        <v>1562.0333333333328</v>
      </c>
      <c r="H16" s="36">
        <v>1646.4333333333329</v>
      </c>
      <c r="I16" s="36">
        <v>1667.9166666666665</v>
      </c>
      <c r="J16" s="36">
        <v>1688.633333333333</v>
      </c>
      <c r="K16" s="31">
        <v>1647.2</v>
      </c>
      <c r="L16" s="31">
        <v>1605</v>
      </c>
      <c r="M16" s="31">
        <v>3.1803599999999999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682.2</v>
      </c>
      <c r="D17" s="36">
        <v>681.86666666666667</v>
      </c>
      <c r="E17" s="36">
        <v>673.33333333333337</v>
      </c>
      <c r="F17" s="36">
        <v>664.4666666666667</v>
      </c>
      <c r="G17" s="36">
        <v>655.93333333333339</v>
      </c>
      <c r="H17" s="36">
        <v>690.73333333333335</v>
      </c>
      <c r="I17" s="36">
        <v>699.26666666666665</v>
      </c>
      <c r="J17" s="36">
        <v>708.13333333333333</v>
      </c>
      <c r="K17" s="31">
        <v>690.4</v>
      </c>
      <c r="L17" s="31">
        <v>673</v>
      </c>
      <c r="M17" s="31">
        <v>44.63897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695.2</v>
      </c>
      <c r="D18" s="36">
        <v>699.29999999999984</v>
      </c>
      <c r="E18" s="36">
        <v>689.6999999999997</v>
      </c>
      <c r="F18" s="36">
        <v>684.19999999999982</v>
      </c>
      <c r="G18" s="36">
        <v>674.59999999999968</v>
      </c>
      <c r="H18" s="36">
        <v>704.79999999999973</v>
      </c>
      <c r="I18" s="36">
        <v>714.39999999999986</v>
      </c>
      <c r="J18" s="36">
        <v>719.89999999999975</v>
      </c>
      <c r="K18" s="31">
        <v>708.9</v>
      </c>
      <c r="L18" s="31">
        <v>693.8</v>
      </c>
      <c r="M18" s="31">
        <v>6.6934899999999997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1855.15</v>
      </c>
      <c r="D19" s="36">
        <v>1865.9166666666667</v>
      </c>
      <c r="E19" s="36">
        <v>1829.2333333333336</v>
      </c>
      <c r="F19" s="36">
        <v>1803.3166666666668</v>
      </c>
      <c r="G19" s="36">
        <v>1766.6333333333337</v>
      </c>
      <c r="H19" s="36">
        <v>1891.8333333333335</v>
      </c>
      <c r="I19" s="36">
        <v>1928.5166666666664</v>
      </c>
      <c r="J19" s="36">
        <v>1954.4333333333334</v>
      </c>
      <c r="K19" s="31">
        <v>1902.6</v>
      </c>
      <c r="L19" s="31">
        <v>1840</v>
      </c>
      <c r="M19" s="31">
        <v>4.4530900000000004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26855.599999999999</v>
      </c>
      <c r="D20" s="36">
        <v>26831.233333333334</v>
      </c>
      <c r="E20" s="36">
        <v>26650.816666666666</v>
      </c>
      <c r="F20" s="36">
        <v>26446.033333333333</v>
      </c>
      <c r="G20" s="36">
        <v>26265.616666666665</v>
      </c>
      <c r="H20" s="36">
        <v>27036.016666666666</v>
      </c>
      <c r="I20" s="36">
        <v>27216.433333333331</v>
      </c>
      <c r="J20" s="36">
        <v>27421.216666666667</v>
      </c>
      <c r="K20" s="31">
        <v>27011.65</v>
      </c>
      <c r="L20" s="31">
        <v>26626.45</v>
      </c>
      <c r="M20" s="31">
        <v>0.26356000000000002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1494.9</v>
      </c>
      <c r="D21" s="36">
        <v>1496.6333333333332</v>
      </c>
      <c r="E21" s="36">
        <v>1473.2666666666664</v>
      </c>
      <c r="F21" s="36">
        <v>1451.6333333333332</v>
      </c>
      <c r="G21" s="36">
        <v>1428.2666666666664</v>
      </c>
      <c r="H21" s="36">
        <v>1518.2666666666664</v>
      </c>
      <c r="I21" s="36">
        <v>1541.6333333333332</v>
      </c>
      <c r="J21" s="36">
        <v>1563.2666666666664</v>
      </c>
      <c r="K21" s="31">
        <v>1520</v>
      </c>
      <c r="L21" s="31">
        <v>1475</v>
      </c>
      <c r="M21" s="31">
        <v>4.01593</v>
      </c>
      <c r="N21" s="1"/>
      <c r="O21" s="1"/>
    </row>
    <row r="22" spans="1:15" ht="12" customHeight="1">
      <c r="A22" s="33">
        <v>12</v>
      </c>
      <c r="B22" s="53" t="s">
        <v>826</v>
      </c>
      <c r="C22" s="31">
        <v>1014.2</v>
      </c>
      <c r="D22" s="36">
        <v>1018.1999999999999</v>
      </c>
      <c r="E22" s="36">
        <v>1007.1499999999999</v>
      </c>
      <c r="F22" s="36">
        <v>1000.0999999999999</v>
      </c>
      <c r="G22" s="36">
        <v>989.04999999999984</v>
      </c>
      <c r="H22" s="36">
        <v>1025.25</v>
      </c>
      <c r="I22" s="36">
        <v>1036.2999999999997</v>
      </c>
      <c r="J22" s="36">
        <v>1043.3499999999999</v>
      </c>
      <c r="K22" s="31">
        <v>1029.25</v>
      </c>
      <c r="L22" s="31">
        <v>1011.15</v>
      </c>
      <c r="M22" s="31">
        <v>25.715330000000002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3171.1</v>
      </c>
      <c r="D23" s="36">
        <v>3178.6333333333332</v>
      </c>
      <c r="E23" s="36">
        <v>3148.8166666666666</v>
      </c>
      <c r="F23" s="36">
        <v>3126.5333333333333</v>
      </c>
      <c r="G23" s="36">
        <v>3096.7166666666667</v>
      </c>
      <c r="H23" s="36">
        <v>3200.9166666666665</v>
      </c>
      <c r="I23" s="36">
        <v>3230.7333333333331</v>
      </c>
      <c r="J23" s="36">
        <v>3253.0166666666664</v>
      </c>
      <c r="K23" s="31">
        <v>3208.45</v>
      </c>
      <c r="L23" s="31">
        <v>3156.35</v>
      </c>
      <c r="M23" s="31">
        <v>16.949619999999999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1797.1</v>
      </c>
      <c r="D24" s="36">
        <v>1800.9333333333334</v>
      </c>
      <c r="E24" s="36">
        <v>1782.1666666666667</v>
      </c>
      <c r="F24" s="36">
        <v>1767.2333333333333</v>
      </c>
      <c r="G24" s="36">
        <v>1748.4666666666667</v>
      </c>
      <c r="H24" s="36">
        <v>1815.8666666666668</v>
      </c>
      <c r="I24" s="36">
        <v>1834.6333333333332</v>
      </c>
      <c r="J24" s="36">
        <v>1849.5666666666668</v>
      </c>
      <c r="K24" s="31">
        <v>1819.7</v>
      </c>
      <c r="L24" s="31">
        <v>1786</v>
      </c>
      <c r="M24" s="31">
        <v>4.4104099999999997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1456.15</v>
      </c>
      <c r="D25" s="36">
        <v>1454.0166666666667</v>
      </c>
      <c r="E25" s="36">
        <v>1439.1333333333332</v>
      </c>
      <c r="F25" s="36">
        <v>1422.1166666666666</v>
      </c>
      <c r="G25" s="36">
        <v>1407.2333333333331</v>
      </c>
      <c r="H25" s="36">
        <v>1471.0333333333333</v>
      </c>
      <c r="I25" s="36">
        <v>1485.916666666667</v>
      </c>
      <c r="J25" s="36">
        <v>1502.9333333333334</v>
      </c>
      <c r="K25" s="31">
        <v>1468.9</v>
      </c>
      <c r="L25" s="31">
        <v>1437</v>
      </c>
      <c r="M25" s="31">
        <v>33.43186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725.3</v>
      </c>
      <c r="D26" s="36">
        <v>730.5</v>
      </c>
      <c r="E26" s="36">
        <v>718.6</v>
      </c>
      <c r="F26" s="36">
        <v>711.9</v>
      </c>
      <c r="G26" s="36">
        <v>700</v>
      </c>
      <c r="H26" s="36">
        <v>737.2</v>
      </c>
      <c r="I26" s="36">
        <v>749.10000000000014</v>
      </c>
      <c r="J26" s="36">
        <v>755.80000000000007</v>
      </c>
      <c r="K26" s="31">
        <v>742.4</v>
      </c>
      <c r="L26" s="31">
        <v>723.8</v>
      </c>
      <c r="M26" s="31">
        <v>68.24812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889.5</v>
      </c>
      <c r="D27" s="36">
        <v>898.58333333333337</v>
      </c>
      <c r="E27" s="36">
        <v>877.16666666666674</v>
      </c>
      <c r="F27" s="36">
        <v>864.83333333333337</v>
      </c>
      <c r="G27" s="36">
        <v>843.41666666666674</v>
      </c>
      <c r="H27" s="36">
        <v>910.91666666666674</v>
      </c>
      <c r="I27" s="36">
        <v>932.33333333333348</v>
      </c>
      <c r="J27" s="36">
        <v>944.66666666666674</v>
      </c>
      <c r="K27" s="31">
        <v>920</v>
      </c>
      <c r="L27" s="31">
        <v>886.25</v>
      </c>
      <c r="M27" s="31">
        <v>12.195259999999999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335.2</v>
      </c>
      <c r="D28" s="36">
        <v>336.34999999999997</v>
      </c>
      <c r="E28" s="36">
        <v>333.84999999999991</v>
      </c>
      <c r="F28" s="36">
        <v>332.49999999999994</v>
      </c>
      <c r="G28" s="36">
        <v>329.99999999999989</v>
      </c>
      <c r="H28" s="36">
        <v>337.69999999999993</v>
      </c>
      <c r="I28" s="36">
        <v>340.20000000000005</v>
      </c>
      <c r="J28" s="36">
        <v>341.54999999999995</v>
      </c>
      <c r="K28" s="31">
        <v>338.85</v>
      </c>
      <c r="L28" s="31">
        <v>335</v>
      </c>
      <c r="M28" s="31">
        <v>8.0929599999999997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237.52</v>
      </c>
      <c r="D29" s="36">
        <v>238.04666666666665</v>
      </c>
      <c r="E29" s="36">
        <v>235.09333333333331</v>
      </c>
      <c r="F29" s="36">
        <v>232.66666666666666</v>
      </c>
      <c r="G29" s="36">
        <v>229.71333333333331</v>
      </c>
      <c r="H29" s="36">
        <v>240.4733333333333</v>
      </c>
      <c r="I29" s="36">
        <v>243.42666666666662</v>
      </c>
      <c r="J29" s="36">
        <v>245.8533333333333</v>
      </c>
      <c r="K29" s="31">
        <v>241</v>
      </c>
      <c r="L29" s="31">
        <v>235.62</v>
      </c>
      <c r="M29" s="31">
        <v>32.78687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318.3</v>
      </c>
      <c r="D30" s="36">
        <v>319.23333333333335</v>
      </c>
      <c r="E30" s="36">
        <v>315.16666666666669</v>
      </c>
      <c r="F30" s="36">
        <v>312.03333333333336</v>
      </c>
      <c r="G30" s="36">
        <v>307.9666666666667</v>
      </c>
      <c r="H30" s="36">
        <v>322.36666666666667</v>
      </c>
      <c r="I30" s="36">
        <v>326.43333333333328</v>
      </c>
      <c r="J30" s="36">
        <v>329.56666666666666</v>
      </c>
      <c r="K30" s="31">
        <v>323.3</v>
      </c>
      <c r="L30" s="31">
        <v>316.10000000000002</v>
      </c>
      <c r="M30" s="31">
        <v>34.113129999999998</v>
      </c>
      <c r="N30" s="1"/>
      <c r="O30" s="1"/>
    </row>
    <row r="31" spans="1:15" ht="12.75" customHeight="1">
      <c r="A31" s="33">
        <v>21</v>
      </c>
      <c r="B31" s="53" t="s">
        <v>1017</v>
      </c>
      <c r="C31" s="31">
        <v>821.4</v>
      </c>
      <c r="D31" s="36">
        <v>826.4666666666667</v>
      </c>
      <c r="E31" s="36">
        <v>805.53333333333342</v>
      </c>
      <c r="F31" s="36">
        <v>789.66666666666674</v>
      </c>
      <c r="G31" s="36">
        <v>768.73333333333346</v>
      </c>
      <c r="H31" s="36">
        <v>842.33333333333337</v>
      </c>
      <c r="I31" s="36">
        <v>863.26666666666677</v>
      </c>
      <c r="J31" s="36">
        <v>879.13333333333333</v>
      </c>
      <c r="K31" s="31">
        <v>847.4</v>
      </c>
      <c r="L31" s="31">
        <v>810.6</v>
      </c>
      <c r="M31" s="31">
        <v>7.6500199999999996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884.35</v>
      </c>
      <c r="D32" s="36">
        <v>882.58333333333337</v>
      </c>
      <c r="E32" s="36">
        <v>875.81666666666672</v>
      </c>
      <c r="F32" s="36">
        <v>867.2833333333333</v>
      </c>
      <c r="G32" s="36">
        <v>860.51666666666665</v>
      </c>
      <c r="H32" s="36">
        <v>891.11666666666679</v>
      </c>
      <c r="I32" s="36">
        <v>897.88333333333344</v>
      </c>
      <c r="J32" s="36">
        <v>906.41666666666686</v>
      </c>
      <c r="K32" s="31">
        <v>889.35</v>
      </c>
      <c r="L32" s="31">
        <v>874.05</v>
      </c>
      <c r="M32" s="31">
        <v>0.87544999999999995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1290.0999999999999</v>
      </c>
      <c r="D33" s="36">
        <v>1303.6499999999999</v>
      </c>
      <c r="E33" s="36">
        <v>1263.4499999999998</v>
      </c>
      <c r="F33" s="36">
        <v>1236.8</v>
      </c>
      <c r="G33" s="36">
        <v>1196.5999999999999</v>
      </c>
      <c r="H33" s="36">
        <v>1330.2999999999997</v>
      </c>
      <c r="I33" s="36">
        <v>1370.5</v>
      </c>
      <c r="J33" s="36">
        <v>1397.1499999999996</v>
      </c>
      <c r="K33" s="31">
        <v>1343.85</v>
      </c>
      <c r="L33" s="31">
        <v>1277</v>
      </c>
      <c r="M33" s="31">
        <v>8.0083599999999997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2331.35</v>
      </c>
      <c r="D34" s="36">
        <v>2337.85</v>
      </c>
      <c r="E34" s="36">
        <v>2296.6999999999998</v>
      </c>
      <c r="F34" s="36">
        <v>2262.0499999999997</v>
      </c>
      <c r="G34" s="36">
        <v>2220.8999999999996</v>
      </c>
      <c r="H34" s="36">
        <v>2372.5</v>
      </c>
      <c r="I34" s="36">
        <v>2413.6500000000005</v>
      </c>
      <c r="J34" s="36">
        <v>2448.3000000000002</v>
      </c>
      <c r="K34" s="31">
        <v>2379</v>
      </c>
      <c r="L34" s="31">
        <v>2303.1999999999998</v>
      </c>
      <c r="M34" s="31">
        <v>0.56798000000000004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907.5</v>
      </c>
      <c r="D35" s="36">
        <v>909.18333333333339</v>
      </c>
      <c r="E35" s="36">
        <v>895.36666666666679</v>
      </c>
      <c r="F35" s="36">
        <v>883.23333333333335</v>
      </c>
      <c r="G35" s="36">
        <v>869.41666666666674</v>
      </c>
      <c r="H35" s="36">
        <v>921.31666666666683</v>
      </c>
      <c r="I35" s="36">
        <v>935.13333333333344</v>
      </c>
      <c r="J35" s="36">
        <v>947.26666666666688</v>
      </c>
      <c r="K35" s="31">
        <v>923</v>
      </c>
      <c r="L35" s="31">
        <v>897.05</v>
      </c>
      <c r="M35" s="31">
        <v>2.2036099999999998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5092.7</v>
      </c>
      <c r="D36" s="36">
        <v>5120.083333333333</v>
      </c>
      <c r="E36" s="36">
        <v>4981.1666666666661</v>
      </c>
      <c r="F36" s="36">
        <v>4869.6333333333332</v>
      </c>
      <c r="G36" s="36">
        <v>4730.7166666666662</v>
      </c>
      <c r="H36" s="36">
        <v>5231.6166666666659</v>
      </c>
      <c r="I36" s="36">
        <v>5370.5333333333319</v>
      </c>
      <c r="J36" s="36">
        <v>5482.0666666666657</v>
      </c>
      <c r="K36" s="31">
        <v>5259</v>
      </c>
      <c r="L36" s="31">
        <v>5008.55</v>
      </c>
      <c r="M36" s="31">
        <v>5.8368000000000002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2120.65</v>
      </c>
      <c r="D37" s="36">
        <v>2112.8833333333337</v>
      </c>
      <c r="E37" s="36">
        <v>2095.9666666666672</v>
      </c>
      <c r="F37" s="36">
        <v>2071.2833333333333</v>
      </c>
      <c r="G37" s="36">
        <v>2054.3666666666668</v>
      </c>
      <c r="H37" s="36">
        <v>2137.5666666666675</v>
      </c>
      <c r="I37" s="36">
        <v>2154.4833333333345</v>
      </c>
      <c r="J37" s="36">
        <v>2179.1666666666679</v>
      </c>
      <c r="K37" s="31">
        <v>2129.8000000000002</v>
      </c>
      <c r="L37" s="31">
        <v>2088.1999999999998</v>
      </c>
      <c r="M37" s="31">
        <v>0.51576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60.01</v>
      </c>
      <c r="D38" s="36">
        <v>60.646666666666668</v>
      </c>
      <c r="E38" s="36">
        <v>59.243333333333339</v>
      </c>
      <c r="F38" s="36">
        <v>58.476666666666674</v>
      </c>
      <c r="G38" s="36">
        <v>57.073333333333345</v>
      </c>
      <c r="H38" s="36">
        <v>61.413333333333334</v>
      </c>
      <c r="I38" s="36">
        <v>62.816666666666656</v>
      </c>
      <c r="J38" s="36">
        <v>63.583333333333329</v>
      </c>
      <c r="K38" s="31">
        <v>62.05</v>
      </c>
      <c r="L38" s="31">
        <v>59.88</v>
      </c>
      <c r="M38" s="31">
        <v>76.840440000000001</v>
      </c>
      <c r="N38" s="1"/>
      <c r="O38" s="1"/>
    </row>
    <row r="39" spans="1:15" ht="12.75" customHeight="1">
      <c r="A39" s="33">
        <v>29</v>
      </c>
      <c r="B39" s="53" t="s">
        <v>827</v>
      </c>
      <c r="C39" s="31">
        <v>27.96</v>
      </c>
      <c r="D39" s="36">
        <v>28.286666666666672</v>
      </c>
      <c r="E39" s="36">
        <v>27.523333333333344</v>
      </c>
      <c r="F39" s="36">
        <v>27.086666666666673</v>
      </c>
      <c r="G39" s="36">
        <v>26.323333333333345</v>
      </c>
      <c r="H39" s="36">
        <v>28.723333333333343</v>
      </c>
      <c r="I39" s="36">
        <v>29.486666666666672</v>
      </c>
      <c r="J39" s="36">
        <v>29.923333333333343</v>
      </c>
      <c r="K39" s="31">
        <v>29.05</v>
      </c>
      <c r="L39" s="31">
        <v>27.85</v>
      </c>
      <c r="M39" s="31">
        <v>114.69656999999999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1646.2</v>
      </c>
      <c r="D40" s="36">
        <v>1594.3666666666668</v>
      </c>
      <c r="E40" s="36">
        <v>1532.6833333333336</v>
      </c>
      <c r="F40" s="36">
        <v>1419.1666666666667</v>
      </c>
      <c r="G40" s="36">
        <v>1357.4833333333336</v>
      </c>
      <c r="H40" s="36">
        <v>1707.8833333333337</v>
      </c>
      <c r="I40" s="36">
        <v>1769.5666666666671</v>
      </c>
      <c r="J40" s="36">
        <v>1883.0833333333337</v>
      </c>
      <c r="K40" s="31">
        <v>1656.05</v>
      </c>
      <c r="L40" s="31">
        <v>1480.85</v>
      </c>
      <c r="M40" s="31">
        <v>212.81223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4051.55</v>
      </c>
      <c r="D41" s="36">
        <v>4077.6499999999996</v>
      </c>
      <c r="E41" s="36">
        <v>3985.2999999999993</v>
      </c>
      <c r="F41" s="36">
        <v>3919.0499999999997</v>
      </c>
      <c r="G41" s="36">
        <v>3826.6999999999994</v>
      </c>
      <c r="H41" s="36">
        <v>4143.8999999999996</v>
      </c>
      <c r="I41" s="36">
        <v>4236.25</v>
      </c>
      <c r="J41" s="36">
        <v>4302.4999999999991</v>
      </c>
      <c r="K41" s="31">
        <v>4170</v>
      </c>
      <c r="L41" s="31">
        <v>4011.4</v>
      </c>
      <c r="M41" s="31">
        <v>1.4606399999999999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648.79999999999995</v>
      </c>
      <c r="D42" s="36">
        <v>653.11666666666667</v>
      </c>
      <c r="E42" s="36">
        <v>639.68333333333339</v>
      </c>
      <c r="F42" s="36">
        <v>630.56666666666672</v>
      </c>
      <c r="G42" s="36">
        <v>617.13333333333344</v>
      </c>
      <c r="H42" s="36">
        <v>662.23333333333335</v>
      </c>
      <c r="I42" s="36">
        <v>675.66666666666652</v>
      </c>
      <c r="J42" s="36">
        <v>684.7833333333333</v>
      </c>
      <c r="K42" s="31">
        <v>666.55</v>
      </c>
      <c r="L42" s="31">
        <v>644</v>
      </c>
      <c r="M42" s="31">
        <v>27.860859999999999</v>
      </c>
      <c r="N42" s="1"/>
      <c r="O42" s="1"/>
    </row>
    <row r="43" spans="1:15" ht="12.75" customHeight="1">
      <c r="A43" s="33">
        <v>33</v>
      </c>
      <c r="B43" s="53" t="s">
        <v>862</v>
      </c>
      <c r="C43" s="31">
        <v>3880.65</v>
      </c>
      <c r="D43" s="36">
        <v>3894.85</v>
      </c>
      <c r="E43" s="36">
        <v>3850.7999999999997</v>
      </c>
      <c r="F43" s="36">
        <v>3820.95</v>
      </c>
      <c r="G43" s="36">
        <v>3776.8999999999996</v>
      </c>
      <c r="H43" s="36">
        <v>3924.7</v>
      </c>
      <c r="I43" s="36">
        <v>3968.75</v>
      </c>
      <c r="J43" s="36">
        <v>3998.6</v>
      </c>
      <c r="K43" s="31">
        <v>3938.9</v>
      </c>
      <c r="L43" s="31">
        <v>3865</v>
      </c>
      <c r="M43" s="31">
        <v>0.17294000000000001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2557.8000000000002</v>
      </c>
      <c r="D44" s="36">
        <v>2560.35</v>
      </c>
      <c r="E44" s="36">
        <v>2522.4499999999998</v>
      </c>
      <c r="F44" s="36">
        <v>2487.1</v>
      </c>
      <c r="G44" s="36">
        <v>2449.1999999999998</v>
      </c>
      <c r="H44" s="36">
        <v>2595.6999999999998</v>
      </c>
      <c r="I44" s="36">
        <v>2633.6000000000004</v>
      </c>
      <c r="J44" s="36">
        <v>2668.95</v>
      </c>
      <c r="K44" s="31">
        <v>2598.25</v>
      </c>
      <c r="L44" s="31">
        <v>2525</v>
      </c>
      <c r="M44" s="31">
        <v>3.1703299999999999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771.55</v>
      </c>
      <c r="D45" s="36">
        <v>772.48333333333323</v>
      </c>
      <c r="E45" s="36">
        <v>767.06666666666649</v>
      </c>
      <c r="F45" s="36">
        <v>762.58333333333326</v>
      </c>
      <c r="G45" s="36">
        <v>757.16666666666652</v>
      </c>
      <c r="H45" s="36">
        <v>776.96666666666647</v>
      </c>
      <c r="I45" s="36">
        <v>782.38333333333321</v>
      </c>
      <c r="J45" s="36">
        <v>786.86666666666645</v>
      </c>
      <c r="K45" s="31">
        <v>777.9</v>
      </c>
      <c r="L45" s="31">
        <v>768</v>
      </c>
      <c r="M45" s="31">
        <v>0.89668000000000003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8509.25</v>
      </c>
      <c r="D46" s="36">
        <v>8609.4166666666661</v>
      </c>
      <c r="E46" s="36">
        <v>8369.8333333333321</v>
      </c>
      <c r="F46" s="36">
        <v>8230.4166666666661</v>
      </c>
      <c r="G46" s="36">
        <v>7990.8333333333321</v>
      </c>
      <c r="H46" s="36">
        <v>8748.8333333333321</v>
      </c>
      <c r="I46" s="36">
        <v>8988.4166666666642</v>
      </c>
      <c r="J46" s="36">
        <v>9127.8333333333321</v>
      </c>
      <c r="K46" s="31">
        <v>8849</v>
      </c>
      <c r="L46" s="31">
        <v>8470</v>
      </c>
      <c r="M46" s="31">
        <v>1.95418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6295.35</v>
      </c>
      <c r="D47" s="36">
        <v>6284.2</v>
      </c>
      <c r="E47" s="36">
        <v>6253.4</v>
      </c>
      <c r="F47" s="36">
        <v>6211.45</v>
      </c>
      <c r="G47" s="36">
        <v>6180.65</v>
      </c>
      <c r="H47" s="36">
        <v>6326.15</v>
      </c>
      <c r="I47" s="36">
        <v>6356.9500000000007</v>
      </c>
      <c r="J47" s="36">
        <v>6398.9</v>
      </c>
      <c r="K47" s="31">
        <v>6315</v>
      </c>
      <c r="L47" s="31">
        <v>6242.25</v>
      </c>
      <c r="M47" s="31">
        <v>3.4872999999999998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519.25</v>
      </c>
      <c r="D48" s="36">
        <v>512.19999999999993</v>
      </c>
      <c r="E48" s="36">
        <v>503.39999999999986</v>
      </c>
      <c r="F48" s="36">
        <v>487.54999999999995</v>
      </c>
      <c r="G48" s="36">
        <v>478.74999999999989</v>
      </c>
      <c r="H48" s="36">
        <v>528.04999999999984</v>
      </c>
      <c r="I48" s="36">
        <v>536.8499999999998</v>
      </c>
      <c r="J48" s="36">
        <v>552.69999999999982</v>
      </c>
      <c r="K48" s="31">
        <v>521</v>
      </c>
      <c r="L48" s="31">
        <v>496.35</v>
      </c>
      <c r="M48" s="31">
        <v>84.276060000000001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335.85</v>
      </c>
      <c r="D49" s="36">
        <v>334.26666666666665</v>
      </c>
      <c r="E49" s="36">
        <v>325.58333333333331</v>
      </c>
      <c r="F49" s="36">
        <v>315.31666666666666</v>
      </c>
      <c r="G49" s="36">
        <v>306.63333333333333</v>
      </c>
      <c r="H49" s="36">
        <v>344.5333333333333</v>
      </c>
      <c r="I49" s="36">
        <v>353.2166666666667</v>
      </c>
      <c r="J49" s="36">
        <v>363.48333333333329</v>
      </c>
      <c r="K49" s="31">
        <v>342.95</v>
      </c>
      <c r="L49" s="31">
        <v>324</v>
      </c>
      <c r="M49" s="31">
        <v>3.6231300000000002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689.35</v>
      </c>
      <c r="D50" s="36">
        <v>693.58333333333337</v>
      </c>
      <c r="E50" s="36">
        <v>677.9666666666667</v>
      </c>
      <c r="F50" s="36">
        <v>666.58333333333337</v>
      </c>
      <c r="G50" s="36">
        <v>650.9666666666667</v>
      </c>
      <c r="H50" s="36">
        <v>704.9666666666667</v>
      </c>
      <c r="I50" s="36">
        <v>720.58333333333326</v>
      </c>
      <c r="J50" s="36">
        <v>731.9666666666667</v>
      </c>
      <c r="K50" s="31">
        <v>709.2</v>
      </c>
      <c r="L50" s="31">
        <v>682.2</v>
      </c>
      <c r="M50" s="31">
        <v>5.5012600000000003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701.4</v>
      </c>
      <c r="D51" s="36">
        <v>706.80000000000007</v>
      </c>
      <c r="E51" s="36">
        <v>691.60000000000014</v>
      </c>
      <c r="F51" s="36">
        <v>681.80000000000007</v>
      </c>
      <c r="G51" s="36">
        <v>666.60000000000014</v>
      </c>
      <c r="H51" s="36">
        <v>716.60000000000014</v>
      </c>
      <c r="I51" s="36">
        <v>731.80000000000018</v>
      </c>
      <c r="J51" s="36">
        <v>741.60000000000014</v>
      </c>
      <c r="K51" s="31">
        <v>722</v>
      </c>
      <c r="L51" s="31">
        <v>697</v>
      </c>
      <c r="M51" s="31">
        <v>2.4621900000000001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241.86</v>
      </c>
      <c r="D52" s="36">
        <v>242.80999999999997</v>
      </c>
      <c r="E52" s="36">
        <v>239.94999999999996</v>
      </c>
      <c r="F52" s="36">
        <v>238.04</v>
      </c>
      <c r="G52" s="36">
        <v>235.17999999999998</v>
      </c>
      <c r="H52" s="36">
        <v>244.71999999999994</v>
      </c>
      <c r="I52" s="36">
        <v>247.57999999999996</v>
      </c>
      <c r="J52" s="36">
        <v>249.48999999999992</v>
      </c>
      <c r="K52" s="31">
        <v>245.67</v>
      </c>
      <c r="L52" s="31">
        <v>240.9</v>
      </c>
      <c r="M52" s="31">
        <v>130.89173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2858.45</v>
      </c>
      <c r="D53" s="36">
        <v>2869.7999999999997</v>
      </c>
      <c r="E53" s="36">
        <v>2844.6499999999996</v>
      </c>
      <c r="F53" s="36">
        <v>2830.85</v>
      </c>
      <c r="G53" s="36">
        <v>2805.7</v>
      </c>
      <c r="H53" s="36">
        <v>2883.5999999999995</v>
      </c>
      <c r="I53" s="36">
        <v>2908.75</v>
      </c>
      <c r="J53" s="36">
        <v>2922.5499999999993</v>
      </c>
      <c r="K53" s="31">
        <v>2894.95</v>
      </c>
      <c r="L53" s="31">
        <v>2856</v>
      </c>
      <c r="M53" s="31">
        <v>12.17792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354.7</v>
      </c>
      <c r="D54" s="36">
        <v>356.11666666666662</v>
      </c>
      <c r="E54" s="36">
        <v>349.73333333333323</v>
      </c>
      <c r="F54" s="36">
        <v>344.76666666666659</v>
      </c>
      <c r="G54" s="36">
        <v>338.38333333333321</v>
      </c>
      <c r="H54" s="36">
        <v>361.08333333333326</v>
      </c>
      <c r="I54" s="36">
        <v>367.46666666666658</v>
      </c>
      <c r="J54" s="36">
        <v>372.43333333333328</v>
      </c>
      <c r="K54" s="31">
        <v>362.5</v>
      </c>
      <c r="L54" s="31">
        <v>351.15</v>
      </c>
      <c r="M54" s="31">
        <v>39.260429999999999</v>
      </c>
      <c r="N54" s="1"/>
      <c r="O54" s="1"/>
    </row>
    <row r="55" spans="1:15" ht="12.75" customHeight="1">
      <c r="A55" s="33">
        <v>45</v>
      </c>
      <c r="B55" s="53" t="s">
        <v>863</v>
      </c>
      <c r="C55" s="31">
        <v>6328.95</v>
      </c>
      <c r="D55" s="36">
        <v>6330.5333333333328</v>
      </c>
      <c r="E55" s="36">
        <v>6276.0666666666657</v>
      </c>
      <c r="F55" s="36">
        <v>6223.1833333333325</v>
      </c>
      <c r="G55" s="36">
        <v>6168.7166666666653</v>
      </c>
      <c r="H55" s="36">
        <v>6383.4166666666661</v>
      </c>
      <c r="I55" s="36">
        <v>6437.8833333333332</v>
      </c>
      <c r="J55" s="36">
        <v>6490.7666666666664</v>
      </c>
      <c r="K55" s="31">
        <v>6385</v>
      </c>
      <c r="L55" s="31">
        <v>6277.65</v>
      </c>
      <c r="M55" s="31">
        <v>7.9450000000000007E-2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2385.4499999999998</v>
      </c>
      <c r="D56" s="36">
        <v>2390.5166666666664</v>
      </c>
      <c r="E56" s="36">
        <v>2366.0333333333328</v>
      </c>
      <c r="F56" s="36">
        <v>2346.6166666666663</v>
      </c>
      <c r="G56" s="36">
        <v>2322.1333333333328</v>
      </c>
      <c r="H56" s="36">
        <v>2409.9333333333329</v>
      </c>
      <c r="I56" s="36">
        <v>2434.4166666666665</v>
      </c>
      <c r="J56" s="36">
        <v>2453.833333333333</v>
      </c>
      <c r="K56" s="31">
        <v>2415</v>
      </c>
      <c r="L56" s="31">
        <v>2371.1</v>
      </c>
      <c r="M56" s="31">
        <v>8.9501000000000008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6368.3</v>
      </c>
      <c r="D57" s="36">
        <v>6400.583333333333</v>
      </c>
      <c r="E57" s="36">
        <v>6293.7166666666662</v>
      </c>
      <c r="F57" s="36">
        <v>6219.1333333333332</v>
      </c>
      <c r="G57" s="36">
        <v>6112.2666666666664</v>
      </c>
      <c r="H57" s="36">
        <v>6475.1666666666661</v>
      </c>
      <c r="I57" s="36">
        <v>6582.0333333333328</v>
      </c>
      <c r="J57" s="36">
        <v>6656.6166666666659</v>
      </c>
      <c r="K57" s="31">
        <v>6507.45</v>
      </c>
      <c r="L57" s="31">
        <v>6326</v>
      </c>
      <c r="M57" s="31">
        <v>0.31053999999999998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1217.95</v>
      </c>
      <c r="D58" s="36">
        <v>1216.9666666666667</v>
      </c>
      <c r="E58" s="36">
        <v>1205.9833333333333</v>
      </c>
      <c r="F58" s="36">
        <v>1194.0166666666667</v>
      </c>
      <c r="G58" s="36">
        <v>1183.0333333333333</v>
      </c>
      <c r="H58" s="36">
        <v>1228.9333333333334</v>
      </c>
      <c r="I58" s="36">
        <v>1239.916666666667</v>
      </c>
      <c r="J58" s="36">
        <v>1251.8833333333334</v>
      </c>
      <c r="K58" s="31">
        <v>1227.95</v>
      </c>
      <c r="L58" s="31">
        <v>1205</v>
      </c>
      <c r="M58" s="31">
        <v>5.2825899999999999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615</v>
      </c>
      <c r="D59" s="36">
        <v>619.25</v>
      </c>
      <c r="E59" s="36">
        <v>604</v>
      </c>
      <c r="F59" s="36">
        <v>593</v>
      </c>
      <c r="G59" s="36">
        <v>577.75</v>
      </c>
      <c r="H59" s="36">
        <v>630.25</v>
      </c>
      <c r="I59" s="36">
        <v>645.5</v>
      </c>
      <c r="J59" s="36">
        <v>656.5</v>
      </c>
      <c r="K59" s="31">
        <v>634.5</v>
      </c>
      <c r="L59" s="31">
        <v>608.25</v>
      </c>
      <c r="M59" s="31">
        <v>4.5254700000000003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4783.3500000000004</v>
      </c>
      <c r="D60" s="36">
        <v>4814.45</v>
      </c>
      <c r="E60" s="36">
        <v>4723.8999999999996</v>
      </c>
      <c r="F60" s="36">
        <v>4664.45</v>
      </c>
      <c r="G60" s="36">
        <v>4573.8999999999996</v>
      </c>
      <c r="H60" s="36">
        <v>4873.8999999999996</v>
      </c>
      <c r="I60" s="36">
        <v>4964.4500000000007</v>
      </c>
      <c r="J60" s="36">
        <v>5023.8999999999996</v>
      </c>
      <c r="K60" s="31">
        <v>4905</v>
      </c>
      <c r="L60" s="31">
        <v>4755</v>
      </c>
      <c r="M60" s="31">
        <v>3.7688999999999999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1271.45</v>
      </c>
      <c r="D61" s="36">
        <v>1258.7333333333333</v>
      </c>
      <c r="E61" s="36">
        <v>1238.7166666666667</v>
      </c>
      <c r="F61" s="36">
        <v>1205.9833333333333</v>
      </c>
      <c r="G61" s="36">
        <v>1185.9666666666667</v>
      </c>
      <c r="H61" s="36">
        <v>1291.4666666666667</v>
      </c>
      <c r="I61" s="36">
        <v>1311.4833333333336</v>
      </c>
      <c r="J61" s="36">
        <v>1344.2166666666667</v>
      </c>
      <c r="K61" s="31">
        <v>1278.75</v>
      </c>
      <c r="L61" s="31">
        <v>1226</v>
      </c>
      <c r="M61" s="31">
        <v>176.07952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4520.3</v>
      </c>
      <c r="D62" s="36">
        <v>4554.166666666667</v>
      </c>
      <c r="E62" s="36">
        <v>4458.4333333333343</v>
      </c>
      <c r="F62" s="36">
        <v>4396.5666666666675</v>
      </c>
      <c r="G62" s="36">
        <v>4300.8333333333348</v>
      </c>
      <c r="H62" s="36">
        <v>4616.0333333333338</v>
      </c>
      <c r="I62" s="36">
        <v>4711.7666666666655</v>
      </c>
      <c r="J62" s="36">
        <v>4773.6333333333332</v>
      </c>
      <c r="K62" s="31">
        <v>4649.8999999999996</v>
      </c>
      <c r="L62" s="31">
        <v>4492.3</v>
      </c>
      <c r="M62" s="31">
        <v>5.4271500000000001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352.35</v>
      </c>
      <c r="D63" s="36">
        <v>353.2833333333333</v>
      </c>
      <c r="E63" s="36">
        <v>349.06666666666661</v>
      </c>
      <c r="F63" s="36">
        <v>345.7833333333333</v>
      </c>
      <c r="G63" s="36">
        <v>341.56666666666661</v>
      </c>
      <c r="H63" s="36">
        <v>356.56666666666661</v>
      </c>
      <c r="I63" s="36">
        <v>360.7833333333333</v>
      </c>
      <c r="J63" s="36">
        <v>364.06666666666661</v>
      </c>
      <c r="K63" s="31">
        <v>357.5</v>
      </c>
      <c r="L63" s="31">
        <v>350</v>
      </c>
      <c r="M63" s="31">
        <v>7.9646299999999997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2520.5500000000002</v>
      </c>
      <c r="D64" s="36">
        <v>2521.85</v>
      </c>
      <c r="E64" s="36">
        <v>2498.6999999999998</v>
      </c>
      <c r="F64" s="36">
        <v>2476.85</v>
      </c>
      <c r="G64" s="36">
        <v>2453.6999999999998</v>
      </c>
      <c r="H64" s="36">
        <v>2543.6999999999998</v>
      </c>
      <c r="I64" s="36">
        <v>2566.8500000000004</v>
      </c>
      <c r="J64" s="36">
        <v>2588.6999999999998</v>
      </c>
      <c r="K64" s="31">
        <v>2545</v>
      </c>
      <c r="L64" s="31">
        <v>2500</v>
      </c>
      <c r="M64" s="31">
        <v>4.5383699999999996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9659.9500000000007</v>
      </c>
      <c r="D65" s="36">
        <v>9709.9833333333336</v>
      </c>
      <c r="E65" s="36">
        <v>9594.9666666666672</v>
      </c>
      <c r="F65" s="36">
        <v>9529.9833333333336</v>
      </c>
      <c r="G65" s="36">
        <v>9414.9666666666672</v>
      </c>
      <c r="H65" s="36">
        <v>9774.9666666666672</v>
      </c>
      <c r="I65" s="36">
        <v>9889.9833333333336</v>
      </c>
      <c r="J65" s="36">
        <v>9954.9666666666672</v>
      </c>
      <c r="K65" s="31">
        <v>9825</v>
      </c>
      <c r="L65" s="31">
        <v>9645</v>
      </c>
      <c r="M65" s="31">
        <v>2.8204799999999999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7074.45</v>
      </c>
      <c r="D66" s="36">
        <v>7070.8166666666666</v>
      </c>
      <c r="E66" s="36">
        <v>7001.6333333333332</v>
      </c>
      <c r="F66" s="36">
        <v>6928.8166666666666</v>
      </c>
      <c r="G66" s="36">
        <v>6859.6333333333332</v>
      </c>
      <c r="H66" s="36">
        <v>7143.6333333333332</v>
      </c>
      <c r="I66" s="36">
        <v>7212.8166666666657</v>
      </c>
      <c r="J66" s="36">
        <v>7285.6333333333332</v>
      </c>
      <c r="K66" s="31">
        <v>7140</v>
      </c>
      <c r="L66" s="31">
        <v>6998</v>
      </c>
      <c r="M66" s="31">
        <v>15.60811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1603.35</v>
      </c>
      <c r="D67" s="36">
        <v>1595.0333333333335</v>
      </c>
      <c r="E67" s="36">
        <v>1579.3166666666671</v>
      </c>
      <c r="F67" s="36">
        <v>1555.2833333333335</v>
      </c>
      <c r="G67" s="36">
        <v>1539.5666666666671</v>
      </c>
      <c r="H67" s="36">
        <v>1619.0666666666671</v>
      </c>
      <c r="I67" s="36">
        <v>1634.7833333333338</v>
      </c>
      <c r="J67" s="36">
        <v>1658.8166666666671</v>
      </c>
      <c r="K67" s="31">
        <v>1610.75</v>
      </c>
      <c r="L67" s="31">
        <v>1571</v>
      </c>
      <c r="M67" s="31">
        <v>30.938610000000001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8611.5499999999993</v>
      </c>
      <c r="D68" s="36">
        <v>8662.5500000000011</v>
      </c>
      <c r="E68" s="36">
        <v>8472.1000000000022</v>
      </c>
      <c r="F68" s="36">
        <v>8332.6500000000015</v>
      </c>
      <c r="G68" s="36">
        <v>8142.2000000000025</v>
      </c>
      <c r="H68" s="36">
        <v>8802.0000000000018</v>
      </c>
      <c r="I68" s="36">
        <v>8992.4500000000025</v>
      </c>
      <c r="J68" s="36">
        <v>9131.9000000000015</v>
      </c>
      <c r="K68" s="31">
        <v>8853</v>
      </c>
      <c r="L68" s="31">
        <v>8523.1</v>
      </c>
      <c r="M68" s="31">
        <v>0.74272000000000005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2328.5500000000002</v>
      </c>
      <c r="D69" s="36">
        <v>2340.5666666666671</v>
      </c>
      <c r="E69" s="36">
        <v>2307.983333333334</v>
      </c>
      <c r="F69" s="36">
        <v>2287.416666666667</v>
      </c>
      <c r="G69" s="36">
        <v>2254.8333333333339</v>
      </c>
      <c r="H69" s="36">
        <v>2361.1333333333341</v>
      </c>
      <c r="I69" s="36">
        <v>2393.7166666666672</v>
      </c>
      <c r="J69" s="36">
        <v>2414.2833333333342</v>
      </c>
      <c r="K69" s="31">
        <v>2373.15</v>
      </c>
      <c r="L69" s="31">
        <v>2320</v>
      </c>
      <c r="M69" s="31">
        <v>0.62297999999999998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3184.65</v>
      </c>
      <c r="D70" s="36">
        <v>3197.4666666666667</v>
      </c>
      <c r="E70" s="36">
        <v>3155.9333333333334</v>
      </c>
      <c r="F70" s="36">
        <v>3127.2166666666667</v>
      </c>
      <c r="G70" s="36">
        <v>3085.6833333333334</v>
      </c>
      <c r="H70" s="36">
        <v>3226.1833333333334</v>
      </c>
      <c r="I70" s="36">
        <v>3267.7166666666672</v>
      </c>
      <c r="J70" s="36">
        <v>3296.4333333333334</v>
      </c>
      <c r="K70" s="31">
        <v>3239</v>
      </c>
      <c r="L70" s="31">
        <v>3168.75</v>
      </c>
      <c r="M70" s="31">
        <v>1.2851600000000001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440.7</v>
      </c>
      <c r="D71" s="36">
        <v>443.0333333333333</v>
      </c>
      <c r="E71" s="36">
        <v>437.71666666666658</v>
      </c>
      <c r="F71" s="36">
        <v>434.73333333333329</v>
      </c>
      <c r="G71" s="36">
        <v>429.41666666666657</v>
      </c>
      <c r="H71" s="36">
        <v>446.01666666666659</v>
      </c>
      <c r="I71" s="36">
        <v>451.33333333333331</v>
      </c>
      <c r="J71" s="36">
        <v>454.31666666666661</v>
      </c>
      <c r="K71" s="31">
        <v>448.35</v>
      </c>
      <c r="L71" s="31">
        <v>440.05</v>
      </c>
      <c r="M71" s="31">
        <v>23.30181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203.45</v>
      </c>
      <c r="D72" s="36">
        <v>202.61666666666665</v>
      </c>
      <c r="E72" s="36">
        <v>199.6333333333333</v>
      </c>
      <c r="F72" s="36">
        <v>195.81666666666666</v>
      </c>
      <c r="G72" s="36">
        <v>192.83333333333331</v>
      </c>
      <c r="H72" s="36">
        <v>206.43333333333328</v>
      </c>
      <c r="I72" s="36">
        <v>209.41666666666663</v>
      </c>
      <c r="J72" s="36">
        <v>213.23333333333326</v>
      </c>
      <c r="K72" s="31">
        <v>205.6</v>
      </c>
      <c r="L72" s="31">
        <v>198.8</v>
      </c>
      <c r="M72" s="31">
        <v>251.50274999999999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280.64999999999998</v>
      </c>
      <c r="D73" s="36">
        <v>281.0333333333333</v>
      </c>
      <c r="E73" s="36">
        <v>278.61666666666662</v>
      </c>
      <c r="F73" s="36">
        <v>276.58333333333331</v>
      </c>
      <c r="G73" s="36">
        <v>274.16666666666663</v>
      </c>
      <c r="H73" s="36">
        <v>283.06666666666661</v>
      </c>
      <c r="I73" s="36">
        <v>285.48333333333335</v>
      </c>
      <c r="J73" s="36">
        <v>287.51666666666659</v>
      </c>
      <c r="K73" s="31">
        <v>283.45</v>
      </c>
      <c r="L73" s="31">
        <v>279</v>
      </c>
      <c r="M73" s="31">
        <v>133.8691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123.3</v>
      </c>
      <c r="D74" s="36">
        <v>122.21666666666665</v>
      </c>
      <c r="E74" s="36">
        <v>120.83333333333331</v>
      </c>
      <c r="F74" s="36">
        <v>118.36666666666666</v>
      </c>
      <c r="G74" s="36">
        <v>116.98333333333332</v>
      </c>
      <c r="H74" s="36">
        <v>124.68333333333331</v>
      </c>
      <c r="I74" s="36">
        <v>126.06666666666666</v>
      </c>
      <c r="J74" s="36">
        <v>128.5333333333333</v>
      </c>
      <c r="K74" s="31">
        <v>123.6</v>
      </c>
      <c r="L74" s="31">
        <v>119.75</v>
      </c>
      <c r="M74" s="31">
        <v>120.0389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64.98</v>
      </c>
      <c r="D75" s="36">
        <v>65.326666666666668</v>
      </c>
      <c r="E75" s="36">
        <v>64.353333333333339</v>
      </c>
      <c r="F75" s="36">
        <v>63.726666666666674</v>
      </c>
      <c r="G75" s="36">
        <v>62.753333333333345</v>
      </c>
      <c r="H75" s="36">
        <v>65.953333333333333</v>
      </c>
      <c r="I75" s="36">
        <v>66.926666666666662</v>
      </c>
      <c r="J75" s="36">
        <v>67.553333333333327</v>
      </c>
      <c r="K75" s="31">
        <v>66.3</v>
      </c>
      <c r="L75" s="31">
        <v>64.7</v>
      </c>
      <c r="M75" s="31">
        <v>105.27276999999999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1459.25</v>
      </c>
      <c r="D76" s="36">
        <v>1463.8500000000001</v>
      </c>
      <c r="E76" s="36">
        <v>1451.4000000000003</v>
      </c>
      <c r="F76" s="36">
        <v>1443.5500000000002</v>
      </c>
      <c r="G76" s="36">
        <v>1431.1000000000004</v>
      </c>
      <c r="H76" s="36">
        <v>1471.7000000000003</v>
      </c>
      <c r="I76" s="36">
        <v>1484.15</v>
      </c>
      <c r="J76" s="36">
        <v>1492.0000000000002</v>
      </c>
      <c r="K76" s="31">
        <v>1476.3</v>
      </c>
      <c r="L76" s="31">
        <v>1456</v>
      </c>
      <c r="M76" s="31">
        <v>3.7773300000000001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6366.35</v>
      </c>
      <c r="D77" s="36">
        <v>6422.6333333333341</v>
      </c>
      <c r="E77" s="36">
        <v>6266.3166666666684</v>
      </c>
      <c r="F77" s="36">
        <v>6166.2833333333347</v>
      </c>
      <c r="G77" s="36">
        <v>6009.966666666669</v>
      </c>
      <c r="H77" s="36">
        <v>6522.6666666666679</v>
      </c>
      <c r="I77" s="36">
        <v>6678.9833333333336</v>
      </c>
      <c r="J77" s="36">
        <v>6779.0166666666673</v>
      </c>
      <c r="K77" s="31">
        <v>6578.95</v>
      </c>
      <c r="L77" s="31">
        <v>6322.6</v>
      </c>
      <c r="M77" s="31">
        <v>0.37602999999999998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500.05</v>
      </c>
      <c r="D78" s="36">
        <v>501.16666666666669</v>
      </c>
      <c r="E78" s="36">
        <v>497.93333333333339</v>
      </c>
      <c r="F78" s="36">
        <v>495.81666666666672</v>
      </c>
      <c r="G78" s="36">
        <v>492.58333333333343</v>
      </c>
      <c r="H78" s="36">
        <v>503.28333333333336</v>
      </c>
      <c r="I78" s="36">
        <v>506.51666666666659</v>
      </c>
      <c r="J78" s="36">
        <v>508.63333333333333</v>
      </c>
      <c r="K78" s="31">
        <v>504.4</v>
      </c>
      <c r="L78" s="31">
        <v>499.05</v>
      </c>
      <c r="M78" s="31">
        <v>9.1139600000000005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1545.35</v>
      </c>
      <c r="D79" s="36">
        <v>1555.1333333333332</v>
      </c>
      <c r="E79" s="36">
        <v>1524.4666666666665</v>
      </c>
      <c r="F79" s="36">
        <v>1503.5833333333333</v>
      </c>
      <c r="G79" s="36">
        <v>1472.9166666666665</v>
      </c>
      <c r="H79" s="36">
        <v>1576.0166666666664</v>
      </c>
      <c r="I79" s="36">
        <v>1606.6833333333334</v>
      </c>
      <c r="J79" s="36">
        <v>1627.5666666666664</v>
      </c>
      <c r="K79" s="31">
        <v>1585.8</v>
      </c>
      <c r="L79" s="31">
        <v>1534.25</v>
      </c>
      <c r="M79" s="31">
        <v>19.041360000000001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309.7</v>
      </c>
      <c r="D80" s="36">
        <v>311.2833333333333</v>
      </c>
      <c r="E80" s="36">
        <v>307.61666666666662</v>
      </c>
      <c r="F80" s="36">
        <v>305.5333333333333</v>
      </c>
      <c r="G80" s="36">
        <v>301.86666666666662</v>
      </c>
      <c r="H80" s="36">
        <v>313.36666666666662</v>
      </c>
      <c r="I80" s="36">
        <v>317.03333333333336</v>
      </c>
      <c r="J80" s="36">
        <v>319.11666666666662</v>
      </c>
      <c r="K80" s="31">
        <v>314.95</v>
      </c>
      <c r="L80" s="31">
        <v>309.2</v>
      </c>
      <c r="M80" s="31">
        <v>291.24110000000002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1719.45</v>
      </c>
      <c r="D81" s="36">
        <v>1733.2</v>
      </c>
      <c r="E81" s="36">
        <v>1701.65</v>
      </c>
      <c r="F81" s="36">
        <v>1683.8500000000001</v>
      </c>
      <c r="G81" s="36">
        <v>1652.3000000000002</v>
      </c>
      <c r="H81" s="36">
        <v>1751</v>
      </c>
      <c r="I81" s="36">
        <v>1782.5499999999997</v>
      </c>
      <c r="J81" s="36">
        <v>1800.35</v>
      </c>
      <c r="K81" s="31">
        <v>1764.75</v>
      </c>
      <c r="L81" s="31">
        <v>1715.4</v>
      </c>
      <c r="M81" s="31">
        <v>11.330780000000001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293.89999999999998</v>
      </c>
      <c r="D82" s="36">
        <v>295.46666666666664</v>
      </c>
      <c r="E82" s="36">
        <v>291.08333333333326</v>
      </c>
      <c r="F82" s="36">
        <v>288.26666666666659</v>
      </c>
      <c r="G82" s="36">
        <v>283.88333333333321</v>
      </c>
      <c r="H82" s="36">
        <v>298.2833333333333</v>
      </c>
      <c r="I82" s="36">
        <v>302.66666666666663</v>
      </c>
      <c r="J82" s="36">
        <v>305.48333333333335</v>
      </c>
      <c r="K82" s="31">
        <v>299.85000000000002</v>
      </c>
      <c r="L82" s="31">
        <v>292.64999999999998</v>
      </c>
      <c r="M82" s="31">
        <v>153.20509999999999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296.3</v>
      </c>
      <c r="D83" s="36">
        <v>299.18333333333334</v>
      </c>
      <c r="E83" s="36">
        <v>291.91666666666669</v>
      </c>
      <c r="F83" s="36">
        <v>287.53333333333336</v>
      </c>
      <c r="G83" s="36">
        <v>280.26666666666671</v>
      </c>
      <c r="H83" s="36">
        <v>303.56666666666666</v>
      </c>
      <c r="I83" s="36">
        <v>310.83333333333331</v>
      </c>
      <c r="J83" s="36">
        <v>315.21666666666664</v>
      </c>
      <c r="K83" s="31">
        <v>306.45</v>
      </c>
      <c r="L83" s="31">
        <v>294.8</v>
      </c>
      <c r="M83" s="31">
        <v>156.30568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1414.95</v>
      </c>
      <c r="D84" s="36">
        <v>1419.5999999999997</v>
      </c>
      <c r="E84" s="36">
        <v>1405.1999999999994</v>
      </c>
      <c r="F84" s="36">
        <v>1395.4499999999996</v>
      </c>
      <c r="G84" s="36">
        <v>1381.0499999999993</v>
      </c>
      <c r="H84" s="36">
        <v>1429.3499999999995</v>
      </c>
      <c r="I84" s="36">
        <v>1443.7499999999995</v>
      </c>
      <c r="J84" s="36">
        <v>1453.4999999999995</v>
      </c>
      <c r="K84" s="31">
        <v>1434</v>
      </c>
      <c r="L84" s="31">
        <v>1409.85</v>
      </c>
      <c r="M84" s="31">
        <v>63.537480000000002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720.2</v>
      </c>
      <c r="D85" s="36">
        <v>723.41666666666663</v>
      </c>
      <c r="E85" s="36">
        <v>711.83333333333326</v>
      </c>
      <c r="F85" s="36">
        <v>703.46666666666658</v>
      </c>
      <c r="G85" s="36">
        <v>691.88333333333321</v>
      </c>
      <c r="H85" s="36">
        <v>731.7833333333333</v>
      </c>
      <c r="I85" s="36">
        <v>743.36666666666656</v>
      </c>
      <c r="J85" s="36">
        <v>751.73333333333335</v>
      </c>
      <c r="K85" s="31">
        <v>735</v>
      </c>
      <c r="L85" s="31">
        <v>715.05</v>
      </c>
      <c r="M85" s="31">
        <v>3.5032800000000002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339.25</v>
      </c>
      <c r="D86" s="36">
        <v>340.36666666666662</v>
      </c>
      <c r="E86" s="36">
        <v>335.18333333333322</v>
      </c>
      <c r="F86" s="36">
        <v>331.11666666666662</v>
      </c>
      <c r="G86" s="36">
        <v>325.93333333333322</v>
      </c>
      <c r="H86" s="36">
        <v>344.43333333333322</v>
      </c>
      <c r="I86" s="36">
        <v>349.61666666666662</v>
      </c>
      <c r="J86" s="36">
        <v>353.68333333333322</v>
      </c>
      <c r="K86" s="31">
        <v>345.55</v>
      </c>
      <c r="L86" s="31">
        <v>336.3</v>
      </c>
      <c r="M86" s="31">
        <v>32.21011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1531.35</v>
      </c>
      <c r="D87" s="36">
        <v>1535.3500000000001</v>
      </c>
      <c r="E87" s="36">
        <v>1522.7500000000002</v>
      </c>
      <c r="F87" s="36">
        <v>1514.15</v>
      </c>
      <c r="G87" s="36">
        <v>1501.5500000000002</v>
      </c>
      <c r="H87" s="36">
        <v>1543.9500000000003</v>
      </c>
      <c r="I87" s="36">
        <v>1556.5500000000002</v>
      </c>
      <c r="J87" s="36">
        <v>1565.1500000000003</v>
      </c>
      <c r="K87" s="31">
        <v>1547.95</v>
      </c>
      <c r="L87" s="31">
        <v>1526.75</v>
      </c>
      <c r="M87" s="31">
        <v>0.44203999999999999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695.75</v>
      </c>
      <c r="D88" s="36">
        <v>691.88333333333321</v>
      </c>
      <c r="E88" s="36">
        <v>684.9166666666664</v>
      </c>
      <c r="F88" s="36">
        <v>674.08333333333314</v>
      </c>
      <c r="G88" s="36">
        <v>667.11666666666633</v>
      </c>
      <c r="H88" s="36">
        <v>702.71666666666647</v>
      </c>
      <c r="I88" s="36">
        <v>709.68333333333317</v>
      </c>
      <c r="J88" s="36">
        <v>720.51666666666654</v>
      </c>
      <c r="K88" s="31">
        <v>698.85</v>
      </c>
      <c r="L88" s="31">
        <v>681.05</v>
      </c>
      <c r="M88" s="31">
        <v>25.114100000000001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7662.5</v>
      </c>
      <c r="D89" s="36">
        <v>7691.9333333333334</v>
      </c>
      <c r="E89" s="36">
        <v>7615.5666666666666</v>
      </c>
      <c r="F89" s="36">
        <v>7568.6333333333332</v>
      </c>
      <c r="G89" s="36">
        <v>7492.2666666666664</v>
      </c>
      <c r="H89" s="36">
        <v>7738.8666666666668</v>
      </c>
      <c r="I89" s="36">
        <v>7815.2333333333336</v>
      </c>
      <c r="J89" s="36">
        <v>7862.166666666667</v>
      </c>
      <c r="K89" s="31">
        <v>7768.3</v>
      </c>
      <c r="L89" s="31">
        <v>7645</v>
      </c>
      <c r="M89" s="31">
        <v>3.4889999999999997E-2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1674.45</v>
      </c>
      <c r="D90" s="36">
        <v>1688.4166666666667</v>
      </c>
      <c r="E90" s="36">
        <v>1652.1333333333334</v>
      </c>
      <c r="F90" s="36">
        <v>1629.8166666666666</v>
      </c>
      <c r="G90" s="36">
        <v>1593.5333333333333</v>
      </c>
      <c r="H90" s="36">
        <v>1710.7333333333336</v>
      </c>
      <c r="I90" s="36">
        <v>1747.0166666666669</v>
      </c>
      <c r="J90" s="36">
        <v>1769.3333333333337</v>
      </c>
      <c r="K90" s="31">
        <v>1724.7</v>
      </c>
      <c r="L90" s="31">
        <v>1666.1</v>
      </c>
      <c r="M90" s="31">
        <v>1.5302899999999999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1943.15</v>
      </c>
      <c r="D91" s="36">
        <v>1952.4333333333334</v>
      </c>
      <c r="E91" s="36">
        <v>1897.7166666666667</v>
      </c>
      <c r="F91" s="36">
        <v>1852.2833333333333</v>
      </c>
      <c r="G91" s="36">
        <v>1797.5666666666666</v>
      </c>
      <c r="H91" s="36">
        <v>1997.8666666666668</v>
      </c>
      <c r="I91" s="36">
        <v>2052.5833333333335</v>
      </c>
      <c r="J91" s="36">
        <v>2098.0166666666669</v>
      </c>
      <c r="K91" s="31">
        <v>2007.15</v>
      </c>
      <c r="L91" s="31">
        <v>1907</v>
      </c>
      <c r="M91" s="31">
        <v>11.45701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518.70000000000005</v>
      </c>
      <c r="D92" s="36">
        <v>521.58333333333337</v>
      </c>
      <c r="E92" s="36">
        <v>508.16666666666674</v>
      </c>
      <c r="F92" s="36">
        <v>497.63333333333338</v>
      </c>
      <c r="G92" s="36">
        <v>484.21666666666675</v>
      </c>
      <c r="H92" s="36">
        <v>532.11666666666679</v>
      </c>
      <c r="I92" s="36">
        <v>545.53333333333353</v>
      </c>
      <c r="J92" s="36">
        <v>556.06666666666672</v>
      </c>
      <c r="K92" s="31">
        <v>535</v>
      </c>
      <c r="L92" s="31">
        <v>511.05</v>
      </c>
      <c r="M92" s="31">
        <v>35.711399999999998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33817.949999999997</v>
      </c>
      <c r="D93" s="36">
        <v>33604.299999999996</v>
      </c>
      <c r="E93" s="36">
        <v>33288.649999999994</v>
      </c>
      <c r="F93" s="36">
        <v>32759.35</v>
      </c>
      <c r="G93" s="36">
        <v>32443.699999999997</v>
      </c>
      <c r="H93" s="36">
        <v>34133.599999999991</v>
      </c>
      <c r="I93" s="36">
        <v>34449.25</v>
      </c>
      <c r="J93" s="36">
        <v>34978.549999999988</v>
      </c>
      <c r="K93" s="31">
        <v>33919.949999999997</v>
      </c>
      <c r="L93" s="31">
        <v>33075</v>
      </c>
      <c r="M93" s="31">
        <v>0.54500000000000004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1390.7</v>
      </c>
      <c r="D94" s="36">
        <v>1400.3833333333332</v>
      </c>
      <c r="E94" s="36">
        <v>1347.6666666666665</v>
      </c>
      <c r="F94" s="36">
        <v>1304.6333333333332</v>
      </c>
      <c r="G94" s="36">
        <v>1251.9166666666665</v>
      </c>
      <c r="H94" s="36">
        <v>1443.4166666666665</v>
      </c>
      <c r="I94" s="36">
        <v>1496.1333333333332</v>
      </c>
      <c r="J94" s="36">
        <v>1539.1666666666665</v>
      </c>
      <c r="K94" s="31">
        <v>1453.1</v>
      </c>
      <c r="L94" s="31">
        <v>1357.35</v>
      </c>
      <c r="M94" s="31">
        <v>4.5502399999999996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5352.05</v>
      </c>
      <c r="D95" s="36">
        <v>5337.083333333333</v>
      </c>
      <c r="E95" s="36">
        <v>5304.1666666666661</v>
      </c>
      <c r="F95" s="36">
        <v>5256.2833333333328</v>
      </c>
      <c r="G95" s="36">
        <v>5223.3666666666659</v>
      </c>
      <c r="H95" s="36">
        <v>5384.9666666666662</v>
      </c>
      <c r="I95" s="36">
        <v>5417.8833333333323</v>
      </c>
      <c r="J95" s="36">
        <v>5465.7666666666664</v>
      </c>
      <c r="K95" s="31">
        <v>5370</v>
      </c>
      <c r="L95" s="31">
        <v>5289.2</v>
      </c>
      <c r="M95" s="31">
        <v>1.6089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2413.9</v>
      </c>
      <c r="D96" s="36">
        <v>2420.15</v>
      </c>
      <c r="E96" s="36">
        <v>2374.3000000000002</v>
      </c>
      <c r="F96" s="36">
        <v>2334.7000000000003</v>
      </c>
      <c r="G96" s="36">
        <v>2288.8500000000004</v>
      </c>
      <c r="H96" s="36">
        <v>2459.75</v>
      </c>
      <c r="I96" s="36">
        <v>2505.5999999999995</v>
      </c>
      <c r="J96" s="36">
        <v>2545.1999999999998</v>
      </c>
      <c r="K96" s="31">
        <v>2466</v>
      </c>
      <c r="L96" s="31">
        <v>2380.5500000000002</v>
      </c>
      <c r="M96" s="31">
        <v>2.5809000000000002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595.54999999999995</v>
      </c>
      <c r="D97" s="36">
        <v>597.18333333333328</v>
      </c>
      <c r="E97" s="36">
        <v>591.36666666666656</v>
      </c>
      <c r="F97" s="36">
        <v>587.18333333333328</v>
      </c>
      <c r="G97" s="36">
        <v>581.36666666666656</v>
      </c>
      <c r="H97" s="36">
        <v>601.36666666666656</v>
      </c>
      <c r="I97" s="36">
        <v>607.18333333333339</v>
      </c>
      <c r="J97" s="36">
        <v>611.36666666666656</v>
      </c>
      <c r="K97" s="31">
        <v>603</v>
      </c>
      <c r="L97" s="31">
        <v>593</v>
      </c>
      <c r="M97" s="31">
        <v>0.82601000000000002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151.46</v>
      </c>
      <c r="D98" s="36">
        <v>151.98666666666665</v>
      </c>
      <c r="E98" s="36">
        <v>150.27333333333331</v>
      </c>
      <c r="F98" s="36">
        <v>149.08666666666667</v>
      </c>
      <c r="G98" s="36">
        <v>147.37333333333333</v>
      </c>
      <c r="H98" s="36">
        <v>153.17333333333329</v>
      </c>
      <c r="I98" s="36">
        <v>154.8866666666666</v>
      </c>
      <c r="J98" s="36">
        <v>156.07333333333327</v>
      </c>
      <c r="K98" s="31">
        <v>153.69999999999999</v>
      </c>
      <c r="L98" s="31">
        <v>150.80000000000001</v>
      </c>
      <c r="M98" s="31">
        <v>27.86627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692.1</v>
      </c>
      <c r="D99" s="36">
        <v>703.86666666666667</v>
      </c>
      <c r="E99" s="36">
        <v>674.73333333333335</v>
      </c>
      <c r="F99" s="36">
        <v>657.36666666666667</v>
      </c>
      <c r="G99" s="36">
        <v>628.23333333333335</v>
      </c>
      <c r="H99" s="36">
        <v>721.23333333333335</v>
      </c>
      <c r="I99" s="36">
        <v>750.36666666666679</v>
      </c>
      <c r="J99" s="36">
        <v>767.73333333333335</v>
      </c>
      <c r="K99" s="31">
        <v>733</v>
      </c>
      <c r="L99" s="31">
        <v>686.5</v>
      </c>
      <c r="M99" s="31">
        <v>58.847929999999998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572.70000000000005</v>
      </c>
      <c r="D100" s="36">
        <v>572.33333333333337</v>
      </c>
      <c r="E100" s="36">
        <v>566.76666666666677</v>
      </c>
      <c r="F100" s="36">
        <v>560.83333333333337</v>
      </c>
      <c r="G100" s="36">
        <v>555.26666666666677</v>
      </c>
      <c r="H100" s="36">
        <v>578.26666666666677</v>
      </c>
      <c r="I100" s="36">
        <v>583.83333333333337</v>
      </c>
      <c r="J100" s="36">
        <v>589.76666666666677</v>
      </c>
      <c r="K100" s="31">
        <v>577.9</v>
      </c>
      <c r="L100" s="31">
        <v>566.4</v>
      </c>
      <c r="M100" s="31">
        <v>1.7371000000000001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4203.7</v>
      </c>
      <c r="D101" s="36">
        <v>4225.8166666666666</v>
      </c>
      <c r="E101" s="36">
        <v>4153.6333333333332</v>
      </c>
      <c r="F101" s="36">
        <v>4103.5666666666666</v>
      </c>
      <c r="G101" s="36">
        <v>4031.3833333333332</v>
      </c>
      <c r="H101" s="36">
        <v>4275.8833333333332</v>
      </c>
      <c r="I101" s="36">
        <v>4348.0666666666657</v>
      </c>
      <c r="J101" s="36">
        <v>4398.1333333333332</v>
      </c>
      <c r="K101" s="31">
        <v>4298</v>
      </c>
      <c r="L101" s="31">
        <v>4175.75</v>
      </c>
      <c r="M101" s="31">
        <v>0.50141000000000002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355.75</v>
      </c>
      <c r="D102" s="36">
        <v>355.25</v>
      </c>
      <c r="E102" s="36">
        <v>346.5</v>
      </c>
      <c r="F102" s="36">
        <v>337.25</v>
      </c>
      <c r="G102" s="36">
        <v>328.5</v>
      </c>
      <c r="H102" s="36">
        <v>364.5</v>
      </c>
      <c r="I102" s="36">
        <v>373.25</v>
      </c>
      <c r="J102" s="36">
        <v>382.5</v>
      </c>
      <c r="K102" s="31">
        <v>364</v>
      </c>
      <c r="L102" s="31">
        <v>346</v>
      </c>
      <c r="M102" s="31">
        <v>5.5462899999999999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288.64999999999998</v>
      </c>
      <c r="D103" s="36">
        <v>287.3</v>
      </c>
      <c r="E103" s="36">
        <v>283.3</v>
      </c>
      <c r="F103" s="36">
        <v>277.95</v>
      </c>
      <c r="G103" s="36">
        <v>273.95</v>
      </c>
      <c r="H103" s="36">
        <v>292.65000000000003</v>
      </c>
      <c r="I103" s="36">
        <v>296.65000000000003</v>
      </c>
      <c r="J103" s="36">
        <v>302.00000000000006</v>
      </c>
      <c r="K103" s="31">
        <v>291.3</v>
      </c>
      <c r="L103" s="31">
        <v>281.95</v>
      </c>
      <c r="M103" s="31">
        <v>9.0749300000000002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899.6</v>
      </c>
      <c r="D104" s="36">
        <v>891.56666666666661</v>
      </c>
      <c r="E104" s="36">
        <v>873.23333333333323</v>
      </c>
      <c r="F104" s="36">
        <v>846.86666666666667</v>
      </c>
      <c r="G104" s="36">
        <v>828.5333333333333</v>
      </c>
      <c r="H104" s="36">
        <v>917.93333333333317</v>
      </c>
      <c r="I104" s="36">
        <v>936.26666666666665</v>
      </c>
      <c r="J104" s="36">
        <v>962.6333333333331</v>
      </c>
      <c r="K104" s="31">
        <v>909.9</v>
      </c>
      <c r="L104" s="31">
        <v>865.2</v>
      </c>
      <c r="M104" s="31">
        <v>15.83825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118.05</v>
      </c>
      <c r="D105" s="36">
        <v>118.21333333333332</v>
      </c>
      <c r="E105" s="36">
        <v>116.68666666666665</v>
      </c>
      <c r="F105" s="36">
        <v>115.32333333333332</v>
      </c>
      <c r="G105" s="36">
        <v>113.79666666666665</v>
      </c>
      <c r="H105" s="36">
        <v>119.57666666666665</v>
      </c>
      <c r="I105" s="36">
        <v>121.10333333333332</v>
      </c>
      <c r="J105" s="36">
        <v>122.46666666666665</v>
      </c>
      <c r="K105" s="31">
        <v>119.74</v>
      </c>
      <c r="L105" s="31">
        <v>116.85</v>
      </c>
      <c r="M105" s="31">
        <v>369.65832999999998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1402.55</v>
      </c>
      <c r="D106" s="36">
        <v>1412.5166666666667</v>
      </c>
      <c r="E106" s="36">
        <v>1389.0333333333333</v>
      </c>
      <c r="F106" s="36">
        <v>1375.5166666666667</v>
      </c>
      <c r="G106" s="36">
        <v>1352.0333333333333</v>
      </c>
      <c r="H106" s="36">
        <v>1426.0333333333333</v>
      </c>
      <c r="I106" s="36">
        <v>1449.5166666666664</v>
      </c>
      <c r="J106" s="36">
        <v>1463.0333333333333</v>
      </c>
      <c r="K106" s="31">
        <v>1436</v>
      </c>
      <c r="L106" s="31">
        <v>1399</v>
      </c>
      <c r="M106" s="31">
        <v>0.53935999999999995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214.5</v>
      </c>
      <c r="D107" s="36">
        <v>221.26666666666665</v>
      </c>
      <c r="E107" s="36">
        <v>206.2833333333333</v>
      </c>
      <c r="F107" s="36">
        <v>198.06666666666666</v>
      </c>
      <c r="G107" s="36">
        <v>183.08333333333331</v>
      </c>
      <c r="H107" s="36">
        <v>229.48333333333329</v>
      </c>
      <c r="I107" s="36">
        <v>244.46666666666664</v>
      </c>
      <c r="J107" s="36">
        <v>252.68333333333328</v>
      </c>
      <c r="K107" s="31">
        <v>236.25</v>
      </c>
      <c r="L107" s="31">
        <v>213.05</v>
      </c>
      <c r="M107" s="31">
        <v>38.44238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1716.3</v>
      </c>
      <c r="D108" s="36">
        <v>1706.0333333333335</v>
      </c>
      <c r="E108" s="36">
        <v>1682.3166666666671</v>
      </c>
      <c r="F108" s="36">
        <v>1648.3333333333335</v>
      </c>
      <c r="G108" s="36">
        <v>1624.616666666667</v>
      </c>
      <c r="H108" s="36">
        <v>1740.0166666666671</v>
      </c>
      <c r="I108" s="36">
        <v>1763.7333333333338</v>
      </c>
      <c r="J108" s="36">
        <v>1797.7166666666672</v>
      </c>
      <c r="K108" s="31">
        <v>1729.75</v>
      </c>
      <c r="L108" s="31">
        <v>1672.05</v>
      </c>
      <c r="M108" s="31">
        <v>0.75153000000000003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207.42</v>
      </c>
      <c r="D109" s="36">
        <v>209.40666666666667</v>
      </c>
      <c r="E109" s="36">
        <v>204.51333333333332</v>
      </c>
      <c r="F109" s="36">
        <v>201.60666666666665</v>
      </c>
      <c r="G109" s="36">
        <v>196.71333333333331</v>
      </c>
      <c r="H109" s="36">
        <v>212.31333333333333</v>
      </c>
      <c r="I109" s="36">
        <v>217.20666666666671</v>
      </c>
      <c r="J109" s="36">
        <v>220.11333333333334</v>
      </c>
      <c r="K109" s="31">
        <v>214.3</v>
      </c>
      <c r="L109" s="31">
        <v>206.5</v>
      </c>
      <c r="M109" s="31">
        <v>25.217099999999999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2476.4499999999998</v>
      </c>
      <c r="D110" s="36">
        <v>2486.9</v>
      </c>
      <c r="E110" s="36">
        <v>2441.5500000000002</v>
      </c>
      <c r="F110" s="36">
        <v>2406.65</v>
      </c>
      <c r="G110" s="36">
        <v>2361.3000000000002</v>
      </c>
      <c r="H110" s="36">
        <v>2521.8000000000002</v>
      </c>
      <c r="I110" s="36">
        <v>2567.1499999999996</v>
      </c>
      <c r="J110" s="36">
        <v>2602.0500000000002</v>
      </c>
      <c r="K110" s="31">
        <v>2532.25</v>
      </c>
      <c r="L110" s="31">
        <v>2452</v>
      </c>
      <c r="M110" s="31">
        <v>0.99827999999999995</v>
      </c>
      <c r="N110" s="1"/>
      <c r="O110" s="1"/>
    </row>
    <row r="111" spans="1:15" ht="12.75" customHeight="1">
      <c r="A111" s="33">
        <v>101</v>
      </c>
      <c r="B111" s="53" t="s">
        <v>864</v>
      </c>
      <c r="C111" s="31">
        <v>913.55</v>
      </c>
      <c r="D111" s="36">
        <v>907.1</v>
      </c>
      <c r="E111" s="36">
        <v>891.45</v>
      </c>
      <c r="F111" s="36">
        <v>869.35</v>
      </c>
      <c r="G111" s="36">
        <v>853.7</v>
      </c>
      <c r="H111" s="36">
        <v>929.2</v>
      </c>
      <c r="I111" s="36">
        <v>944.84999999999991</v>
      </c>
      <c r="J111" s="36">
        <v>966.95</v>
      </c>
      <c r="K111" s="31">
        <v>922.75</v>
      </c>
      <c r="L111" s="31">
        <v>885</v>
      </c>
      <c r="M111" s="31">
        <v>1.37035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63.31</v>
      </c>
      <c r="D112" s="36">
        <v>63.686666666666667</v>
      </c>
      <c r="E112" s="36">
        <v>62.773333333333341</v>
      </c>
      <c r="F112" s="36">
        <v>62.236666666666672</v>
      </c>
      <c r="G112" s="36">
        <v>61.323333333333345</v>
      </c>
      <c r="H112" s="36">
        <v>64.223333333333329</v>
      </c>
      <c r="I112" s="36">
        <v>65.136666666666656</v>
      </c>
      <c r="J112" s="36">
        <v>65.673333333333332</v>
      </c>
      <c r="K112" s="31">
        <v>64.599999999999994</v>
      </c>
      <c r="L112" s="31">
        <v>63.15</v>
      </c>
      <c r="M112" s="31">
        <v>65.750839999999997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2035.15</v>
      </c>
      <c r="D113" s="36">
        <v>2041.1500000000003</v>
      </c>
      <c r="E113" s="36">
        <v>2019.5000000000005</v>
      </c>
      <c r="F113" s="36">
        <v>2003.8500000000001</v>
      </c>
      <c r="G113" s="36">
        <v>1982.2000000000003</v>
      </c>
      <c r="H113" s="36">
        <v>2056.8000000000006</v>
      </c>
      <c r="I113" s="36">
        <v>2078.4500000000007</v>
      </c>
      <c r="J113" s="36">
        <v>2094.1000000000008</v>
      </c>
      <c r="K113" s="31">
        <v>2062.8000000000002</v>
      </c>
      <c r="L113" s="31">
        <v>2025.5</v>
      </c>
      <c r="M113" s="31">
        <v>4.1126899999999997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702.25</v>
      </c>
      <c r="D114" s="36">
        <v>705.1</v>
      </c>
      <c r="E114" s="36">
        <v>695.2</v>
      </c>
      <c r="F114" s="36">
        <v>688.15</v>
      </c>
      <c r="G114" s="36">
        <v>678.25</v>
      </c>
      <c r="H114" s="36">
        <v>712.15000000000009</v>
      </c>
      <c r="I114" s="36">
        <v>722.05</v>
      </c>
      <c r="J114" s="36">
        <v>729.10000000000014</v>
      </c>
      <c r="K114" s="31">
        <v>715</v>
      </c>
      <c r="L114" s="31">
        <v>698.05</v>
      </c>
      <c r="M114" s="31">
        <v>1.7322599999999999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2290.3000000000002</v>
      </c>
      <c r="D115" s="36">
        <v>2308.5</v>
      </c>
      <c r="E115" s="36">
        <v>2259.0500000000002</v>
      </c>
      <c r="F115" s="36">
        <v>2227.8000000000002</v>
      </c>
      <c r="G115" s="36">
        <v>2178.3500000000004</v>
      </c>
      <c r="H115" s="36">
        <v>2339.75</v>
      </c>
      <c r="I115" s="36">
        <v>2389.1999999999998</v>
      </c>
      <c r="J115" s="36">
        <v>2420.4499999999998</v>
      </c>
      <c r="K115" s="31">
        <v>2357.9499999999998</v>
      </c>
      <c r="L115" s="31">
        <v>2277.25</v>
      </c>
      <c r="M115" s="31">
        <v>2.4289000000000001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9002</v>
      </c>
      <c r="D116" s="36">
        <v>9030.8166666666675</v>
      </c>
      <c r="E116" s="36">
        <v>8871.1833333333343</v>
      </c>
      <c r="F116" s="36">
        <v>8740.3666666666668</v>
      </c>
      <c r="G116" s="36">
        <v>8580.7333333333336</v>
      </c>
      <c r="H116" s="36">
        <v>9161.633333333335</v>
      </c>
      <c r="I116" s="36">
        <v>9321.2666666666701</v>
      </c>
      <c r="J116" s="36">
        <v>9452.0833333333358</v>
      </c>
      <c r="K116" s="31">
        <v>9190.4500000000007</v>
      </c>
      <c r="L116" s="31">
        <v>8900</v>
      </c>
      <c r="M116" s="31">
        <v>0.31513999999999998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830.5</v>
      </c>
      <c r="D117" s="36">
        <v>834.98333333333323</v>
      </c>
      <c r="E117" s="36">
        <v>821.06666666666649</v>
      </c>
      <c r="F117" s="36">
        <v>811.63333333333321</v>
      </c>
      <c r="G117" s="36">
        <v>797.71666666666647</v>
      </c>
      <c r="H117" s="36">
        <v>844.41666666666652</v>
      </c>
      <c r="I117" s="36">
        <v>858.33333333333326</v>
      </c>
      <c r="J117" s="36">
        <v>867.76666666666654</v>
      </c>
      <c r="K117" s="31">
        <v>848.9</v>
      </c>
      <c r="L117" s="31">
        <v>825.55</v>
      </c>
      <c r="M117" s="31">
        <v>0.52473000000000003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506.7</v>
      </c>
      <c r="D118" s="36">
        <v>513.6</v>
      </c>
      <c r="E118" s="36">
        <v>497.20000000000005</v>
      </c>
      <c r="F118" s="36">
        <v>487.70000000000005</v>
      </c>
      <c r="G118" s="36">
        <v>471.30000000000007</v>
      </c>
      <c r="H118" s="36">
        <v>523.1</v>
      </c>
      <c r="I118" s="36">
        <v>539.49999999999989</v>
      </c>
      <c r="J118" s="36">
        <v>549</v>
      </c>
      <c r="K118" s="31">
        <v>530</v>
      </c>
      <c r="L118" s="31">
        <v>504.1</v>
      </c>
      <c r="M118" s="31">
        <v>56.364800000000002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562.29999999999995</v>
      </c>
      <c r="D119" s="36">
        <v>566.76666666666665</v>
      </c>
      <c r="E119" s="36">
        <v>555.5333333333333</v>
      </c>
      <c r="F119" s="36">
        <v>548.76666666666665</v>
      </c>
      <c r="G119" s="36">
        <v>537.5333333333333</v>
      </c>
      <c r="H119" s="36">
        <v>573.5333333333333</v>
      </c>
      <c r="I119" s="36">
        <v>584.76666666666665</v>
      </c>
      <c r="J119" s="36">
        <v>591.5333333333333</v>
      </c>
      <c r="K119" s="31">
        <v>578</v>
      </c>
      <c r="L119" s="31">
        <v>560</v>
      </c>
      <c r="M119" s="31">
        <v>1.1711400000000001</v>
      </c>
      <c r="N119" s="1"/>
      <c r="O119" s="1"/>
    </row>
    <row r="120" spans="1:15" ht="12.75" customHeight="1">
      <c r="A120" s="33">
        <v>110</v>
      </c>
      <c r="B120" s="53" t="s">
        <v>865</v>
      </c>
      <c r="C120" s="31">
        <v>958.95</v>
      </c>
      <c r="D120" s="36">
        <v>964.25</v>
      </c>
      <c r="E120" s="36">
        <v>950.5</v>
      </c>
      <c r="F120" s="36">
        <v>942.05</v>
      </c>
      <c r="G120" s="36">
        <v>928.3</v>
      </c>
      <c r="H120" s="36">
        <v>972.7</v>
      </c>
      <c r="I120" s="36">
        <v>986.45</v>
      </c>
      <c r="J120" s="36">
        <v>994.90000000000009</v>
      </c>
      <c r="K120" s="31">
        <v>978</v>
      </c>
      <c r="L120" s="31">
        <v>955.8</v>
      </c>
      <c r="M120" s="31">
        <v>4.0393299999999996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1298.2</v>
      </c>
      <c r="D121" s="36">
        <v>1306.2</v>
      </c>
      <c r="E121" s="36">
        <v>1282.4000000000001</v>
      </c>
      <c r="F121" s="36">
        <v>1266.6000000000001</v>
      </c>
      <c r="G121" s="36">
        <v>1242.8000000000002</v>
      </c>
      <c r="H121" s="36">
        <v>1322</v>
      </c>
      <c r="I121" s="36">
        <v>1345.7999999999997</v>
      </c>
      <c r="J121" s="36">
        <v>1361.6</v>
      </c>
      <c r="K121" s="31">
        <v>1330</v>
      </c>
      <c r="L121" s="31">
        <v>1290.4000000000001</v>
      </c>
      <c r="M121" s="31">
        <v>1.0119800000000001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1431.35</v>
      </c>
      <c r="D122" s="36">
        <v>1428.0666666666666</v>
      </c>
      <c r="E122" s="36">
        <v>1408.9833333333331</v>
      </c>
      <c r="F122" s="36">
        <v>1386.6166666666666</v>
      </c>
      <c r="G122" s="36">
        <v>1367.5333333333331</v>
      </c>
      <c r="H122" s="36">
        <v>1450.4333333333332</v>
      </c>
      <c r="I122" s="36">
        <v>1469.5166666666667</v>
      </c>
      <c r="J122" s="36">
        <v>1491.8833333333332</v>
      </c>
      <c r="K122" s="31">
        <v>1447.15</v>
      </c>
      <c r="L122" s="31">
        <v>1405.7</v>
      </c>
      <c r="M122" s="31">
        <v>13.61328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1499.7</v>
      </c>
      <c r="D123" s="36">
        <v>1504.3333333333333</v>
      </c>
      <c r="E123" s="36">
        <v>1490.8666666666666</v>
      </c>
      <c r="F123" s="36">
        <v>1482.0333333333333</v>
      </c>
      <c r="G123" s="36">
        <v>1468.5666666666666</v>
      </c>
      <c r="H123" s="36">
        <v>1513.1666666666665</v>
      </c>
      <c r="I123" s="36">
        <v>1526.6333333333332</v>
      </c>
      <c r="J123" s="36">
        <v>1535.4666666666665</v>
      </c>
      <c r="K123" s="31">
        <v>1517.8</v>
      </c>
      <c r="L123" s="31">
        <v>1495.5</v>
      </c>
      <c r="M123" s="31">
        <v>11.996259999999999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168.23</v>
      </c>
      <c r="D124" s="36">
        <v>165.54999999999998</v>
      </c>
      <c r="E124" s="36">
        <v>161.49999999999997</v>
      </c>
      <c r="F124" s="36">
        <v>154.76999999999998</v>
      </c>
      <c r="G124" s="36">
        <v>150.71999999999997</v>
      </c>
      <c r="H124" s="36">
        <v>172.27999999999997</v>
      </c>
      <c r="I124" s="36">
        <v>176.32999999999998</v>
      </c>
      <c r="J124" s="36">
        <v>183.05999999999997</v>
      </c>
      <c r="K124" s="31">
        <v>169.6</v>
      </c>
      <c r="L124" s="31">
        <v>158.82</v>
      </c>
      <c r="M124" s="31">
        <v>202.50566000000001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1460.95</v>
      </c>
      <c r="D125" s="36">
        <v>1455.1833333333334</v>
      </c>
      <c r="E125" s="36">
        <v>1439.7666666666669</v>
      </c>
      <c r="F125" s="36">
        <v>1418.5833333333335</v>
      </c>
      <c r="G125" s="36">
        <v>1403.166666666667</v>
      </c>
      <c r="H125" s="36">
        <v>1476.3666666666668</v>
      </c>
      <c r="I125" s="36">
        <v>1491.7833333333333</v>
      </c>
      <c r="J125" s="36">
        <v>1512.9666666666667</v>
      </c>
      <c r="K125" s="31">
        <v>1470.6</v>
      </c>
      <c r="L125" s="31">
        <v>1434</v>
      </c>
      <c r="M125" s="31">
        <v>1.5332699999999999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469.25</v>
      </c>
      <c r="D126" s="36">
        <v>470.83333333333331</v>
      </c>
      <c r="E126" s="36">
        <v>463.71666666666664</v>
      </c>
      <c r="F126" s="36">
        <v>458.18333333333334</v>
      </c>
      <c r="G126" s="36">
        <v>451.06666666666666</v>
      </c>
      <c r="H126" s="36">
        <v>476.36666666666662</v>
      </c>
      <c r="I126" s="36">
        <v>483.48333333333329</v>
      </c>
      <c r="J126" s="36">
        <v>489.01666666666659</v>
      </c>
      <c r="K126" s="31">
        <v>477.95</v>
      </c>
      <c r="L126" s="31">
        <v>465.3</v>
      </c>
      <c r="M126" s="31">
        <v>79.519990000000007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2188.5500000000002</v>
      </c>
      <c r="D127" s="36">
        <v>2190.9</v>
      </c>
      <c r="E127" s="36">
        <v>2142.8000000000002</v>
      </c>
      <c r="F127" s="36">
        <v>2097.0500000000002</v>
      </c>
      <c r="G127" s="36">
        <v>2048.9500000000003</v>
      </c>
      <c r="H127" s="36">
        <v>2236.65</v>
      </c>
      <c r="I127" s="36">
        <v>2284.7499999999995</v>
      </c>
      <c r="J127" s="36">
        <v>2330.5</v>
      </c>
      <c r="K127" s="31">
        <v>2239</v>
      </c>
      <c r="L127" s="31">
        <v>2145.15</v>
      </c>
      <c r="M127" s="31">
        <v>48.749270000000003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5350.65</v>
      </c>
      <c r="D128" s="36">
        <v>5353.6833333333334</v>
      </c>
      <c r="E128" s="36">
        <v>5308.4666666666672</v>
      </c>
      <c r="F128" s="36">
        <v>5266.2833333333338</v>
      </c>
      <c r="G128" s="36">
        <v>5221.0666666666675</v>
      </c>
      <c r="H128" s="36">
        <v>5395.8666666666668</v>
      </c>
      <c r="I128" s="36">
        <v>5441.0833333333321</v>
      </c>
      <c r="J128" s="36">
        <v>5483.2666666666664</v>
      </c>
      <c r="K128" s="31">
        <v>5398.9</v>
      </c>
      <c r="L128" s="31">
        <v>5311.5</v>
      </c>
      <c r="M128" s="31">
        <v>1.50871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2831.15</v>
      </c>
      <c r="D129" s="36">
        <v>2827.4666666666672</v>
      </c>
      <c r="E129" s="36">
        <v>2811.9833333333345</v>
      </c>
      <c r="F129" s="36">
        <v>2792.8166666666675</v>
      </c>
      <c r="G129" s="36">
        <v>2777.3333333333348</v>
      </c>
      <c r="H129" s="36">
        <v>2846.6333333333341</v>
      </c>
      <c r="I129" s="36">
        <v>2862.1166666666668</v>
      </c>
      <c r="J129" s="36">
        <v>2881.2833333333338</v>
      </c>
      <c r="K129" s="31">
        <v>2842.95</v>
      </c>
      <c r="L129" s="31">
        <v>2808.3</v>
      </c>
      <c r="M129" s="31">
        <v>3.6345900000000002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3684.8</v>
      </c>
      <c r="D130" s="36">
        <v>3728.6833333333329</v>
      </c>
      <c r="E130" s="36">
        <v>3619.3666666666659</v>
      </c>
      <c r="F130" s="36">
        <v>3553.9333333333329</v>
      </c>
      <c r="G130" s="36">
        <v>3444.6166666666659</v>
      </c>
      <c r="H130" s="36">
        <v>3794.1166666666659</v>
      </c>
      <c r="I130" s="36">
        <v>3903.4333333333325</v>
      </c>
      <c r="J130" s="36">
        <v>3968.8666666666659</v>
      </c>
      <c r="K130" s="31">
        <v>3838</v>
      </c>
      <c r="L130" s="31">
        <v>3663.25</v>
      </c>
      <c r="M130" s="31">
        <v>7.1997900000000001</v>
      </c>
      <c r="N130" s="1"/>
      <c r="O130" s="1"/>
    </row>
    <row r="131" spans="1:15" ht="12.75" customHeight="1">
      <c r="A131" s="33">
        <v>121</v>
      </c>
      <c r="B131" s="53" t="s">
        <v>828</v>
      </c>
      <c r="C131" s="31">
        <v>1541.25</v>
      </c>
      <c r="D131" s="36">
        <v>1528.5</v>
      </c>
      <c r="E131" s="36">
        <v>1502</v>
      </c>
      <c r="F131" s="36">
        <v>1462.75</v>
      </c>
      <c r="G131" s="36">
        <v>1436.25</v>
      </c>
      <c r="H131" s="36">
        <v>1567.75</v>
      </c>
      <c r="I131" s="36">
        <v>1594.25</v>
      </c>
      <c r="J131" s="36">
        <v>1633.5</v>
      </c>
      <c r="K131" s="31">
        <v>1555</v>
      </c>
      <c r="L131" s="31">
        <v>1489.25</v>
      </c>
      <c r="M131" s="31">
        <v>0.54993000000000003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1051.4000000000001</v>
      </c>
      <c r="D132" s="36">
        <v>1053.8833333333334</v>
      </c>
      <c r="E132" s="36">
        <v>1045.8166666666668</v>
      </c>
      <c r="F132" s="36">
        <v>1040.2333333333333</v>
      </c>
      <c r="G132" s="36">
        <v>1032.1666666666667</v>
      </c>
      <c r="H132" s="36">
        <v>1059.4666666666669</v>
      </c>
      <c r="I132" s="36">
        <v>1067.5333333333335</v>
      </c>
      <c r="J132" s="36">
        <v>1073.116666666667</v>
      </c>
      <c r="K132" s="31">
        <v>1061.95</v>
      </c>
      <c r="L132" s="31">
        <v>1048.3</v>
      </c>
      <c r="M132" s="31">
        <v>16.701509999999999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1525.35</v>
      </c>
      <c r="D133" s="36">
        <v>1532.45</v>
      </c>
      <c r="E133" s="36">
        <v>1509.9</v>
      </c>
      <c r="F133" s="36">
        <v>1494.45</v>
      </c>
      <c r="G133" s="36">
        <v>1471.9</v>
      </c>
      <c r="H133" s="36">
        <v>1547.9</v>
      </c>
      <c r="I133" s="36">
        <v>1570.4499999999998</v>
      </c>
      <c r="J133" s="36">
        <v>1585.9</v>
      </c>
      <c r="K133" s="31">
        <v>1555</v>
      </c>
      <c r="L133" s="31">
        <v>1517</v>
      </c>
      <c r="M133" s="31">
        <v>3.9592800000000001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5463.8</v>
      </c>
      <c r="D134" s="36">
        <v>5337.5999999999995</v>
      </c>
      <c r="E134" s="36">
        <v>4985.1999999999989</v>
      </c>
      <c r="F134" s="36">
        <v>4506.5999999999995</v>
      </c>
      <c r="G134" s="36">
        <v>4154.1999999999989</v>
      </c>
      <c r="H134" s="36">
        <v>5816.1999999999989</v>
      </c>
      <c r="I134" s="36">
        <v>6168.5999999999985</v>
      </c>
      <c r="J134" s="36">
        <v>6647.1999999999989</v>
      </c>
      <c r="K134" s="31">
        <v>5690</v>
      </c>
      <c r="L134" s="31">
        <v>4859</v>
      </c>
      <c r="M134" s="31">
        <v>18.03473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1359.1</v>
      </c>
      <c r="D135" s="36">
        <v>1375.4333333333334</v>
      </c>
      <c r="E135" s="36">
        <v>1329.8666666666668</v>
      </c>
      <c r="F135" s="36">
        <v>1300.6333333333334</v>
      </c>
      <c r="G135" s="36">
        <v>1255.0666666666668</v>
      </c>
      <c r="H135" s="36">
        <v>1404.6666666666667</v>
      </c>
      <c r="I135" s="36">
        <v>1450.2333333333333</v>
      </c>
      <c r="J135" s="36">
        <v>1479.4666666666667</v>
      </c>
      <c r="K135" s="31">
        <v>1421</v>
      </c>
      <c r="L135" s="31">
        <v>1346.2</v>
      </c>
      <c r="M135" s="31">
        <v>2.7614899999999998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430.1</v>
      </c>
      <c r="D136" s="36">
        <v>430.4666666666667</v>
      </c>
      <c r="E136" s="36">
        <v>427.08333333333337</v>
      </c>
      <c r="F136" s="36">
        <v>424.06666666666666</v>
      </c>
      <c r="G136" s="36">
        <v>420.68333333333334</v>
      </c>
      <c r="H136" s="36">
        <v>433.48333333333341</v>
      </c>
      <c r="I136" s="36">
        <v>436.86666666666673</v>
      </c>
      <c r="J136" s="36">
        <v>439.88333333333344</v>
      </c>
      <c r="K136" s="31">
        <v>433.85</v>
      </c>
      <c r="L136" s="31">
        <v>427.45</v>
      </c>
      <c r="M136" s="31">
        <v>18.193549999999998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4006.8</v>
      </c>
      <c r="D137" s="36">
        <v>4048.1333333333332</v>
      </c>
      <c r="E137" s="36">
        <v>3924.3666666666668</v>
      </c>
      <c r="F137" s="36">
        <v>3841.9333333333334</v>
      </c>
      <c r="G137" s="36">
        <v>3718.166666666667</v>
      </c>
      <c r="H137" s="36">
        <v>4130.5666666666666</v>
      </c>
      <c r="I137" s="36">
        <v>4254.333333333333</v>
      </c>
      <c r="J137" s="36">
        <v>4336.7666666666664</v>
      </c>
      <c r="K137" s="31">
        <v>4171.8999999999996</v>
      </c>
      <c r="L137" s="31">
        <v>3965.7</v>
      </c>
      <c r="M137" s="31">
        <v>12.140549999999999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1866.4</v>
      </c>
      <c r="D138" s="36">
        <v>1877.5833333333333</v>
      </c>
      <c r="E138" s="36">
        <v>1850.8166666666666</v>
      </c>
      <c r="F138" s="36">
        <v>1835.2333333333333</v>
      </c>
      <c r="G138" s="36">
        <v>1808.4666666666667</v>
      </c>
      <c r="H138" s="36">
        <v>1893.1666666666665</v>
      </c>
      <c r="I138" s="36">
        <v>1919.9333333333334</v>
      </c>
      <c r="J138" s="36">
        <v>1935.5166666666664</v>
      </c>
      <c r="K138" s="31">
        <v>1904.35</v>
      </c>
      <c r="L138" s="31">
        <v>1862</v>
      </c>
      <c r="M138" s="31">
        <v>1.69316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995.75</v>
      </c>
      <c r="D139" s="36">
        <v>1002.0833333333334</v>
      </c>
      <c r="E139" s="36">
        <v>982.51666666666677</v>
      </c>
      <c r="F139" s="36">
        <v>969.28333333333342</v>
      </c>
      <c r="G139" s="36">
        <v>949.71666666666681</v>
      </c>
      <c r="H139" s="36">
        <v>1015.3166666666667</v>
      </c>
      <c r="I139" s="36">
        <v>1034.8833333333332</v>
      </c>
      <c r="J139" s="36">
        <v>1048.1166666666668</v>
      </c>
      <c r="K139" s="31">
        <v>1021.65</v>
      </c>
      <c r="L139" s="31">
        <v>988.85</v>
      </c>
      <c r="M139" s="31">
        <v>0.49134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824.65</v>
      </c>
      <c r="D140" s="36">
        <v>827.48333333333323</v>
      </c>
      <c r="E140" s="36">
        <v>811.46666666666647</v>
      </c>
      <c r="F140" s="36">
        <v>798.28333333333319</v>
      </c>
      <c r="G140" s="36">
        <v>782.26666666666642</v>
      </c>
      <c r="H140" s="36">
        <v>840.66666666666652</v>
      </c>
      <c r="I140" s="36">
        <v>856.68333333333317</v>
      </c>
      <c r="J140" s="36">
        <v>869.86666666666656</v>
      </c>
      <c r="K140" s="31">
        <v>843.5</v>
      </c>
      <c r="L140" s="31">
        <v>814.3</v>
      </c>
      <c r="M140" s="31">
        <v>63.941749999999999</v>
      </c>
      <c r="N140" s="1"/>
      <c r="O140" s="1"/>
    </row>
    <row r="141" spans="1:15" ht="12.75" customHeight="1">
      <c r="A141" s="33">
        <v>131</v>
      </c>
      <c r="B141" s="53" t="s">
        <v>866</v>
      </c>
      <c r="C141" s="31">
        <v>2005.25</v>
      </c>
      <c r="D141" s="36">
        <v>2012.7666666666667</v>
      </c>
      <c r="E141" s="36">
        <v>1992.6833333333334</v>
      </c>
      <c r="F141" s="36">
        <v>1980.1166666666668</v>
      </c>
      <c r="G141" s="36">
        <v>1960.0333333333335</v>
      </c>
      <c r="H141" s="36">
        <v>2025.3333333333333</v>
      </c>
      <c r="I141" s="36">
        <v>2045.4166666666667</v>
      </c>
      <c r="J141" s="36">
        <v>2057.9833333333331</v>
      </c>
      <c r="K141" s="31">
        <v>2032.85</v>
      </c>
      <c r="L141" s="31">
        <v>2000.2</v>
      </c>
      <c r="M141" s="31">
        <v>0.33744000000000002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593.35</v>
      </c>
      <c r="D142" s="36">
        <v>596.6</v>
      </c>
      <c r="E142" s="36">
        <v>589.25</v>
      </c>
      <c r="F142" s="36">
        <v>585.15</v>
      </c>
      <c r="G142" s="36">
        <v>577.79999999999995</v>
      </c>
      <c r="H142" s="36">
        <v>600.70000000000005</v>
      </c>
      <c r="I142" s="36">
        <v>608.05000000000018</v>
      </c>
      <c r="J142" s="36">
        <v>612.15000000000009</v>
      </c>
      <c r="K142" s="31">
        <v>603.95000000000005</v>
      </c>
      <c r="L142" s="31">
        <v>592.5</v>
      </c>
      <c r="M142" s="31">
        <v>17.918769999999999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1816.6</v>
      </c>
      <c r="D143" s="36">
        <v>1819.6666666666667</v>
      </c>
      <c r="E143" s="36">
        <v>1805.3333333333335</v>
      </c>
      <c r="F143" s="36">
        <v>1794.0666666666668</v>
      </c>
      <c r="G143" s="36">
        <v>1779.7333333333336</v>
      </c>
      <c r="H143" s="36">
        <v>1830.9333333333334</v>
      </c>
      <c r="I143" s="36">
        <v>1845.2666666666669</v>
      </c>
      <c r="J143" s="36">
        <v>1856.5333333333333</v>
      </c>
      <c r="K143" s="31">
        <v>1834</v>
      </c>
      <c r="L143" s="31">
        <v>1808.4</v>
      </c>
      <c r="M143" s="31">
        <v>5.3671300000000004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2971.65</v>
      </c>
      <c r="D144" s="36">
        <v>2997.2000000000003</v>
      </c>
      <c r="E144" s="36">
        <v>2924.4500000000007</v>
      </c>
      <c r="F144" s="36">
        <v>2877.2500000000005</v>
      </c>
      <c r="G144" s="36">
        <v>2804.5000000000009</v>
      </c>
      <c r="H144" s="36">
        <v>3044.4000000000005</v>
      </c>
      <c r="I144" s="36">
        <v>3117.1499999999996</v>
      </c>
      <c r="J144" s="36">
        <v>3164.3500000000004</v>
      </c>
      <c r="K144" s="31">
        <v>3069.95</v>
      </c>
      <c r="L144" s="31">
        <v>2950</v>
      </c>
      <c r="M144" s="31">
        <v>4.0922999999999998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673.85</v>
      </c>
      <c r="D145" s="36">
        <v>680.91666666666663</v>
      </c>
      <c r="E145" s="36">
        <v>657.0333333333333</v>
      </c>
      <c r="F145" s="36">
        <v>640.2166666666667</v>
      </c>
      <c r="G145" s="36">
        <v>616.33333333333337</v>
      </c>
      <c r="H145" s="36">
        <v>697.73333333333323</v>
      </c>
      <c r="I145" s="36">
        <v>721.61666666666667</v>
      </c>
      <c r="J145" s="36">
        <v>738.43333333333317</v>
      </c>
      <c r="K145" s="31">
        <v>704.8</v>
      </c>
      <c r="L145" s="31">
        <v>664.1</v>
      </c>
      <c r="M145" s="31">
        <v>25.311679999999999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2459.75</v>
      </c>
      <c r="D146" s="36">
        <v>2480.5333333333333</v>
      </c>
      <c r="E146" s="36">
        <v>2433.2166666666667</v>
      </c>
      <c r="F146" s="36">
        <v>2406.6833333333334</v>
      </c>
      <c r="G146" s="36">
        <v>2359.3666666666668</v>
      </c>
      <c r="H146" s="36">
        <v>2507.0666666666666</v>
      </c>
      <c r="I146" s="36">
        <v>2554.3833333333332</v>
      </c>
      <c r="J146" s="36">
        <v>2580.9166666666665</v>
      </c>
      <c r="K146" s="31">
        <v>2527.85</v>
      </c>
      <c r="L146" s="31">
        <v>2454</v>
      </c>
      <c r="M146" s="31">
        <v>1.58358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395.95</v>
      </c>
      <c r="D147" s="36">
        <v>395.40000000000003</v>
      </c>
      <c r="E147" s="36">
        <v>393.05000000000007</v>
      </c>
      <c r="F147" s="36">
        <v>390.15000000000003</v>
      </c>
      <c r="G147" s="36">
        <v>387.80000000000007</v>
      </c>
      <c r="H147" s="36">
        <v>398.30000000000007</v>
      </c>
      <c r="I147" s="36">
        <v>400.65000000000009</v>
      </c>
      <c r="J147" s="36">
        <v>403.55000000000007</v>
      </c>
      <c r="K147" s="31">
        <v>397.75</v>
      </c>
      <c r="L147" s="31">
        <v>392.5</v>
      </c>
      <c r="M147" s="31">
        <v>12.27436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167.43</v>
      </c>
      <c r="D148" s="36">
        <v>168.84333333333333</v>
      </c>
      <c r="E148" s="36">
        <v>165.58666666666667</v>
      </c>
      <c r="F148" s="36">
        <v>163.74333333333334</v>
      </c>
      <c r="G148" s="36">
        <v>160.48666666666668</v>
      </c>
      <c r="H148" s="36">
        <v>170.68666666666667</v>
      </c>
      <c r="I148" s="36">
        <v>173.94333333333333</v>
      </c>
      <c r="J148" s="36">
        <v>175.78666666666666</v>
      </c>
      <c r="K148" s="31">
        <v>172.1</v>
      </c>
      <c r="L148" s="31">
        <v>167</v>
      </c>
      <c r="M148" s="31">
        <v>9.2319600000000008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4539.3</v>
      </c>
      <c r="D149" s="36">
        <v>4541.5999999999995</v>
      </c>
      <c r="E149" s="36">
        <v>4485.7499999999991</v>
      </c>
      <c r="F149" s="36">
        <v>4432.2</v>
      </c>
      <c r="G149" s="36">
        <v>4376.3499999999995</v>
      </c>
      <c r="H149" s="36">
        <v>4595.1499999999987</v>
      </c>
      <c r="I149" s="36">
        <v>4650.9999999999991</v>
      </c>
      <c r="J149" s="36">
        <v>4704.5499999999984</v>
      </c>
      <c r="K149" s="31">
        <v>4597.45</v>
      </c>
      <c r="L149" s="31">
        <v>4488.05</v>
      </c>
      <c r="M149" s="31">
        <v>3.5312000000000001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11684.25</v>
      </c>
      <c r="D150" s="36">
        <v>11670.033333333333</v>
      </c>
      <c r="E150" s="36">
        <v>11594.216666666665</v>
      </c>
      <c r="F150" s="36">
        <v>11504.183333333332</v>
      </c>
      <c r="G150" s="36">
        <v>11428.366666666665</v>
      </c>
      <c r="H150" s="36">
        <v>11760.066666666666</v>
      </c>
      <c r="I150" s="36">
        <v>11835.883333333331</v>
      </c>
      <c r="J150" s="36">
        <v>11925.916666666666</v>
      </c>
      <c r="K150" s="31">
        <v>11745.85</v>
      </c>
      <c r="L150" s="31">
        <v>11580</v>
      </c>
      <c r="M150" s="31">
        <v>2.4269099999999999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2718.95</v>
      </c>
      <c r="D151" s="36">
        <v>2725.7000000000003</v>
      </c>
      <c r="E151" s="36">
        <v>2680.2500000000005</v>
      </c>
      <c r="F151" s="36">
        <v>2641.55</v>
      </c>
      <c r="G151" s="36">
        <v>2596.1000000000004</v>
      </c>
      <c r="H151" s="36">
        <v>2764.4000000000005</v>
      </c>
      <c r="I151" s="36">
        <v>2809.8500000000004</v>
      </c>
      <c r="J151" s="36">
        <v>2848.5500000000006</v>
      </c>
      <c r="K151" s="31">
        <v>2771.15</v>
      </c>
      <c r="L151" s="31">
        <v>2687</v>
      </c>
      <c r="M151" s="31">
        <v>2.5340699999999998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6078.4</v>
      </c>
      <c r="D152" s="36">
        <v>6063.2166666666662</v>
      </c>
      <c r="E152" s="36">
        <v>6031.2333333333327</v>
      </c>
      <c r="F152" s="36">
        <v>5984.0666666666666</v>
      </c>
      <c r="G152" s="36">
        <v>5952.083333333333</v>
      </c>
      <c r="H152" s="36">
        <v>6110.3833333333323</v>
      </c>
      <c r="I152" s="36">
        <v>6142.3666666666659</v>
      </c>
      <c r="J152" s="36">
        <v>6189.5333333333319</v>
      </c>
      <c r="K152" s="31">
        <v>6095.2</v>
      </c>
      <c r="L152" s="31">
        <v>6016.05</v>
      </c>
      <c r="M152" s="31">
        <v>3.9549799999999999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767.5</v>
      </c>
      <c r="D153" s="36">
        <v>775.75</v>
      </c>
      <c r="E153" s="36">
        <v>756.75</v>
      </c>
      <c r="F153" s="36">
        <v>746</v>
      </c>
      <c r="G153" s="36">
        <v>727</v>
      </c>
      <c r="H153" s="36">
        <v>786.5</v>
      </c>
      <c r="I153" s="36">
        <v>805.5</v>
      </c>
      <c r="J153" s="36">
        <v>816.25</v>
      </c>
      <c r="K153" s="31">
        <v>794.75</v>
      </c>
      <c r="L153" s="31">
        <v>765</v>
      </c>
      <c r="M153" s="31">
        <v>7.6161899999999996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442.9</v>
      </c>
      <c r="D154" s="36">
        <v>447.68333333333334</v>
      </c>
      <c r="E154" s="36">
        <v>435.36666666666667</v>
      </c>
      <c r="F154" s="36">
        <v>427.83333333333331</v>
      </c>
      <c r="G154" s="36">
        <v>415.51666666666665</v>
      </c>
      <c r="H154" s="36">
        <v>455.2166666666667</v>
      </c>
      <c r="I154" s="36">
        <v>467.53333333333342</v>
      </c>
      <c r="J154" s="36">
        <v>475.06666666666672</v>
      </c>
      <c r="K154" s="31">
        <v>460</v>
      </c>
      <c r="L154" s="31">
        <v>440.15</v>
      </c>
      <c r="M154" s="31">
        <v>6.0227700000000004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193.47</v>
      </c>
      <c r="D155" s="36">
        <v>194.42333333333332</v>
      </c>
      <c r="E155" s="36">
        <v>191.84666666666664</v>
      </c>
      <c r="F155" s="36">
        <v>190.22333333333333</v>
      </c>
      <c r="G155" s="36">
        <v>187.64666666666665</v>
      </c>
      <c r="H155" s="36">
        <v>196.04666666666662</v>
      </c>
      <c r="I155" s="36">
        <v>198.62333333333328</v>
      </c>
      <c r="J155" s="36">
        <v>200.24666666666661</v>
      </c>
      <c r="K155" s="31">
        <v>197</v>
      </c>
      <c r="L155" s="31">
        <v>192.8</v>
      </c>
      <c r="M155" s="31">
        <v>5.8940299999999999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42.52</v>
      </c>
      <c r="D156" s="36">
        <v>42.613333333333337</v>
      </c>
      <c r="E156" s="36">
        <v>42.226666666666674</v>
      </c>
      <c r="F156" s="36">
        <v>41.933333333333337</v>
      </c>
      <c r="G156" s="36">
        <v>41.546666666666674</v>
      </c>
      <c r="H156" s="36">
        <v>42.906666666666673</v>
      </c>
      <c r="I156" s="36">
        <v>43.293333333333344</v>
      </c>
      <c r="J156" s="36">
        <v>43.586666666666673</v>
      </c>
      <c r="K156" s="31">
        <v>43</v>
      </c>
      <c r="L156" s="31">
        <v>42.32</v>
      </c>
      <c r="M156" s="31">
        <v>54.24606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4775.05</v>
      </c>
      <c r="D157" s="36">
        <v>4811.0333333333328</v>
      </c>
      <c r="E157" s="36">
        <v>4726.0666666666657</v>
      </c>
      <c r="F157" s="36">
        <v>4677.083333333333</v>
      </c>
      <c r="G157" s="36">
        <v>4592.1166666666659</v>
      </c>
      <c r="H157" s="36">
        <v>4860.0166666666655</v>
      </c>
      <c r="I157" s="36">
        <v>4944.9833333333327</v>
      </c>
      <c r="J157" s="36">
        <v>4993.9666666666653</v>
      </c>
      <c r="K157" s="31">
        <v>4896</v>
      </c>
      <c r="L157" s="31">
        <v>4762.05</v>
      </c>
      <c r="M157" s="31">
        <v>6.6014400000000002</v>
      </c>
      <c r="N157" s="1"/>
      <c r="O157" s="1"/>
    </row>
    <row r="158" spans="1:15" ht="12.75" customHeight="1">
      <c r="A158" s="33">
        <v>148</v>
      </c>
      <c r="B158" s="53" t="s">
        <v>867</v>
      </c>
      <c r="C158" s="31">
        <v>1332.6</v>
      </c>
      <c r="D158" s="36">
        <v>1340.55</v>
      </c>
      <c r="E158" s="36">
        <v>1315.1</v>
      </c>
      <c r="F158" s="36">
        <v>1297.5999999999999</v>
      </c>
      <c r="G158" s="36">
        <v>1272.1499999999999</v>
      </c>
      <c r="H158" s="36">
        <v>1358.05</v>
      </c>
      <c r="I158" s="36">
        <v>1383.5000000000002</v>
      </c>
      <c r="J158" s="36">
        <v>1401</v>
      </c>
      <c r="K158" s="31">
        <v>1366</v>
      </c>
      <c r="L158" s="31">
        <v>1323.05</v>
      </c>
      <c r="M158" s="31">
        <v>3.3159200000000002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743.3</v>
      </c>
      <c r="D159" s="36">
        <v>749.66666666666663</v>
      </c>
      <c r="E159" s="36">
        <v>731.5333333333333</v>
      </c>
      <c r="F159" s="36">
        <v>719.76666666666665</v>
      </c>
      <c r="G159" s="36">
        <v>701.63333333333333</v>
      </c>
      <c r="H159" s="36">
        <v>761.43333333333328</v>
      </c>
      <c r="I159" s="36">
        <v>779.56666666666672</v>
      </c>
      <c r="J159" s="36">
        <v>791.33333333333326</v>
      </c>
      <c r="K159" s="31">
        <v>767.8</v>
      </c>
      <c r="L159" s="31">
        <v>737.9</v>
      </c>
      <c r="M159" s="31">
        <v>2.0726900000000001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711.35</v>
      </c>
      <c r="D160" s="36">
        <v>712.76666666666677</v>
      </c>
      <c r="E160" s="36">
        <v>698.63333333333355</v>
      </c>
      <c r="F160" s="36">
        <v>685.91666666666674</v>
      </c>
      <c r="G160" s="36">
        <v>671.78333333333353</v>
      </c>
      <c r="H160" s="36">
        <v>725.48333333333358</v>
      </c>
      <c r="I160" s="36">
        <v>739.61666666666679</v>
      </c>
      <c r="J160" s="36">
        <v>752.3333333333336</v>
      </c>
      <c r="K160" s="31">
        <v>726.9</v>
      </c>
      <c r="L160" s="31">
        <v>700.05</v>
      </c>
      <c r="M160" s="31">
        <v>3.9525999999999999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2664.9</v>
      </c>
      <c r="D161" s="36">
        <v>2692.85</v>
      </c>
      <c r="E161" s="36">
        <v>2626.6</v>
      </c>
      <c r="F161" s="36">
        <v>2588.3000000000002</v>
      </c>
      <c r="G161" s="36">
        <v>2522.0500000000002</v>
      </c>
      <c r="H161" s="36">
        <v>2731.1499999999996</v>
      </c>
      <c r="I161" s="36">
        <v>2797.3999999999996</v>
      </c>
      <c r="J161" s="36">
        <v>2835.6999999999994</v>
      </c>
      <c r="K161" s="31">
        <v>2759.1</v>
      </c>
      <c r="L161" s="31">
        <v>2654.55</v>
      </c>
      <c r="M161" s="31">
        <v>1.3808499999999999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252.78</v>
      </c>
      <c r="D162" s="36">
        <v>253.51999999999998</v>
      </c>
      <c r="E162" s="36">
        <v>248.78999999999996</v>
      </c>
      <c r="F162" s="36">
        <v>244.79999999999998</v>
      </c>
      <c r="G162" s="36">
        <v>240.06999999999996</v>
      </c>
      <c r="H162" s="36">
        <v>257.51</v>
      </c>
      <c r="I162" s="36">
        <v>262.24</v>
      </c>
      <c r="J162" s="36">
        <v>266.22999999999996</v>
      </c>
      <c r="K162" s="31">
        <v>258.25</v>
      </c>
      <c r="L162" s="31">
        <v>249.53</v>
      </c>
      <c r="M162" s="31">
        <v>53.658160000000002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103.62</v>
      </c>
      <c r="D163" s="36">
        <v>103.64</v>
      </c>
      <c r="E163" s="36">
        <v>102.03</v>
      </c>
      <c r="F163" s="36">
        <v>100.44</v>
      </c>
      <c r="G163" s="36">
        <v>98.83</v>
      </c>
      <c r="H163" s="36">
        <v>105.23</v>
      </c>
      <c r="I163" s="36">
        <v>106.83999999999999</v>
      </c>
      <c r="J163" s="36">
        <v>108.43</v>
      </c>
      <c r="K163" s="31">
        <v>105.25</v>
      </c>
      <c r="L163" s="31">
        <v>102.05</v>
      </c>
      <c r="M163" s="31">
        <v>37.325449999999996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1014.75</v>
      </c>
      <c r="D164" s="36">
        <v>1023.7000000000002</v>
      </c>
      <c r="E164" s="36">
        <v>1002.0000000000002</v>
      </c>
      <c r="F164" s="36">
        <v>989.25000000000011</v>
      </c>
      <c r="G164" s="36">
        <v>967.55000000000018</v>
      </c>
      <c r="H164" s="36">
        <v>1036.4500000000003</v>
      </c>
      <c r="I164" s="36">
        <v>1058.1500000000003</v>
      </c>
      <c r="J164" s="36">
        <v>1070.9000000000003</v>
      </c>
      <c r="K164" s="31">
        <v>1045.4000000000001</v>
      </c>
      <c r="L164" s="31">
        <v>1010.95</v>
      </c>
      <c r="M164" s="31">
        <v>0.60180999999999996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4198.7</v>
      </c>
      <c r="D165" s="36">
        <v>4218.2333333333336</v>
      </c>
      <c r="E165" s="36">
        <v>4146.2166666666672</v>
      </c>
      <c r="F165" s="36">
        <v>4093.7333333333336</v>
      </c>
      <c r="G165" s="36">
        <v>4021.7166666666672</v>
      </c>
      <c r="H165" s="36">
        <v>4270.7166666666672</v>
      </c>
      <c r="I165" s="36">
        <v>4342.7333333333336</v>
      </c>
      <c r="J165" s="36">
        <v>4395.2166666666672</v>
      </c>
      <c r="K165" s="31">
        <v>4290.25</v>
      </c>
      <c r="L165" s="31">
        <v>4165.75</v>
      </c>
      <c r="M165" s="31">
        <v>1.91797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579.65</v>
      </c>
      <c r="D166" s="36">
        <v>591.51666666666665</v>
      </c>
      <c r="E166" s="36">
        <v>562.68333333333328</v>
      </c>
      <c r="F166" s="36">
        <v>545.71666666666658</v>
      </c>
      <c r="G166" s="36">
        <v>516.88333333333321</v>
      </c>
      <c r="H166" s="36">
        <v>608.48333333333335</v>
      </c>
      <c r="I166" s="36">
        <v>637.31666666666683</v>
      </c>
      <c r="J166" s="36">
        <v>654.28333333333342</v>
      </c>
      <c r="K166" s="31">
        <v>620.35</v>
      </c>
      <c r="L166" s="31">
        <v>574.54999999999995</v>
      </c>
      <c r="M166" s="31">
        <v>412.96481999999997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463.2</v>
      </c>
      <c r="D167" s="36">
        <v>463.43333333333334</v>
      </c>
      <c r="E167" s="36">
        <v>460.56666666666666</v>
      </c>
      <c r="F167" s="36">
        <v>457.93333333333334</v>
      </c>
      <c r="G167" s="36">
        <v>455.06666666666666</v>
      </c>
      <c r="H167" s="36">
        <v>466.06666666666666</v>
      </c>
      <c r="I167" s="36">
        <v>468.93333333333334</v>
      </c>
      <c r="J167" s="36">
        <v>471.56666666666666</v>
      </c>
      <c r="K167" s="31">
        <v>466.3</v>
      </c>
      <c r="L167" s="31">
        <v>460.8</v>
      </c>
      <c r="M167" s="31">
        <v>0.81616999999999995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175.55</v>
      </c>
      <c r="D168" s="36">
        <v>176.40666666666667</v>
      </c>
      <c r="E168" s="36">
        <v>173.77333333333334</v>
      </c>
      <c r="F168" s="36">
        <v>171.99666666666667</v>
      </c>
      <c r="G168" s="36">
        <v>169.36333333333334</v>
      </c>
      <c r="H168" s="36">
        <v>178.18333333333334</v>
      </c>
      <c r="I168" s="36">
        <v>180.81666666666666</v>
      </c>
      <c r="J168" s="36">
        <v>182.59333333333333</v>
      </c>
      <c r="K168" s="31">
        <v>179.04</v>
      </c>
      <c r="L168" s="31">
        <v>174.63</v>
      </c>
      <c r="M168" s="31">
        <v>38.624639999999999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176</v>
      </c>
      <c r="D169" s="36">
        <v>176.23000000000002</v>
      </c>
      <c r="E169" s="36">
        <v>174.82000000000005</v>
      </c>
      <c r="F169" s="36">
        <v>173.64000000000004</v>
      </c>
      <c r="G169" s="36">
        <v>172.23000000000008</v>
      </c>
      <c r="H169" s="36">
        <v>177.41000000000003</v>
      </c>
      <c r="I169" s="36">
        <v>178.82</v>
      </c>
      <c r="J169" s="36">
        <v>180</v>
      </c>
      <c r="K169" s="31">
        <v>177.64</v>
      </c>
      <c r="L169" s="31">
        <v>175.05</v>
      </c>
      <c r="M169" s="31">
        <v>65.017160000000004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999.05</v>
      </c>
      <c r="D170" s="36">
        <v>1008.4833333333332</v>
      </c>
      <c r="E170" s="36">
        <v>974.56666666666638</v>
      </c>
      <c r="F170" s="36">
        <v>950.08333333333314</v>
      </c>
      <c r="G170" s="36">
        <v>916.16666666666629</v>
      </c>
      <c r="H170" s="36">
        <v>1032.9666666666665</v>
      </c>
      <c r="I170" s="36">
        <v>1066.8833333333332</v>
      </c>
      <c r="J170" s="36">
        <v>1091.3666666666666</v>
      </c>
      <c r="K170" s="31">
        <v>1042.4000000000001</v>
      </c>
      <c r="L170" s="31">
        <v>984</v>
      </c>
      <c r="M170" s="31">
        <v>19.933219999999999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4788.55</v>
      </c>
      <c r="D171" s="36">
        <v>4807.9666666666672</v>
      </c>
      <c r="E171" s="36">
        <v>4750.5833333333339</v>
      </c>
      <c r="F171" s="36">
        <v>4712.6166666666668</v>
      </c>
      <c r="G171" s="36">
        <v>4655.2333333333336</v>
      </c>
      <c r="H171" s="36">
        <v>4845.9333333333343</v>
      </c>
      <c r="I171" s="36">
        <v>4903.3166666666675</v>
      </c>
      <c r="J171" s="36">
        <v>4941.2833333333347</v>
      </c>
      <c r="K171" s="31">
        <v>4865.3500000000004</v>
      </c>
      <c r="L171" s="31">
        <v>4770</v>
      </c>
      <c r="M171" s="31">
        <v>0.27059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1641.7</v>
      </c>
      <c r="D172" s="36">
        <v>1654</v>
      </c>
      <c r="E172" s="36">
        <v>1608</v>
      </c>
      <c r="F172" s="36">
        <v>1574.3</v>
      </c>
      <c r="G172" s="36">
        <v>1528.3</v>
      </c>
      <c r="H172" s="36">
        <v>1687.7</v>
      </c>
      <c r="I172" s="36">
        <v>1733.7</v>
      </c>
      <c r="J172" s="36">
        <v>1767.4</v>
      </c>
      <c r="K172" s="31">
        <v>1700</v>
      </c>
      <c r="L172" s="31">
        <v>1620.3</v>
      </c>
      <c r="M172" s="31">
        <v>3.9572799999999999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334.7</v>
      </c>
      <c r="D173" s="36">
        <v>334.86666666666667</v>
      </c>
      <c r="E173" s="36">
        <v>329.73333333333335</v>
      </c>
      <c r="F173" s="36">
        <v>324.76666666666665</v>
      </c>
      <c r="G173" s="36">
        <v>319.63333333333333</v>
      </c>
      <c r="H173" s="36">
        <v>339.83333333333337</v>
      </c>
      <c r="I173" s="36">
        <v>344.9666666666667</v>
      </c>
      <c r="J173" s="36">
        <v>349.93333333333339</v>
      </c>
      <c r="K173" s="31">
        <v>340</v>
      </c>
      <c r="L173" s="31">
        <v>329.9</v>
      </c>
      <c r="M173" s="31">
        <v>13.590070000000001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212.57</v>
      </c>
      <c r="D174" s="36">
        <v>213.62333333333331</v>
      </c>
      <c r="E174" s="36">
        <v>210.01666666666662</v>
      </c>
      <c r="F174" s="36">
        <v>207.46333333333331</v>
      </c>
      <c r="G174" s="36">
        <v>203.85666666666663</v>
      </c>
      <c r="H174" s="36">
        <v>216.17666666666662</v>
      </c>
      <c r="I174" s="36">
        <v>219.7833333333333</v>
      </c>
      <c r="J174" s="36">
        <v>222.33666666666662</v>
      </c>
      <c r="K174" s="31">
        <v>217.23</v>
      </c>
      <c r="L174" s="31">
        <v>211.07</v>
      </c>
      <c r="M174" s="31">
        <v>32.60962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794.1</v>
      </c>
      <c r="D175" s="36">
        <v>796.41666666666663</v>
      </c>
      <c r="E175" s="36">
        <v>787.48333333333323</v>
      </c>
      <c r="F175" s="36">
        <v>780.86666666666656</v>
      </c>
      <c r="G175" s="36">
        <v>771.93333333333317</v>
      </c>
      <c r="H175" s="36">
        <v>803.0333333333333</v>
      </c>
      <c r="I175" s="36">
        <v>811.9666666666667</v>
      </c>
      <c r="J175" s="36">
        <v>818.58333333333337</v>
      </c>
      <c r="K175" s="31">
        <v>805.35</v>
      </c>
      <c r="L175" s="31">
        <v>789.8</v>
      </c>
      <c r="M175" s="31">
        <v>1.5721499999999999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484.9</v>
      </c>
      <c r="D176" s="36">
        <v>485.81666666666666</v>
      </c>
      <c r="E176" s="36">
        <v>480.63333333333333</v>
      </c>
      <c r="F176" s="36">
        <v>476.36666666666667</v>
      </c>
      <c r="G176" s="36">
        <v>471.18333333333334</v>
      </c>
      <c r="H176" s="36">
        <v>490.08333333333331</v>
      </c>
      <c r="I176" s="36">
        <v>495.26666666666659</v>
      </c>
      <c r="J176" s="36">
        <v>499.5333333333333</v>
      </c>
      <c r="K176" s="31">
        <v>491</v>
      </c>
      <c r="L176" s="31">
        <v>481.55</v>
      </c>
      <c r="M176" s="31">
        <v>56.336419999999997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213.15</v>
      </c>
      <c r="D177" s="36">
        <v>213.42</v>
      </c>
      <c r="E177" s="36">
        <v>211.33999999999997</v>
      </c>
      <c r="F177" s="36">
        <v>209.53</v>
      </c>
      <c r="G177" s="36">
        <v>207.45</v>
      </c>
      <c r="H177" s="36">
        <v>215.22999999999996</v>
      </c>
      <c r="I177" s="36">
        <v>217.30999999999995</v>
      </c>
      <c r="J177" s="36">
        <v>219.11999999999995</v>
      </c>
      <c r="K177" s="31">
        <v>215.5</v>
      </c>
      <c r="L177" s="31">
        <v>211.61</v>
      </c>
      <c r="M177" s="31">
        <v>126.15853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1330.75</v>
      </c>
      <c r="D178" s="36">
        <v>1330.5833333333333</v>
      </c>
      <c r="E178" s="36">
        <v>1318.2166666666665</v>
      </c>
      <c r="F178" s="36">
        <v>1305.6833333333332</v>
      </c>
      <c r="G178" s="36">
        <v>1293.3166666666664</v>
      </c>
      <c r="H178" s="36">
        <v>1343.1166666666666</v>
      </c>
      <c r="I178" s="36">
        <v>1355.4833333333333</v>
      </c>
      <c r="J178" s="36">
        <v>1368.0166666666667</v>
      </c>
      <c r="K178" s="31">
        <v>1342.95</v>
      </c>
      <c r="L178" s="31">
        <v>1318.05</v>
      </c>
      <c r="M178" s="31">
        <v>0.78371000000000002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95.07</v>
      </c>
      <c r="D179" s="36">
        <v>95.79</v>
      </c>
      <c r="E179" s="36">
        <v>93.890000000000015</v>
      </c>
      <c r="F179" s="36">
        <v>92.710000000000008</v>
      </c>
      <c r="G179" s="36">
        <v>90.810000000000016</v>
      </c>
      <c r="H179" s="36">
        <v>96.970000000000013</v>
      </c>
      <c r="I179" s="36">
        <v>98.870000000000019</v>
      </c>
      <c r="J179" s="36">
        <v>100.05000000000001</v>
      </c>
      <c r="K179" s="31">
        <v>97.69</v>
      </c>
      <c r="L179" s="31">
        <v>94.61</v>
      </c>
      <c r="M179" s="31">
        <v>232.17837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1946.05</v>
      </c>
      <c r="D180" s="36">
        <v>1921.3833333333332</v>
      </c>
      <c r="E180" s="36">
        <v>1777.7666666666664</v>
      </c>
      <c r="F180" s="36">
        <v>1609.4833333333331</v>
      </c>
      <c r="G180" s="36">
        <v>1465.8666666666663</v>
      </c>
      <c r="H180" s="36">
        <v>2089.6666666666665</v>
      </c>
      <c r="I180" s="36">
        <v>2233.2833333333333</v>
      </c>
      <c r="J180" s="36">
        <v>2401.5666666666666</v>
      </c>
      <c r="K180" s="31">
        <v>2065</v>
      </c>
      <c r="L180" s="31">
        <v>1753.1</v>
      </c>
      <c r="M180" s="31">
        <v>202.15532999999999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390.35</v>
      </c>
      <c r="D181" s="36">
        <v>392.15000000000003</v>
      </c>
      <c r="E181" s="36">
        <v>384.90000000000009</v>
      </c>
      <c r="F181" s="36">
        <v>379.45000000000005</v>
      </c>
      <c r="G181" s="36">
        <v>372.2000000000001</v>
      </c>
      <c r="H181" s="36">
        <v>397.60000000000008</v>
      </c>
      <c r="I181" s="36">
        <v>404.84999999999997</v>
      </c>
      <c r="J181" s="36">
        <v>410.30000000000007</v>
      </c>
      <c r="K181" s="31">
        <v>399.4</v>
      </c>
      <c r="L181" s="31">
        <v>386.7</v>
      </c>
      <c r="M181" s="31">
        <v>8.0801300000000005</v>
      </c>
      <c r="N181" s="1"/>
      <c r="O181" s="1"/>
    </row>
    <row r="182" spans="1:15" ht="12.75" customHeight="1">
      <c r="A182" s="33">
        <v>172</v>
      </c>
      <c r="B182" s="53" t="s">
        <v>829</v>
      </c>
      <c r="C182" s="31">
        <v>7499.2</v>
      </c>
      <c r="D182" s="36">
        <v>7503.0666666666666</v>
      </c>
      <c r="E182" s="36">
        <v>7466.1333333333332</v>
      </c>
      <c r="F182" s="36">
        <v>7433.0666666666666</v>
      </c>
      <c r="G182" s="36">
        <v>7396.1333333333332</v>
      </c>
      <c r="H182" s="36">
        <v>7536.1333333333332</v>
      </c>
      <c r="I182" s="36">
        <v>7573.0666666666657</v>
      </c>
      <c r="J182" s="36">
        <v>7606.1333333333332</v>
      </c>
      <c r="K182" s="31">
        <v>7540</v>
      </c>
      <c r="L182" s="31">
        <v>7470</v>
      </c>
      <c r="M182" s="31">
        <v>9.8379999999999995E-2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1823.3</v>
      </c>
      <c r="D183" s="36">
        <v>1822.7666666666667</v>
      </c>
      <c r="E183" s="36">
        <v>1810.5333333333333</v>
      </c>
      <c r="F183" s="36">
        <v>1797.7666666666667</v>
      </c>
      <c r="G183" s="36">
        <v>1785.5333333333333</v>
      </c>
      <c r="H183" s="36">
        <v>1835.5333333333333</v>
      </c>
      <c r="I183" s="36">
        <v>1847.7666666666664</v>
      </c>
      <c r="J183" s="36">
        <v>1860.5333333333333</v>
      </c>
      <c r="K183" s="31">
        <v>1835</v>
      </c>
      <c r="L183" s="31">
        <v>1810</v>
      </c>
      <c r="M183" s="31">
        <v>3.5916600000000001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2641.6</v>
      </c>
      <c r="D184" s="36">
        <v>2648.9833333333331</v>
      </c>
      <c r="E184" s="36">
        <v>2614.8166666666662</v>
      </c>
      <c r="F184" s="36">
        <v>2588.0333333333328</v>
      </c>
      <c r="G184" s="36">
        <v>2553.8666666666659</v>
      </c>
      <c r="H184" s="36">
        <v>2675.7666666666664</v>
      </c>
      <c r="I184" s="36">
        <v>2709.9333333333334</v>
      </c>
      <c r="J184" s="36">
        <v>2736.7166666666667</v>
      </c>
      <c r="K184" s="31">
        <v>2683.15</v>
      </c>
      <c r="L184" s="31">
        <v>2622.2</v>
      </c>
      <c r="M184" s="31">
        <v>0.87529999999999997</v>
      </c>
      <c r="N184" s="1"/>
      <c r="O184" s="1"/>
    </row>
    <row r="185" spans="1:15" ht="12.75" customHeight="1">
      <c r="A185" s="33">
        <v>175</v>
      </c>
      <c r="B185" s="53" t="s">
        <v>830</v>
      </c>
      <c r="C185" s="31">
        <v>825.85</v>
      </c>
      <c r="D185" s="36">
        <v>828.91666666666663</v>
      </c>
      <c r="E185" s="36">
        <v>820.93333333333328</v>
      </c>
      <c r="F185" s="36">
        <v>816.01666666666665</v>
      </c>
      <c r="G185" s="36">
        <v>808.0333333333333</v>
      </c>
      <c r="H185" s="36">
        <v>833.83333333333326</v>
      </c>
      <c r="I185" s="36">
        <v>841.81666666666661</v>
      </c>
      <c r="J185" s="36">
        <v>846.73333333333323</v>
      </c>
      <c r="K185" s="31">
        <v>836.9</v>
      </c>
      <c r="L185" s="31">
        <v>824</v>
      </c>
      <c r="M185" s="31">
        <v>0.24528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1213.3499999999999</v>
      </c>
      <c r="D186" s="36">
        <v>1217.8166666666666</v>
      </c>
      <c r="E186" s="36">
        <v>1203.7833333333333</v>
      </c>
      <c r="F186" s="36">
        <v>1194.2166666666667</v>
      </c>
      <c r="G186" s="36">
        <v>1180.1833333333334</v>
      </c>
      <c r="H186" s="36">
        <v>1227.3833333333332</v>
      </c>
      <c r="I186" s="36">
        <v>1241.4166666666665</v>
      </c>
      <c r="J186" s="36">
        <v>1250.9833333333331</v>
      </c>
      <c r="K186" s="31">
        <v>1231.8499999999999</v>
      </c>
      <c r="L186" s="31">
        <v>1208.25</v>
      </c>
      <c r="M186" s="31">
        <v>3.9667500000000002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1280.0999999999999</v>
      </c>
      <c r="D187" s="36">
        <v>1286.5166666666667</v>
      </c>
      <c r="E187" s="36">
        <v>1254.6833333333334</v>
      </c>
      <c r="F187" s="36">
        <v>1229.2666666666667</v>
      </c>
      <c r="G187" s="36">
        <v>1197.4333333333334</v>
      </c>
      <c r="H187" s="36">
        <v>1311.9333333333334</v>
      </c>
      <c r="I187" s="36">
        <v>1343.7666666666669</v>
      </c>
      <c r="J187" s="36">
        <v>1369.1833333333334</v>
      </c>
      <c r="K187" s="31">
        <v>1318.35</v>
      </c>
      <c r="L187" s="31">
        <v>1261.0999999999999</v>
      </c>
      <c r="M187" s="31">
        <v>3.1107999999999998</v>
      </c>
      <c r="N187" s="1"/>
      <c r="O187" s="1"/>
    </row>
    <row r="188" spans="1:15" ht="12.75" customHeight="1">
      <c r="A188" s="33">
        <v>178</v>
      </c>
      <c r="B188" s="53" t="s">
        <v>831</v>
      </c>
      <c r="C188" s="31">
        <v>1123</v>
      </c>
      <c r="D188" s="36">
        <v>1130.5333333333333</v>
      </c>
      <c r="E188" s="36">
        <v>1108.5666666666666</v>
      </c>
      <c r="F188" s="36">
        <v>1094.1333333333332</v>
      </c>
      <c r="G188" s="36">
        <v>1072.1666666666665</v>
      </c>
      <c r="H188" s="36">
        <v>1144.9666666666667</v>
      </c>
      <c r="I188" s="36">
        <v>1166.9333333333334</v>
      </c>
      <c r="J188" s="36">
        <v>1181.3666666666668</v>
      </c>
      <c r="K188" s="31">
        <v>1152.5</v>
      </c>
      <c r="L188" s="31">
        <v>1116.0999999999999</v>
      </c>
      <c r="M188" s="31">
        <v>2.6194500000000001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4413.6499999999996</v>
      </c>
      <c r="D189" s="36">
        <v>4388.55</v>
      </c>
      <c r="E189" s="36">
        <v>4345.1000000000004</v>
      </c>
      <c r="F189" s="36">
        <v>4276.55</v>
      </c>
      <c r="G189" s="36">
        <v>4233.1000000000004</v>
      </c>
      <c r="H189" s="36">
        <v>4457.1000000000004</v>
      </c>
      <c r="I189" s="36">
        <v>4500.5499999999993</v>
      </c>
      <c r="J189" s="36">
        <v>4569.1000000000004</v>
      </c>
      <c r="K189" s="31">
        <v>4432</v>
      </c>
      <c r="L189" s="31">
        <v>4320</v>
      </c>
      <c r="M189" s="31">
        <v>0.76939000000000002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1375.5</v>
      </c>
      <c r="D190" s="36">
        <v>1375.75</v>
      </c>
      <c r="E190" s="36">
        <v>1365.5</v>
      </c>
      <c r="F190" s="36">
        <v>1355.5</v>
      </c>
      <c r="G190" s="36">
        <v>1345.25</v>
      </c>
      <c r="H190" s="36">
        <v>1385.75</v>
      </c>
      <c r="I190" s="36">
        <v>1396</v>
      </c>
      <c r="J190" s="36">
        <v>1406</v>
      </c>
      <c r="K190" s="31">
        <v>1386</v>
      </c>
      <c r="L190" s="31">
        <v>1365.75</v>
      </c>
      <c r="M190" s="31">
        <v>5.6375400000000004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842.85</v>
      </c>
      <c r="D191" s="36">
        <v>849.73333333333323</v>
      </c>
      <c r="E191" s="36">
        <v>821.91666666666652</v>
      </c>
      <c r="F191" s="36">
        <v>800.98333333333323</v>
      </c>
      <c r="G191" s="36">
        <v>773.16666666666652</v>
      </c>
      <c r="H191" s="36">
        <v>870.66666666666652</v>
      </c>
      <c r="I191" s="36">
        <v>898.48333333333335</v>
      </c>
      <c r="J191" s="36">
        <v>919.41666666666652</v>
      </c>
      <c r="K191" s="31">
        <v>877.55</v>
      </c>
      <c r="L191" s="31">
        <v>828.8</v>
      </c>
      <c r="M191" s="31">
        <v>10.042719999999999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3077.2</v>
      </c>
      <c r="D192" s="36">
        <v>3074.7166666666667</v>
      </c>
      <c r="E192" s="36">
        <v>3037.4833333333336</v>
      </c>
      <c r="F192" s="36">
        <v>2997.7666666666669</v>
      </c>
      <c r="G192" s="36">
        <v>2960.5333333333338</v>
      </c>
      <c r="H192" s="36">
        <v>3114.4333333333334</v>
      </c>
      <c r="I192" s="36">
        <v>3151.6666666666661</v>
      </c>
      <c r="J192" s="36">
        <v>3191.3833333333332</v>
      </c>
      <c r="K192" s="31">
        <v>3111.95</v>
      </c>
      <c r="L192" s="31">
        <v>3035</v>
      </c>
      <c r="M192" s="31">
        <v>6.8267499999999997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487.8</v>
      </c>
      <c r="D193" s="36">
        <v>490.59999999999997</v>
      </c>
      <c r="E193" s="36">
        <v>483.39999999999992</v>
      </c>
      <c r="F193" s="36">
        <v>478.99999999999994</v>
      </c>
      <c r="G193" s="36">
        <v>471.7999999999999</v>
      </c>
      <c r="H193" s="36">
        <v>494.99999999999994</v>
      </c>
      <c r="I193" s="36">
        <v>502.2</v>
      </c>
      <c r="J193" s="36">
        <v>506.59999999999997</v>
      </c>
      <c r="K193" s="31">
        <v>497.8</v>
      </c>
      <c r="L193" s="31">
        <v>486.2</v>
      </c>
      <c r="M193" s="31">
        <v>21.79203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585.85</v>
      </c>
      <c r="D194" s="36">
        <v>585.7833333333333</v>
      </c>
      <c r="E194" s="36">
        <v>580.56666666666661</v>
      </c>
      <c r="F194" s="36">
        <v>575.2833333333333</v>
      </c>
      <c r="G194" s="36">
        <v>570.06666666666661</v>
      </c>
      <c r="H194" s="36">
        <v>591.06666666666661</v>
      </c>
      <c r="I194" s="36">
        <v>596.2833333333333</v>
      </c>
      <c r="J194" s="36">
        <v>601.56666666666661</v>
      </c>
      <c r="K194" s="31">
        <v>591</v>
      </c>
      <c r="L194" s="31">
        <v>580.5</v>
      </c>
      <c r="M194" s="31">
        <v>4.3662799999999997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2516.9499999999998</v>
      </c>
      <c r="D195" s="36">
        <v>2513.9333333333329</v>
      </c>
      <c r="E195" s="36">
        <v>2498.016666666666</v>
      </c>
      <c r="F195" s="36">
        <v>2479.083333333333</v>
      </c>
      <c r="G195" s="36">
        <v>2463.1666666666661</v>
      </c>
      <c r="H195" s="36">
        <v>2532.8666666666659</v>
      </c>
      <c r="I195" s="36">
        <v>2548.7833333333328</v>
      </c>
      <c r="J195" s="36">
        <v>2567.7166666666658</v>
      </c>
      <c r="K195" s="31">
        <v>2529.85</v>
      </c>
      <c r="L195" s="31">
        <v>2495</v>
      </c>
      <c r="M195" s="31">
        <v>7.9240399999999998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1189.7</v>
      </c>
      <c r="D196" s="36">
        <v>1197.2333333333333</v>
      </c>
      <c r="E196" s="36">
        <v>1176.4666666666667</v>
      </c>
      <c r="F196" s="36">
        <v>1163.2333333333333</v>
      </c>
      <c r="G196" s="36">
        <v>1142.4666666666667</v>
      </c>
      <c r="H196" s="36">
        <v>1210.4666666666667</v>
      </c>
      <c r="I196" s="36">
        <v>1231.2333333333336</v>
      </c>
      <c r="J196" s="36">
        <v>1244.4666666666667</v>
      </c>
      <c r="K196" s="31">
        <v>1218</v>
      </c>
      <c r="L196" s="31">
        <v>1184</v>
      </c>
      <c r="M196" s="31">
        <v>7.05741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2724.1</v>
      </c>
      <c r="D197" s="36">
        <v>2728.0333333333333</v>
      </c>
      <c r="E197" s="36">
        <v>2691.0666666666666</v>
      </c>
      <c r="F197" s="36">
        <v>2658.0333333333333</v>
      </c>
      <c r="G197" s="36">
        <v>2621.0666666666666</v>
      </c>
      <c r="H197" s="36">
        <v>2761.0666666666666</v>
      </c>
      <c r="I197" s="36">
        <v>2798.0333333333328</v>
      </c>
      <c r="J197" s="36">
        <v>2831.0666666666666</v>
      </c>
      <c r="K197" s="31">
        <v>2765</v>
      </c>
      <c r="L197" s="31">
        <v>2695</v>
      </c>
      <c r="M197" s="31">
        <v>0.50470999999999999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139.38999999999999</v>
      </c>
      <c r="D198" s="36">
        <v>140.13</v>
      </c>
      <c r="E198" s="36">
        <v>138.26</v>
      </c>
      <c r="F198" s="36">
        <v>137.13</v>
      </c>
      <c r="G198" s="36">
        <v>135.26</v>
      </c>
      <c r="H198" s="36">
        <v>141.26</v>
      </c>
      <c r="I198" s="36">
        <v>143.13</v>
      </c>
      <c r="J198" s="36">
        <v>144.26</v>
      </c>
      <c r="K198" s="31">
        <v>142</v>
      </c>
      <c r="L198" s="31">
        <v>139</v>
      </c>
      <c r="M198" s="31">
        <v>8.3937600000000003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3332.25</v>
      </c>
      <c r="D199" s="36">
        <v>3330.0666666666671</v>
      </c>
      <c r="E199" s="36">
        <v>3290.233333333334</v>
      </c>
      <c r="F199" s="36">
        <v>3248.2166666666672</v>
      </c>
      <c r="G199" s="36">
        <v>3208.3833333333341</v>
      </c>
      <c r="H199" s="36">
        <v>3372.0833333333339</v>
      </c>
      <c r="I199" s="36">
        <v>3411.916666666667</v>
      </c>
      <c r="J199" s="36">
        <v>3453.9333333333338</v>
      </c>
      <c r="K199" s="31">
        <v>3369.9</v>
      </c>
      <c r="L199" s="31">
        <v>3288.05</v>
      </c>
      <c r="M199" s="31">
        <v>0.56572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612.9</v>
      </c>
      <c r="D200" s="36">
        <v>613.19999999999993</v>
      </c>
      <c r="E200" s="36">
        <v>607.49999999999989</v>
      </c>
      <c r="F200" s="36">
        <v>602.09999999999991</v>
      </c>
      <c r="G200" s="36">
        <v>596.39999999999986</v>
      </c>
      <c r="H200" s="36">
        <v>618.59999999999991</v>
      </c>
      <c r="I200" s="36">
        <v>624.29999999999995</v>
      </c>
      <c r="J200" s="36">
        <v>629.69999999999993</v>
      </c>
      <c r="K200" s="31">
        <v>618.9</v>
      </c>
      <c r="L200" s="31">
        <v>607.79999999999995</v>
      </c>
      <c r="M200" s="31">
        <v>11.37951</v>
      </c>
      <c r="N200" s="1"/>
      <c r="O200" s="1"/>
    </row>
    <row r="201" spans="1:15" ht="12.75" customHeight="1">
      <c r="A201" s="33">
        <v>191</v>
      </c>
      <c r="B201" s="53" t="s">
        <v>868</v>
      </c>
      <c r="C201" s="31">
        <v>399.35</v>
      </c>
      <c r="D201" s="36">
        <v>403.76666666666671</v>
      </c>
      <c r="E201" s="36">
        <v>392.68333333333339</v>
      </c>
      <c r="F201" s="36">
        <v>386.01666666666671</v>
      </c>
      <c r="G201" s="36">
        <v>374.93333333333339</v>
      </c>
      <c r="H201" s="36">
        <v>410.43333333333339</v>
      </c>
      <c r="I201" s="36">
        <v>421.51666666666677</v>
      </c>
      <c r="J201" s="36">
        <v>428.18333333333339</v>
      </c>
      <c r="K201" s="31">
        <v>414.85</v>
      </c>
      <c r="L201" s="31">
        <v>397.1</v>
      </c>
      <c r="M201" s="31">
        <v>34.57358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694.65</v>
      </c>
      <c r="D202" s="36">
        <v>698.7166666666667</v>
      </c>
      <c r="E202" s="36">
        <v>687.93333333333339</v>
      </c>
      <c r="F202" s="36">
        <v>681.2166666666667</v>
      </c>
      <c r="G202" s="36">
        <v>670.43333333333339</v>
      </c>
      <c r="H202" s="36">
        <v>705.43333333333339</v>
      </c>
      <c r="I202" s="36">
        <v>716.2166666666667</v>
      </c>
      <c r="J202" s="36">
        <v>722.93333333333339</v>
      </c>
      <c r="K202" s="31">
        <v>709.5</v>
      </c>
      <c r="L202" s="31">
        <v>692</v>
      </c>
      <c r="M202" s="31">
        <v>16.162800000000001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213.02</v>
      </c>
      <c r="D203" s="36">
        <v>215.00666666666666</v>
      </c>
      <c r="E203" s="36">
        <v>210.01333333333332</v>
      </c>
      <c r="F203" s="36">
        <v>207.00666666666666</v>
      </c>
      <c r="G203" s="36">
        <v>202.01333333333332</v>
      </c>
      <c r="H203" s="36">
        <v>218.01333333333332</v>
      </c>
      <c r="I203" s="36">
        <v>223.00666666666666</v>
      </c>
      <c r="J203" s="36">
        <v>226.01333333333332</v>
      </c>
      <c r="K203" s="31">
        <v>220</v>
      </c>
      <c r="L203" s="31">
        <v>212</v>
      </c>
      <c r="M203" s="31">
        <v>60.972369999999998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238.04</v>
      </c>
      <c r="D204" s="36">
        <v>240.27666666666664</v>
      </c>
      <c r="E204" s="36">
        <v>234.76333333333329</v>
      </c>
      <c r="F204" s="36">
        <v>231.48666666666665</v>
      </c>
      <c r="G204" s="36">
        <v>225.9733333333333</v>
      </c>
      <c r="H204" s="36">
        <v>243.55333333333328</v>
      </c>
      <c r="I204" s="36">
        <v>249.06666666666661</v>
      </c>
      <c r="J204" s="36">
        <v>252.34333333333328</v>
      </c>
      <c r="K204" s="31">
        <v>245.79</v>
      </c>
      <c r="L204" s="31">
        <v>237</v>
      </c>
      <c r="M204" s="31">
        <v>57.182859999999998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301.25</v>
      </c>
      <c r="D205" s="36">
        <v>302.3</v>
      </c>
      <c r="E205" s="36">
        <v>298.85000000000002</v>
      </c>
      <c r="F205" s="36">
        <v>296.45</v>
      </c>
      <c r="G205" s="36">
        <v>293</v>
      </c>
      <c r="H205" s="36">
        <v>304.70000000000005</v>
      </c>
      <c r="I205" s="36">
        <v>308.14999999999998</v>
      </c>
      <c r="J205" s="36">
        <v>310.55000000000007</v>
      </c>
      <c r="K205" s="31">
        <v>305.75</v>
      </c>
      <c r="L205" s="31">
        <v>299.89999999999998</v>
      </c>
      <c r="M205" s="31">
        <v>5.4987899999999996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2197.6</v>
      </c>
      <c r="D206" s="36">
        <v>2218.6833333333329</v>
      </c>
      <c r="E206" s="36">
        <v>2157.9166666666661</v>
      </c>
      <c r="F206" s="36">
        <v>2118.2333333333331</v>
      </c>
      <c r="G206" s="36">
        <v>2057.4666666666662</v>
      </c>
      <c r="H206" s="36">
        <v>2258.3666666666659</v>
      </c>
      <c r="I206" s="36">
        <v>2319.1333333333332</v>
      </c>
      <c r="J206" s="36">
        <v>2358.8166666666657</v>
      </c>
      <c r="K206" s="31">
        <v>2279.4499999999998</v>
      </c>
      <c r="L206" s="31">
        <v>2179</v>
      </c>
      <c r="M206" s="31">
        <v>1.34548</v>
      </c>
      <c r="N206" s="1"/>
      <c r="O206" s="1"/>
    </row>
    <row r="207" spans="1:15" ht="12.75" customHeight="1">
      <c r="A207" s="33">
        <v>197</v>
      </c>
      <c r="B207" s="53" t="s">
        <v>869</v>
      </c>
      <c r="C207" s="31">
        <v>504</v>
      </c>
      <c r="D207" s="36">
        <v>507.76666666666665</v>
      </c>
      <c r="E207" s="36">
        <v>496.5333333333333</v>
      </c>
      <c r="F207" s="36">
        <v>489.06666666666666</v>
      </c>
      <c r="G207" s="36">
        <v>477.83333333333331</v>
      </c>
      <c r="H207" s="36">
        <v>515.23333333333335</v>
      </c>
      <c r="I207" s="36">
        <v>526.4666666666667</v>
      </c>
      <c r="J207" s="36">
        <v>533.93333333333328</v>
      </c>
      <c r="K207" s="31">
        <v>519</v>
      </c>
      <c r="L207" s="31">
        <v>500.3</v>
      </c>
      <c r="M207" s="31">
        <v>13.01234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1447.95</v>
      </c>
      <c r="D208" s="36">
        <v>1441.5</v>
      </c>
      <c r="E208" s="36">
        <v>1432.9</v>
      </c>
      <c r="F208" s="36">
        <v>1417.8500000000001</v>
      </c>
      <c r="G208" s="36">
        <v>1409.2500000000002</v>
      </c>
      <c r="H208" s="36">
        <v>1456.55</v>
      </c>
      <c r="I208" s="36">
        <v>1465.1499999999999</v>
      </c>
      <c r="J208" s="36">
        <v>1480.1999999999998</v>
      </c>
      <c r="K208" s="31">
        <v>1450.1</v>
      </c>
      <c r="L208" s="31">
        <v>1426.45</v>
      </c>
      <c r="M208" s="31">
        <v>20.790369999999999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4113.6000000000004</v>
      </c>
      <c r="D209" s="36">
        <v>4075.5833333333335</v>
      </c>
      <c r="E209" s="36">
        <v>4023.2666666666673</v>
      </c>
      <c r="F209" s="36">
        <v>3932.9333333333338</v>
      </c>
      <c r="G209" s="36">
        <v>3880.6166666666677</v>
      </c>
      <c r="H209" s="36">
        <v>4165.916666666667</v>
      </c>
      <c r="I209" s="36">
        <v>4218.2333333333336</v>
      </c>
      <c r="J209" s="36">
        <v>4308.5666666666666</v>
      </c>
      <c r="K209" s="31">
        <v>4127.8999999999996</v>
      </c>
      <c r="L209" s="31">
        <v>3985.25</v>
      </c>
      <c r="M209" s="31">
        <v>14.52164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1711.35</v>
      </c>
      <c r="D210" s="36">
        <v>1699.8</v>
      </c>
      <c r="E210" s="36">
        <v>1682.6499999999999</v>
      </c>
      <c r="F210" s="36">
        <v>1653.9499999999998</v>
      </c>
      <c r="G210" s="36">
        <v>1636.7999999999997</v>
      </c>
      <c r="H210" s="36">
        <v>1728.5</v>
      </c>
      <c r="I210" s="36">
        <v>1745.65</v>
      </c>
      <c r="J210" s="36">
        <v>1774.3500000000001</v>
      </c>
      <c r="K210" s="31">
        <v>1716.95</v>
      </c>
      <c r="L210" s="31">
        <v>1671.1</v>
      </c>
      <c r="M210" s="31">
        <v>372.60773999999998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590.95000000000005</v>
      </c>
      <c r="D211" s="36">
        <v>586.7166666666667</v>
      </c>
      <c r="E211" s="36">
        <v>581.18333333333339</v>
      </c>
      <c r="F211" s="36">
        <v>571.41666666666674</v>
      </c>
      <c r="G211" s="36">
        <v>565.88333333333344</v>
      </c>
      <c r="H211" s="36">
        <v>596.48333333333335</v>
      </c>
      <c r="I211" s="36">
        <v>602.01666666666665</v>
      </c>
      <c r="J211" s="36">
        <v>611.7833333333333</v>
      </c>
      <c r="K211" s="31">
        <v>592.25</v>
      </c>
      <c r="L211" s="31">
        <v>576.95000000000005</v>
      </c>
      <c r="M211" s="31">
        <v>65.932879999999997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115.09</v>
      </c>
      <c r="D212" s="36">
        <v>116.64999999999999</v>
      </c>
      <c r="E212" s="36">
        <v>112.99999999999999</v>
      </c>
      <c r="F212" s="36">
        <v>110.91</v>
      </c>
      <c r="G212" s="36">
        <v>107.25999999999999</v>
      </c>
      <c r="H212" s="36">
        <v>118.73999999999998</v>
      </c>
      <c r="I212" s="36">
        <v>122.38999999999999</v>
      </c>
      <c r="J212" s="36">
        <v>124.47999999999998</v>
      </c>
      <c r="K212" s="31">
        <v>120.3</v>
      </c>
      <c r="L212" s="31">
        <v>114.56</v>
      </c>
      <c r="M212" s="31">
        <v>277.87671999999998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830.55</v>
      </c>
      <c r="D213" s="36">
        <v>837.15</v>
      </c>
      <c r="E213" s="36">
        <v>821.4</v>
      </c>
      <c r="F213" s="36">
        <v>812.25</v>
      </c>
      <c r="G213" s="36">
        <v>796.5</v>
      </c>
      <c r="H213" s="36">
        <v>846.3</v>
      </c>
      <c r="I213" s="36">
        <v>862.05</v>
      </c>
      <c r="J213" s="36">
        <v>871.19999999999993</v>
      </c>
      <c r="K213" s="31">
        <v>852.9</v>
      </c>
      <c r="L213" s="31">
        <v>828</v>
      </c>
      <c r="M213" s="31">
        <v>211.64981</v>
      </c>
      <c r="N213" s="1"/>
      <c r="O213" s="1"/>
    </row>
    <row r="214" spans="1:15" ht="12.75" customHeight="1">
      <c r="A214" s="33">
        <v>204</v>
      </c>
      <c r="B214" s="53" t="s">
        <v>870</v>
      </c>
      <c r="C214" s="31">
        <v>1217.6500000000001</v>
      </c>
      <c r="D214" s="36">
        <v>1224.1833333333334</v>
      </c>
      <c r="E214" s="36">
        <v>1203.4666666666667</v>
      </c>
      <c r="F214" s="36">
        <v>1189.2833333333333</v>
      </c>
      <c r="G214" s="36">
        <v>1168.5666666666666</v>
      </c>
      <c r="H214" s="36">
        <v>1238.3666666666668</v>
      </c>
      <c r="I214" s="36">
        <v>1259.0833333333335</v>
      </c>
      <c r="J214" s="36">
        <v>1273.2666666666669</v>
      </c>
      <c r="K214" s="31">
        <v>1244.9000000000001</v>
      </c>
      <c r="L214" s="31">
        <v>1210</v>
      </c>
      <c r="M214" s="31">
        <v>0.38318000000000002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1916.85</v>
      </c>
      <c r="D215" s="36">
        <v>1932.3833333333332</v>
      </c>
      <c r="E215" s="36">
        <v>1895.8166666666664</v>
      </c>
      <c r="F215" s="36">
        <v>1874.7833333333331</v>
      </c>
      <c r="G215" s="36">
        <v>1838.2166666666662</v>
      </c>
      <c r="H215" s="36">
        <v>1953.4166666666665</v>
      </c>
      <c r="I215" s="36">
        <v>1989.9833333333331</v>
      </c>
      <c r="J215" s="36">
        <v>2011.0166666666667</v>
      </c>
      <c r="K215" s="31">
        <v>1968.95</v>
      </c>
      <c r="L215" s="31">
        <v>1911.35</v>
      </c>
      <c r="M215" s="31">
        <v>18.952300000000001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5510</v>
      </c>
      <c r="D216" s="36">
        <v>5521.0999999999995</v>
      </c>
      <c r="E216" s="36">
        <v>5462.3499999999985</v>
      </c>
      <c r="F216" s="36">
        <v>5414.6999999999989</v>
      </c>
      <c r="G216" s="36">
        <v>5355.949999999998</v>
      </c>
      <c r="H216" s="36">
        <v>5568.7499999999991</v>
      </c>
      <c r="I216" s="36">
        <v>5627.5000000000009</v>
      </c>
      <c r="J216" s="36">
        <v>5675.15</v>
      </c>
      <c r="K216" s="31">
        <v>5579.85</v>
      </c>
      <c r="L216" s="31">
        <v>5473.45</v>
      </c>
      <c r="M216" s="31">
        <v>11.185879999999999</v>
      </c>
      <c r="N216" s="1"/>
      <c r="O216" s="1"/>
    </row>
    <row r="217" spans="1:15" ht="12.75" customHeight="1">
      <c r="A217" s="33">
        <v>207</v>
      </c>
      <c r="B217" s="53" t="s">
        <v>871</v>
      </c>
      <c r="C217" s="31">
        <v>400.6</v>
      </c>
      <c r="D217" s="36">
        <v>399.3</v>
      </c>
      <c r="E217" s="36">
        <v>393.6</v>
      </c>
      <c r="F217" s="36">
        <v>386.6</v>
      </c>
      <c r="G217" s="36">
        <v>380.90000000000003</v>
      </c>
      <c r="H217" s="36">
        <v>406.3</v>
      </c>
      <c r="I217" s="36">
        <v>411.99999999999994</v>
      </c>
      <c r="J217" s="36">
        <v>419</v>
      </c>
      <c r="K217" s="31">
        <v>405</v>
      </c>
      <c r="L217" s="31">
        <v>392.3</v>
      </c>
      <c r="M217" s="31">
        <v>14.15863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685.5</v>
      </c>
      <c r="D218" s="36">
        <v>687.4666666666667</v>
      </c>
      <c r="E218" s="36">
        <v>678.93333333333339</v>
      </c>
      <c r="F218" s="36">
        <v>672.36666666666667</v>
      </c>
      <c r="G218" s="36">
        <v>663.83333333333337</v>
      </c>
      <c r="H218" s="36">
        <v>694.03333333333342</v>
      </c>
      <c r="I218" s="36">
        <v>702.56666666666672</v>
      </c>
      <c r="J218" s="36">
        <v>709.13333333333344</v>
      </c>
      <c r="K218" s="31">
        <v>696</v>
      </c>
      <c r="L218" s="31">
        <v>680.9</v>
      </c>
      <c r="M218" s="31">
        <v>57.786360000000002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5371.65</v>
      </c>
      <c r="D219" s="36">
        <v>5385.55</v>
      </c>
      <c r="E219" s="36">
        <v>5316.1</v>
      </c>
      <c r="F219" s="36">
        <v>5260.55</v>
      </c>
      <c r="G219" s="36">
        <v>5191.1000000000004</v>
      </c>
      <c r="H219" s="36">
        <v>5441.1</v>
      </c>
      <c r="I219" s="36">
        <v>5510.5499999999993</v>
      </c>
      <c r="J219" s="36">
        <v>5566.1</v>
      </c>
      <c r="K219" s="31">
        <v>5455</v>
      </c>
      <c r="L219" s="31">
        <v>5330</v>
      </c>
      <c r="M219" s="31">
        <v>34.939160000000001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329.55</v>
      </c>
      <c r="D220" s="36">
        <v>333.78333333333336</v>
      </c>
      <c r="E220" s="36">
        <v>323.76666666666671</v>
      </c>
      <c r="F220" s="36">
        <v>317.98333333333335</v>
      </c>
      <c r="G220" s="36">
        <v>307.9666666666667</v>
      </c>
      <c r="H220" s="36">
        <v>339.56666666666672</v>
      </c>
      <c r="I220" s="36">
        <v>349.58333333333337</v>
      </c>
      <c r="J220" s="36">
        <v>355.36666666666673</v>
      </c>
      <c r="K220" s="31">
        <v>343.8</v>
      </c>
      <c r="L220" s="31">
        <v>328</v>
      </c>
      <c r="M220" s="31">
        <v>129.94794999999999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334.65</v>
      </c>
      <c r="D221" s="36">
        <v>335.34999999999997</v>
      </c>
      <c r="E221" s="36">
        <v>330.54999999999995</v>
      </c>
      <c r="F221" s="36">
        <v>326.45</v>
      </c>
      <c r="G221" s="36">
        <v>321.64999999999998</v>
      </c>
      <c r="H221" s="36">
        <v>339.44999999999993</v>
      </c>
      <c r="I221" s="36">
        <v>344.25</v>
      </c>
      <c r="J221" s="36">
        <v>348.34999999999991</v>
      </c>
      <c r="K221" s="31">
        <v>340.15</v>
      </c>
      <c r="L221" s="31">
        <v>331.25</v>
      </c>
      <c r="M221" s="31">
        <v>31.158619999999999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2432.1999999999998</v>
      </c>
      <c r="D222" s="36">
        <v>2435.6</v>
      </c>
      <c r="E222" s="36">
        <v>2424.5</v>
      </c>
      <c r="F222" s="36">
        <v>2416.8000000000002</v>
      </c>
      <c r="G222" s="36">
        <v>2405.7000000000003</v>
      </c>
      <c r="H222" s="36">
        <v>2443.2999999999997</v>
      </c>
      <c r="I222" s="36">
        <v>2454.3999999999992</v>
      </c>
      <c r="J222" s="36">
        <v>2462.0999999999995</v>
      </c>
      <c r="K222" s="31">
        <v>2446.6999999999998</v>
      </c>
      <c r="L222" s="31">
        <v>2427.9</v>
      </c>
      <c r="M222" s="31">
        <v>8.3378899999999998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663.9</v>
      </c>
      <c r="D223" s="36">
        <v>663.63333333333333</v>
      </c>
      <c r="E223" s="36">
        <v>655.26666666666665</v>
      </c>
      <c r="F223" s="36">
        <v>646.63333333333333</v>
      </c>
      <c r="G223" s="36">
        <v>638.26666666666665</v>
      </c>
      <c r="H223" s="36">
        <v>672.26666666666665</v>
      </c>
      <c r="I223" s="36">
        <v>680.63333333333321</v>
      </c>
      <c r="J223" s="36">
        <v>689.26666666666665</v>
      </c>
      <c r="K223" s="31">
        <v>672</v>
      </c>
      <c r="L223" s="31">
        <v>655</v>
      </c>
      <c r="M223" s="31">
        <v>7.1327800000000003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11414.9</v>
      </c>
      <c r="D224" s="36">
        <v>11644.550000000001</v>
      </c>
      <c r="E224" s="36">
        <v>11070.350000000002</v>
      </c>
      <c r="F224" s="36">
        <v>10725.800000000001</v>
      </c>
      <c r="G224" s="36">
        <v>10151.600000000002</v>
      </c>
      <c r="H224" s="36">
        <v>11989.100000000002</v>
      </c>
      <c r="I224" s="36">
        <v>12563.300000000003</v>
      </c>
      <c r="J224" s="36">
        <v>12907.850000000002</v>
      </c>
      <c r="K224" s="31">
        <v>12218.75</v>
      </c>
      <c r="L224" s="31">
        <v>11300</v>
      </c>
      <c r="M224" s="31">
        <v>1.22031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1012.55</v>
      </c>
      <c r="D225" s="36">
        <v>1019.35</v>
      </c>
      <c r="E225" s="36">
        <v>991.7</v>
      </c>
      <c r="F225" s="36">
        <v>970.85</v>
      </c>
      <c r="G225" s="36">
        <v>943.2</v>
      </c>
      <c r="H225" s="36">
        <v>1040.2</v>
      </c>
      <c r="I225" s="36">
        <v>1067.8499999999999</v>
      </c>
      <c r="J225" s="36">
        <v>1088.7</v>
      </c>
      <c r="K225" s="31">
        <v>1047</v>
      </c>
      <c r="L225" s="31">
        <v>998.5</v>
      </c>
      <c r="M225" s="31">
        <v>1.2352000000000001</v>
      </c>
      <c r="N225" s="1"/>
      <c r="O225" s="1"/>
    </row>
    <row r="226" spans="1:15" ht="12.75" customHeight="1">
      <c r="A226" s="33">
        <v>216</v>
      </c>
      <c r="B226" s="53" t="s">
        <v>872</v>
      </c>
      <c r="C226" s="31">
        <v>453.25</v>
      </c>
      <c r="D226" s="36">
        <v>452.09999999999997</v>
      </c>
      <c r="E226" s="36">
        <v>446.19999999999993</v>
      </c>
      <c r="F226" s="36">
        <v>439.15</v>
      </c>
      <c r="G226" s="36">
        <v>433.24999999999994</v>
      </c>
      <c r="H226" s="36">
        <v>459.14999999999992</v>
      </c>
      <c r="I226" s="36">
        <v>465.0499999999999</v>
      </c>
      <c r="J226" s="36">
        <v>472.09999999999991</v>
      </c>
      <c r="K226" s="31">
        <v>458</v>
      </c>
      <c r="L226" s="31">
        <v>445.05</v>
      </c>
      <c r="M226" s="31">
        <v>2.5889899999999999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57904.1</v>
      </c>
      <c r="D227" s="36">
        <v>57844.4</v>
      </c>
      <c r="E227" s="36">
        <v>56959.700000000004</v>
      </c>
      <c r="F227" s="36">
        <v>56015.3</v>
      </c>
      <c r="G227" s="36">
        <v>55130.600000000006</v>
      </c>
      <c r="H227" s="36">
        <v>58788.800000000003</v>
      </c>
      <c r="I227" s="36">
        <v>59673.5</v>
      </c>
      <c r="J227" s="36">
        <v>60617.9</v>
      </c>
      <c r="K227" s="31">
        <v>58729.1</v>
      </c>
      <c r="L227" s="31">
        <v>56900</v>
      </c>
      <c r="M227" s="31">
        <v>8.5819999999999994E-2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275.14999999999998</v>
      </c>
      <c r="D228" s="36">
        <v>277.66666666666663</v>
      </c>
      <c r="E228" s="36">
        <v>271.63333333333327</v>
      </c>
      <c r="F228" s="36">
        <v>268.11666666666662</v>
      </c>
      <c r="G228" s="36">
        <v>262.08333333333326</v>
      </c>
      <c r="H228" s="36">
        <v>281.18333333333328</v>
      </c>
      <c r="I228" s="36">
        <v>287.21666666666658</v>
      </c>
      <c r="J228" s="36">
        <v>290.73333333333329</v>
      </c>
      <c r="K228" s="31">
        <v>283.7</v>
      </c>
      <c r="L228" s="31">
        <v>274.14999999999998</v>
      </c>
      <c r="M228" s="31">
        <v>102.20519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1197.95</v>
      </c>
      <c r="D229" s="36">
        <v>1190.5333333333333</v>
      </c>
      <c r="E229" s="36">
        <v>1175.0666666666666</v>
      </c>
      <c r="F229" s="36">
        <v>1152.1833333333334</v>
      </c>
      <c r="G229" s="36">
        <v>1136.7166666666667</v>
      </c>
      <c r="H229" s="36">
        <v>1213.4166666666665</v>
      </c>
      <c r="I229" s="36">
        <v>1228.8833333333332</v>
      </c>
      <c r="J229" s="36">
        <v>1251.7666666666664</v>
      </c>
      <c r="K229" s="31">
        <v>1206</v>
      </c>
      <c r="L229" s="31">
        <v>1167.6500000000001</v>
      </c>
      <c r="M229" s="31">
        <v>273.09845000000001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1780.3</v>
      </c>
      <c r="D230" s="36">
        <v>1770.3833333333332</v>
      </c>
      <c r="E230" s="36">
        <v>1754.9666666666665</v>
      </c>
      <c r="F230" s="36">
        <v>1729.6333333333332</v>
      </c>
      <c r="G230" s="36">
        <v>1714.2166666666665</v>
      </c>
      <c r="H230" s="36">
        <v>1795.7166666666665</v>
      </c>
      <c r="I230" s="36">
        <v>1811.1333333333334</v>
      </c>
      <c r="J230" s="36">
        <v>1836.4666666666665</v>
      </c>
      <c r="K230" s="31">
        <v>1785.8</v>
      </c>
      <c r="L230" s="31">
        <v>1745.05</v>
      </c>
      <c r="M230" s="31">
        <v>8.0261300000000002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600.35</v>
      </c>
      <c r="D231" s="36">
        <v>601.55000000000007</v>
      </c>
      <c r="E231" s="36">
        <v>592.25000000000011</v>
      </c>
      <c r="F231" s="36">
        <v>584.15000000000009</v>
      </c>
      <c r="G231" s="36">
        <v>574.85000000000014</v>
      </c>
      <c r="H231" s="36">
        <v>609.65000000000009</v>
      </c>
      <c r="I231" s="36">
        <v>618.95000000000005</v>
      </c>
      <c r="J231" s="36">
        <v>627.05000000000007</v>
      </c>
      <c r="K231" s="31">
        <v>610.85</v>
      </c>
      <c r="L231" s="31">
        <v>593.45000000000005</v>
      </c>
      <c r="M231" s="31">
        <v>19.387160000000002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759.6</v>
      </c>
      <c r="D232" s="36">
        <v>757.36666666666667</v>
      </c>
      <c r="E232" s="36">
        <v>748.33333333333337</v>
      </c>
      <c r="F232" s="36">
        <v>737.06666666666672</v>
      </c>
      <c r="G232" s="36">
        <v>728.03333333333342</v>
      </c>
      <c r="H232" s="36">
        <v>768.63333333333333</v>
      </c>
      <c r="I232" s="36">
        <v>777.66666666666663</v>
      </c>
      <c r="J232" s="36">
        <v>788.93333333333328</v>
      </c>
      <c r="K232" s="31">
        <v>766.4</v>
      </c>
      <c r="L232" s="31">
        <v>746.1</v>
      </c>
      <c r="M232" s="31">
        <v>5.3521599999999996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84.95</v>
      </c>
      <c r="D233" s="36">
        <v>85.45</v>
      </c>
      <c r="E233" s="36">
        <v>84.31</v>
      </c>
      <c r="F233" s="36">
        <v>83.67</v>
      </c>
      <c r="G233" s="36">
        <v>82.53</v>
      </c>
      <c r="H233" s="36">
        <v>86.09</v>
      </c>
      <c r="I233" s="36">
        <v>87.230000000000018</v>
      </c>
      <c r="J233" s="36">
        <v>87.87</v>
      </c>
      <c r="K233" s="31">
        <v>86.59</v>
      </c>
      <c r="L233" s="31">
        <v>84.81</v>
      </c>
      <c r="M233" s="31">
        <v>42.034059999999997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82.91</v>
      </c>
      <c r="D234" s="36">
        <v>82.949999999999989</v>
      </c>
      <c r="E234" s="36">
        <v>82.409999999999982</v>
      </c>
      <c r="F234" s="36">
        <v>81.91</v>
      </c>
      <c r="G234" s="36">
        <v>81.36999999999999</v>
      </c>
      <c r="H234" s="36">
        <v>83.449999999999974</v>
      </c>
      <c r="I234" s="36">
        <v>83.99</v>
      </c>
      <c r="J234" s="36">
        <v>84.489999999999966</v>
      </c>
      <c r="K234" s="31">
        <v>83.49</v>
      </c>
      <c r="L234" s="31">
        <v>82.45</v>
      </c>
      <c r="M234" s="31">
        <v>224.99259000000001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122.83</v>
      </c>
      <c r="D235" s="36">
        <v>122.58666666666666</v>
      </c>
      <c r="E235" s="36">
        <v>121.80333333333331</v>
      </c>
      <c r="F235" s="36">
        <v>120.77666666666666</v>
      </c>
      <c r="G235" s="36">
        <v>119.99333333333331</v>
      </c>
      <c r="H235" s="36">
        <v>123.61333333333332</v>
      </c>
      <c r="I235" s="36">
        <v>124.39666666666665</v>
      </c>
      <c r="J235" s="36">
        <v>125.42333333333332</v>
      </c>
      <c r="K235" s="31">
        <v>123.37</v>
      </c>
      <c r="L235" s="31">
        <v>121.56</v>
      </c>
      <c r="M235" s="31">
        <v>54.733080000000001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460.1</v>
      </c>
      <c r="D236" s="36">
        <v>464.01666666666665</v>
      </c>
      <c r="E236" s="36">
        <v>453.0333333333333</v>
      </c>
      <c r="F236" s="36">
        <v>445.96666666666664</v>
      </c>
      <c r="G236" s="36">
        <v>434.98333333333329</v>
      </c>
      <c r="H236" s="36">
        <v>471.08333333333331</v>
      </c>
      <c r="I236" s="36">
        <v>482.06666666666666</v>
      </c>
      <c r="J236" s="36">
        <v>489.13333333333333</v>
      </c>
      <c r="K236" s="31">
        <v>475</v>
      </c>
      <c r="L236" s="31">
        <v>456.95</v>
      </c>
      <c r="M236" s="31">
        <v>7.8741199999999996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65.709999999999994</v>
      </c>
      <c r="D237" s="36">
        <v>66.070000000000007</v>
      </c>
      <c r="E237" s="36">
        <v>65.240000000000009</v>
      </c>
      <c r="F237" s="36">
        <v>64.77</v>
      </c>
      <c r="G237" s="36">
        <v>63.94</v>
      </c>
      <c r="H237" s="36">
        <v>66.54000000000002</v>
      </c>
      <c r="I237" s="36">
        <v>67.370000000000033</v>
      </c>
      <c r="J237" s="36">
        <v>67.840000000000032</v>
      </c>
      <c r="K237" s="31">
        <v>66.900000000000006</v>
      </c>
      <c r="L237" s="31">
        <v>65.599999999999994</v>
      </c>
      <c r="M237" s="31">
        <v>238.80497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271.89999999999998</v>
      </c>
      <c r="D238" s="36">
        <v>274.66666666666663</v>
      </c>
      <c r="E238" s="36">
        <v>267.63333333333327</v>
      </c>
      <c r="F238" s="36">
        <v>263.36666666666662</v>
      </c>
      <c r="G238" s="36">
        <v>256.33333333333326</v>
      </c>
      <c r="H238" s="36">
        <v>278.93333333333328</v>
      </c>
      <c r="I238" s="36">
        <v>285.96666666666658</v>
      </c>
      <c r="J238" s="36">
        <v>290.23333333333329</v>
      </c>
      <c r="K238" s="31">
        <v>281.7</v>
      </c>
      <c r="L238" s="31">
        <v>270.39999999999998</v>
      </c>
      <c r="M238" s="31">
        <v>83.265039999999999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423.3</v>
      </c>
      <c r="D239" s="36">
        <v>422.34999999999997</v>
      </c>
      <c r="E239" s="36">
        <v>420.69999999999993</v>
      </c>
      <c r="F239" s="36">
        <v>418.09999999999997</v>
      </c>
      <c r="G239" s="36">
        <v>416.44999999999993</v>
      </c>
      <c r="H239" s="36">
        <v>424.94999999999993</v>
      </c>
      <c r="I239" s="36">
        <v>426.59999999999991</v>
      </c>
      <c r="J239" s="36">
        <v>429.19999999999993</v>
      </c>
      <c r="K239" s="31">
        <v>424</v>
      </c>
      <c r="L239" s="31">
        <v>419.75</v>
      </c>
      <c r="M239" s="31">
        <v>102.60449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306.3</v>
      </c>
      <c r="D240" s="36">
        <v>309.08333333333331</v>
      </c>
      <c r="E240" s="36">
        <v>302.21666666666664</v>
      </c>
      <c r="F240" s="36">
        <v>298.13333333333333</v>
      </c>
      <c r="G240" s="36">
        <v>291.26666666666665</v>
      </c>
      <c r="H240" s="36">
        <v>313.16666666666663</v>
      </c>
      <c r="I240" s="36">
        <v>320.0333333333333</v>
      </c>
      <c r="J240" s="36">
        <v>324.11666666666662</v>
      </c>
      <c r="K240" s="31">
        <v>315.95</v>
      </c>
      <c r="L240" s="31">
        <v>305</v>
      </c>
      <c r="M240" s="31">
        <v>11.99484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229.38</v>
      </c>
      <c r="D241" s="36">
        <v>231.73666666666668</v>
      </c>
      <c r="E241" s="36">
        <v>226.14333333333335</v>
      </c>
      <c r="F241" s="36">
        <v>222.90666666666667</v>
      </c>
      <c r="G241" s="36">
        <v>217.31333333333333</v>
      </c>
      <c r="H241" s="36">
        <v>234.97333333333336</v>
      </c>
      <c r="I241" s="36">
        <v>240.56666666666672</v>
      </c>
      <c r="J241" s="36">
        <v>243.80333333333337</v>
      </c>
      <c r="K241" s="31">
        <v>237.33</v>
      </c>
      <c r="L241" s="31">
        <v>228.5</v>
      </c>
      <c r="M241" s="31">
        <v>27.141439999999999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173.61</v>
      </c>
      <c r="D242" s="36">
        <v>173.88333333333335</v>
      </c>
      <c r="E242" s="36">
        <v>172.04666666666671</v>
      </c>
      <c r="F242" s="36">
        <v>170.48333333333335</v>
      </c>
      <c r="G242" s="36">
        <v>168.6466666666667</v>
      </c>
      <c r="H242" s="36">
        <v>175.44666666666672</v>
      </c>
      <c r="I242" s="36">
        <v>177.28333333333336</v>
      </c>
      <c r="J242" s="36">
        <v>178.84666666666672</v>
      </c>
      <c r="K242" s="31">
        <v>175.72</v>
      </c>
      <c r="L242" s="31">
        <v>172.32</v>
      </c>
      <c r="M242" s="31">
        <v>57.690649999999998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2701.8</v>
      </c>
      <c r="D243" s="36">
        <v>2702.1166666666668</v>
      </c>
      <c r="E243" s="36">
        <v>2670.0333333333338</v>
      </c>
      <c r="F243" s="36">
        <v>2638.2666666666669</v>
      </c>
      <c r="G243" s="36">
        <v>2606.1833333333338</v>
      </c>
      <c r="H243" s="36">
        <v>2733.8833333333337</v>
      </c>
      <c r="I243" s="36">
        <v>2765.9666666666667</v>
      </c>
      <c r="J243" s="36">
        <v>2797.7333333333336</v>
      </c>
      <c r="K243" s="31">
        <v>2734.2</v>
      </c>
      <c r="L243" s="31">
        <v>2670.35</v>
      </c>
      <c r="M243" s="31">
        <v>2.6987999999999999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532.54999999999995</v>
      </c>
      <c r="D244" s="36">
        <v>535.73333333333323</v>
      </c>
      <c r="E244" s="36">
        <v>527.31666666666649</v>
      </c>
      <c r="F244" s="36">
        <v>522.08333333333326</v>
      </c>
      <c r="G244" s="36">
        <v>513.66666666666652</v>
      </c>
      <c r="H244" s="36">
        <v>540.96666666666647</v>
      </c>
      <c r="I244" s="36">
        <v>549.38333333333321</v>
      </c>
      <c r="J244" s="36">
        <v>554.61666666666645</v>
      </c>
      <c r="K244" s="31">
        <v>544.15</v>
      </c>
      <c r="L244" s="31">
        <v>530.5</v>
      </c>
      <c r="M244" s="31">
        <v>13.9565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179.47</v>
      </c>
      <c r="D245" s="36">
        <v>180.77666666666664</v>
      </c>
      <c r="E245" s="36">
        <v>176.6033333333333</v>
      </c>
      <c r="F245" s="36">
        <v>173.73666666666665</v>
      </c>
      <c r="G245" s="36">
        <v>169.5633333333333</v>
      </c>
      <c r="H245" s="36">
        <v>183.64333333333329</v>
      </c>
      <c r="I245" s="36">
        <v>187.81666666666663</v>
      </c>
      <c r="J245" s="36">
        <v>190.68333333333328</v>
      </c>
      <c r="K245" s="31">
        <v>184.95</v>
      </c>
      <c r="L245" s="31">
        <v>177.91</v>
      </c>
      <c r="M245" s="31">
        <v>108.83214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659.75</v>
      </c>
      <c r="D246" s="36">
        <v>656.01666666666665</v>
      </c>
      <c r="E246" s="36">
        <v>650.5333333333333</v>
      </c>
      <c r="F246" s="36">
        <v>641.31666666666661</v>
      </c>
      <c r="G246" s="36">
        <v>635.83333333333326</v>
      </c>
      <c r="H246" s="36">
        <v>665.23333333333335</v>
      </c>
      <c r="I246" s="36">
        <v>670.7166666666667</v>
      </c>
      <c r="J246" s="36">
        <v>679.93333333333339</v>
      </c>
      <c r="K246" s="31">
        <v>661.5</v>
      </c>
      <c r="L246" s="31">
        <v>646.79999999999995</v>
      </c>
      <c r="M246" s="31">
        <v>42.335940000000001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164.37</v>
      </c>
      <c r="D247" s="36">
        <v>165.18666666666667</v>
      </c>
      <c r="E247" s="36">
        <v>163.23333333333335</v>
      </c>
      <c r="F247" s="36">
        <v>162.09666666666669</v>
      </c>
      <c r="G247" s="36">
        <v>160.14333333333337</v>
      </c>
      <c r="H247" s="36">
        <v>166.32333333333332</v>
      </c>
      <c r="I247" s="36">
        <v>168.27666666666664</v>
      </c>
      <c r="J247" s="36">
        <v>169.4133333333333</v>
      </c>
      <c r="K247" s="31">
        <v>167.14</v>
      </c>
      <c r="L247" s="31">
        <v>164.05</v>
      </c>
      <c r="M247" s="31">
        <v>147.75324000000001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64.28</v>
      </c>
      <c r="D248" s="36">
        <v>64.906666666666666</v>
      </c>
      <c r="E248" s="36">
        <v>63.473333333333329</v>
      </c>
      <c r="F248" s="36">
        <v>62.666666666666657</v>
      </c>
      <c r="G248" s="36">
        <v>61.23333333333332</v>
      </c>
      <c r="H248" s="36">
        <v>65.713333333333338</v>
      </c>
      <c r="I248" s="36">
        <v>67.146666666666675</v>
      </c>
      <c r="J248" s="36">
        <v>67.953333333333347</v>
      </c>
      <c r="K248" s="31">
        <v>66.34</v>
      </c>
      <c r="L248" s="31">
        <v>64.099999999999994</v>
      </c>
      <c r="M248" s="31">
        <v>126.77813999999999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995.1</v>
      </c>
      <c r="D249" s="36">
        <v>1000.3333333333334</v>
      </c>
      <c r="E249" s="36">
        <v>981.86666666666679</v>
      </c>
      <c r="F249" s="36">
        <v>968.63333333333344</v>
      </c>
      <c r="G249" s="36">
        <v>950.16666666666686</v>
      </c>
      <c r="H249" s="36">
        <v>1013.5666666666667</v>
      </c>
      <c r="I249" s="36">
        <v>1032.0333333333333</v>
      </c>
      <c r="J249" s="36">
        <v>1045.2666666666667</v>
      </c>
      <c r="K249" s="31">
        <v>1018.8</v>
      </c>
      <c r="L249" s="31">
        <v>987.1</v>
      </c>
      <c r="M249" s="31">
        <v>31.631360000000001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175.61</v>
      </c>
      <c r="D250" s="36">
        <v>176.43000000000004</v>
      </c>
      <c r="E250" s="36">
        <v>174.26000000000008</v>
      </c>
      <c r="F250" s="36">
        <v>172.91000000000005</v>
      </c>
      <c r="G250" s="36">
        <v>170.74000000000009</v>
      </c>
      <c r="H250" s="36">
        <v>177.78000000000006</v>
      </c>
      <c r="I250" s="36">
        <v>179.95000000000002</v>
      </c>
      <c r="J250" s="36">
        <v>181.30000000000004</v>
      </c>
      <c r="K250" s="31">
        <v>178.6</v>
      </c>
      <c r="L250" s="31">
        <v>175.08</v>
      </c>
      <c r="M250" s="31">
        <v>233.52074999999999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1375.8</v>
      </c>
      <c r="D251" s="36">
        <v>1377.1333333333332</v>
      </c>
      <c r="E251" s="36">
        <v>1366.7666666666664</v>
      </c>
      <c r="F251" s="36">
        <v>1357.7333333333331</v>
      </c>
      <c r="G251" s="36">
        <v>1347.3666666666663</v>
      </c>
      <c r="H251" s="36">
        <v>1386.1666666666665</v>
      </c>
      <c r="I251" s="36">
        <v>1396.5333333333333</v>
      </c>
      <c r="J251" s="36">
        <v>1405.5666666666666</v>
      </c>
      <c r="K251" s="31">
        <v>1387.5</v>
      </c>
      <c r="L251" s="31">
        <v>1368.1</v>
      </c>
      <c r="M251" s="31">
        <v>0.45676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473.95</v>
      </c>
      <c r="D252" s="36">
        <v>476.18333333333334</v>
      </c>
      <c r="E252" s="36">
        <v>470.51666666666665</v>
      </c>
      <c r="F252" s="36">
        <v>467.08333333333331</v>
      </c>
      <c r="G252" s="36">
        <v>461.41666666666663</v>
      </c>
      <c r="H252" s="36">
        <v>479.61666666666667</v>
      </c>
      <c r="I252" s="36">
        <v>485.2833333333333</v>
      </c>
      <c r="J252" s="36">
        <v>488.7166666666667</v>
      </c>
      <c r="K252" s="31">
        <v>481.85</v>
      </c>
      <c r="L252" s="31">
        <v>472.75</v>
      </c>
      <c r="M252" s="31">
        <v>13.28168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344.2</v>
      </c>
      <c r="D253" s="36">
        <v>343.38333333333338</v>
      </c>
      <c r="E253" s="36">
        <v>341.81666666666678</v>
      </c>
      <c r="F253" s="36">
        <v>339.43333333333339</v>
      </c>
      <c r="G253" s="36">
        <v>337.86666666666679</v>
      </c>
      <c r="H253" s="36">
        <v>345.76666666666677</v>
      </c>
      <c r="I253" s="36">
        <v>347.33333333333337</v>
      </c>
      <c r="J253" s="36">
        <v>349.71666666666675</v>
      </c>
      <c r="K253" s="31">
        <v>344.95</v>
      </c>
      <c r="L253" s="31">
        <v>341</v>
      </c>
      <c r="M253" s="31">
        <v>202.05939000000001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1495.55</v>
      </c>
      <c r="D254" s="36">
        <v>1493.3</v>
      </c>
      <c r="E254" s="36">
        <v>1484.4499999999998</v>
      </c>
      <c r="F254" s="36">
        <v>1473.35</v>
      </c>
      <c r="G254" s="36">
        <v>1464.4999999999998</v>
      </c>
      <c r="H254" s="36">
        <v>1504.3999999999999</v>
      </c>
      <c r="I254" s="36">
        <v>1513.2499999999998</v>
      </c>
      <c r="J254" s="36">
        <v>1524.35</v>
      </c>
      <c r="K254" s="31">
        <v>1502.15</v>
      </c>
      <c r="L254" s="31">
        <v>1482.2</v>
      </c>
      <c r="M254" s="31">
        <v>33.098959999999998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6648.6</v>
      </c>
      <c r="D255" s="36">
        <v>6612.0999999999995</v>
      </c>
      <c r="E255" s="36">
        <v>6516.5499999999993</v>
      </c>
      <c r="F255" s="36">
        <v>6384.5</v>
      </c>
      <c r="G255" s="36">
        <v>6288.95</v>
      </c>
      <c r="H255" s="36">
        <v>6744.1499999999987</v>
      </c>
      <c r="I255" s="36">
        <v>6839.7</v>
      </c>
      <c r="J255" s="36">
        <v>6971.7499999999982</v>
      </c>
      <c r="K255" s="31">
        <v>6707.65</v>
      </c>
      <c r="L255" s="31">
        <v>6480.05</v>
      </c>
      <c r="M255" s="31">
        <v>4.2743700000000002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1541.95</v>
      </c>
      <c r="D256" s="36">
        <v>1535.4000000000003</v>
      </c>
      <c r="E256" s="36">
        <v>1526.9000000000005</v>
      </c>
      <c r="F256" s="36">
        <v>1511.8500000000001</v>
      </c>
      <c r="G256" s="36">
        <v>1503.3500000000004</v>
      </c>
      <c r="H256" s="36">
        <v>1550.4500000000007</v>
      </c>
      <c r="I256" s="36">
        <v>1558.9500000000003</v>
      </c>
      <c r="J256" s="36">
        <v>1574.0000000000009</v>
      </c>
      <c r="K256" s="31">
        <v>1543.9</v>
      </c>
      <c r="L256" s="31">
        <v>1520.35</v>
      </c>
      <c r="M256" s="31">
        <v>45.515250000000002</v>
      </c>
      <c r="N256" s="1"/>
      <c r="O256" s="1"/>
    </row>
    <row r="257" spans="1:15" ht="12.75" customHeight="1">
      <c r="A257" s="33">
        <v>247</v>
      </c>
      <c r="B257" s="53" t="s">
        <v>873</v>
      </c>
      <c r="C257" s="31">
        <v>142.91999999999999</v>
      </c>
      <c r="D257" s="36">
        <v>142.17666666666665</v>
      </c>
      <c r="E257" s="36">
        <v>139.7533333333333</v>
      </c>
      <c r="F257" s="36">
        <v>136.58666666666664</v>
      </c>
      <c r="G257" s="36">
        <v>134.1633333333333</v>
      </c>
      <c r="H257" s="36">
        <v>145.34333333333331</v>
      </c>
      <c r="I257" s="36">
        <v>147.76666666666665</v>
      </c>
      <c r="J257" s="36">
        <v>150.93333333333331</v>
      </c>
      <c r="K257" s="31">
        <v>144.6</v>
      </c>
      <c r="L257" s="31">
        <v>139.01</v>
      </c>
      <c r="M257" s="31">
        <v>46.738430000000001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1075.45</v>
      </c>
      <c r="D258" s="36">
        <v>1088.0166666666667</v>
      </c>
      <c r="E258" s="36">
        <v>1057.5333333333333</v>
      </c>
      <c r="F258" s="36">
        <v>1039.6166666666666</v>
      </c>
      <c r="G258" s="36">
        <v>1009.1333333333332</v>
      </c>
      <c r="H258" s="36">
        <v>1105.9333333333334</v>
      </c>
      <c r="I258" s="36">
        <v>1136.4166666666665</v>
      </c>
      <c r="J258" s="36">
        <v>1154.3333333333335</v>
      </c>
      <c r="K258" s="31">
        <v>1118.5</v>
      </c>
      <c r="L258" s="31">
        <v>1070.0999999999999</v>
      </c>
      <c r="M258" s="31">
        <v>11.046110000000001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4233.5</v>
      </c>
      <c r="D259" s="36">
        <v>4266.8499999999995</v>
      </c>
      <c r="E259" s="36">
        <v>4193.6999999999989</v>
      </c>
      <c r="F259" s="36">
        <v>4153.8999999999996</v>
      </c>
      <c r="G259" s="36">
        <v>4080.7499999999991</v>
      </c>
      <c r="H259" s="36">
        <v>4306.6499999999987</v>
      </c>
      <c r="I259" s="36">
        <v>4379.7999999999984</v>
      </c>
      <c r="J259" s="36">
        <v>4419.5999999999985</v>
      </c>
      <c r="K259" s="31">
        <v>4340</v>
      </c>
      <c r="L259" s="31">
        <v>4227.05</v>
      </c>
      <c r="M259" s="31">
        <v>15.121090000000001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1101.75</v>
      </c>
      <c r="D260" s="36">
        <v>1109.75</v>
      </c>
      <c r="E260" s="36">
        <v>1082</v>
      </c>
      <c r="F260" s="36">
        <v>1062.25</v>
      </c>
      <c r="G260" s="36">
        <v>1034.5</v>
      </c>
      <c r="H260" s="36">
        <v>1129.5</v>
      </c>
      <c r="I260" s="36">
        <v>1157.25</v>
      </c>
      <c r="J260" s="36">
        <v>1177</v>
      </c>
      <c r="K260" s="31">
        <v>1137.5</v>
      </c>
      <c r="L260" s="31">
        <v>1090</v>
      </c>
      <c r="M260" s="31">
        <v>7.7260900000000001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1744.4</v>
      </c>
      <c r="D261" s="36">
        <v>1754.4166666666667</v>
      </c>
      <c r="E261" s="36">
        <v>1721.9333333333334</v>
      </c>
      <c r="F261" s="36">
        <v>1699.4666666666667</v>
      </c>
      <c r="G261" s="36">
        <v>1666.9833333333333</v>
      </c>
      <c r="H261" s="36">
        <v>1776.8833333333334</v>
      </c>
      <c r="I261" s="36">
        <v>1809.3666666666666</v>
      </c>
      <c r="J261" s="36">
        <v>1831.8333333333335</v>
      </c>
      <c r="K261" s="31">
        <v>1786.9</v>
      </c>
      <c r="L261" s="31">
        <v>1731.95</v>
      </c>
      <c r="M261" s="31">
        <v>0.60260999999999998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4333.8500000000004</v>
      </c>
      <c r="D262" s="36">
        <v>4306.333333333333</v>
      </c>
      <c r="E262" s="36">
        <v>4270.6666666666661</v>
      </c>
      <c r="F262" s="36">
        <v>4207.4833333333327</v>
      </c>
      <c r="G262" s="36">
        <v>4171.8166666666657</v>
      </c>
      <c r="H262" s="36">
        <v>4369.5166666666664</v>
      </c>
      <c r="I262" s="36">
        <v>4405.1833333333325</v>
      </c>
      <c r="J262" s="36">
        <v>4468.3666666666668</v>
      </c>
      <c r="K262" s="31">
        <v>4342</v>
      </c>
      <c r="L262" s="31">
        <v>4243.1499999999996</v>
      </c>
      <c r="M262" s="31">
        <v>1.18763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2148</v>
      </c>
      <c r="D263" s="36">
        <v>2142</v>
      </c>
      <c r="E263" s="36">
        <v>2077.1999999999998</v>
      </c>
      <c r="F263" s="36">
        <v>2006.3999999999996</v>
      </c>
      <c r="G263" s="36">
        <v>1941.5999999999995</v>
      </c>
      <c r="H263" s="36">
        <v>2212.8000000000002</v>
      </c>
      <c r="I263" s="36">
        <v>2277.6000000000004</v>
      </c>
      <c r="J263" s="36">
        <v>2348.4000000000005</v>
      </c>
      <c r="K263" s="31">
        <v>2206.8000000000002</v>
      </c>
      <c r="L263" s="31">
        <v>2071.1999999999998</v>
      </c>
      <c r="M263" s="31">
        <v>11.746119999999999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849.9</v>
      </c>
      <c r="D264" s="36">
        <v>851.9666666666667</v>
      </c>
      <c r="E264" s="36">
        <v>843.93333333333339</v>
      </c>
      <c r="F264" s="36">
        <v>837.9666666666667</v>
      </c>
      <c r="G264" s="36">
        <v>829.93333333333339</v>
      </c>
      <c r="H264" s="36">
        <v>857.93333333333339</v>
      </c>
      <c r="I264" s="36">
        <v>865.9666666666667</v>
      </c>
      <c r="J264" s="36">
        <v>871.93333333333339</v>
      </c>
      <c r="K264" s="31">
        <v>860</v>
      </c>
      <c r="L264" s="31">
        <v>846</v>
      </c>
      <c r="M264" s="31">
        <v>1.9049400000000001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526.5</v>
      </c>
      <c r="D265" s="36">
        <v>525.06666666666661</v>
      </c>
      <c r="E265" s="36">
        <v>518.03333333333319</v>
      </c>
      <c r="F265" s="36">
        <v>509.56666666666661</v>
      </c>
      <c r="G265" s="36">
        <v>502.53333333333319</v>
      </c>
      <c r="H265" s="36">
        <v>533.53333333333319</v>
      </c>
      <c r="I265" s="36">
        <v>540.56666666666649</v>
      </c>
      <c r="J265" s="36">
        <v>549.03333333333319</v>
      </c>
      <c r="K265" s="31">
        <v>532.1</v>
      </c>
      <c r="L265" s="31">
        <v>516.6</v>
      </c>
      <c r="M265" s="31">
        <v>14.478820000000001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82.7</v>
      </c>
      <c r="D266" s="36">
        <v>83.393333333333331</v>
      </c>
      <c r="E266" s="36">
        <v>81.706666666666663</v>
      </c>
      <c r="F266" s="36">
        <v>80.713333333333338</v>
      </c>
      <c r="G266" s="36">
        <v>79.026666666666671</v>
      </c>
      <c r="H266" s="36">
        <v>84.386666666666656</v>
      </c>
      <c r="I266" s="36">
        <v>86.073333333333323</v>
      </c>
      <c r="J266" s="36">
        <v>87.066666666666649</v>
      </c>
      <c r="K266" s="31">
        <v>85.08</v>
      </c>
      <c r="L266" s="31">
        <v>82.4</v>
      </c>
      <c r="M266" s="31">
        <v>25.451619999999998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720.1</v>
      </c>
      <c r="D267" s="36">
        <v>728.76666666666677</v>
      </c>
      <c r="E267" s="36">
        <v>707.53333333333353</v>
      </c>
      <c r="F267" s="36">
        <v>694.96666666666681</v>
      </c>
      <c r="G267" s="36">
        <v>673.73333333333358</v>
      </c>
      <c r="H267" s="36">
        <v>741.33333333333348</v>
      </c>
      <c r="I267" s="36">
        <v>762.56666666666683</v>
      </c>
      <c r="J267" s="36">
        <v>775.13333333333344</v>
      </c>
      <c r="K267" s="31">
        <v>750</v>
      </c>
      <c r="L267" s="31">
        <v>716.2</v>
      </c>
      <c r="M267" s="31">
        <v>30.188839999999999</v>
      </c>
      <c r="N267" s="1"/>
      <c r="O267" s="1"/>
    </row>
    <row r="268" spans="1:15" ht="12.75" customHeight="1">
      <c r="A268" s="33">
        <v>258</v>
      </c>
      <c r="B268" s="53" t="s">
        <v>874</v>
      </c>
      <c r="C268" s="31">
        <v>318.14999999999998</v>
      </c>
      <c r="D268" s="36">
        <v>321.09999999999997</v>
      </c>
      <c r="E268" s="36">
        <v>312.19999999999993</v>
      </c>
      <c r="F268" s="36">
        <v>306.24999999999994</v>
      </c>
      <c r="G268" s="36">
        <v>297.34999999999991</v>
      </c>
      <c r="H268" s="36">
        <v>327.04999999999995</v>
      </c>
      <c r="I268" s="36">
        <v>335.94999999999993</v>
      </c>
      <c r="J268" s="36">
        <v>341.9</v>
      </c>
      <c r="K268" s="31">
        <v>330</v>
      </c>
      <c r="L268" s="31">
        <v>315.14999999999998</v>
      </c>
      <c r="M268" s="31">
        <v>48.03557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929.9</v>
      </c>
      <c r="D269" s="36">
        <v>932.61666666666679</v>
      </c>
      <c r="E269" s="36">
        <v>925.23333333333358</v>
      </c>
      <c r="F269" s="36">
        <v>920.56666666666683</v>
      </c>
      <c r="G269" s="36">
        <v>913.18333333333362</v>
      </c>
      <c r="H269" s="36">
        <v>937.28333333333353</v>
      </c>
      <c r="I269" s="36">
        <v>944.66666666666674</v>
      </c>
      <c r="J269" s="36">
        <v>949.33333333333348</v>
      </c>
      <c r="K269" s="31">
        <v>940</v>
      </c>
      <c r="L269" s="31">
        <v>927.95</v>
      </c>
      <c r="M269" s="31">
        <v>17.339310000000001</v>
      </c>
      <c r="N269" s="1"/>
      <c r="O269" s="1"/>
    </row>
    <row r="270" spans="1:15" ht="12.75" customHeight="1">
      <c r="A270" s="33">
        <v>260</v>
      </c>
      <c r="B270" s="53" t="s">
        <v>875</v>
      </c>
      <c r="C270" s="31">
        <v>882.8</v>
      </c>
      <c r="D270" s="36">
        <v>884.93333333333339</v>
      </c>
      <c r="E270" s="36">
        <v>872.86666666666679</v>
      </c>
      <c r="F270" s="36">
        <v>862.93333333333339</v>
      </c>
      <c r="G270" s="36">
        <v>850.86666666666679</v>
      </c>
      <c r="H270" s="36">
        <v>894.86666666666679</v>
      </c>
      <c r="I270" s="36">
        <v>906.93333333333339</v>
      </c>
      <c r="J270" s="36">
        <v>916.86666666666679</v>
      </c>
      <c r="K270" s="31">
        <v>897</v>
      </c>
      <c r="L270" s="31">
        <v>875</v>
      </c>
      <c r="M270" s="31">
        <v>0.3609</v>
      </c>
      <c r="N270" s="1"/>
      <c r="O270" s="1"/>
    </row>
    <row r="271" spans="1:15" ht="12.75" customHeight="1">
      <c r="A271" s="33">
        <v>261</v>
      </c>
      <c r="B271" s="53" t="s">
        <v>876</v>
      </c>
      <c r="C271" s="31">
        <v>117.04</v>
      </c>
      <c r="D271" s="36">
        <v>117.65666666666668</v>
      </c>
      <c r="E271" s="36">
        <v>115.81333333333336</v>
      </c>
      <c r="F271" s="36">
        <v>114.58666666666669</v>
      </c>
      <c r="G271" s="36">
        <v>112.74333333333337</v>
      </c>
      <c r="H271" s="36">
        <v>118.88333333333335</v>
      </c>
      <c r="I271" s="36">
        <v>120.72666666666669</v>
      </c>
      <c r="J271" s="36">
        <v>121.95333333333335</v>
      </c>
      <c r="K271" s="31">
        <v>119.5</v>
      </c>
      <c r="L271" s="31">
        <v>116.43</v>
      </c>
      <c r="M271" s="31">
        <v>26.388539999999999</v>
      </c>
      <c r="N271" s="1"/>
      <c r="O271" s="1"/>
    </row>
    <row r="272" spans="1:15" ht="12.75" customHeight="1">
      <c r="A272" s="33">
        <v>262</v>
      </c>
      <c r="B272" s="53" t="s">
        <v>832</v>
      </c>
      <c r="C272" s="31">
        <v>558.4</v>
      </c>
      <c r="D272" s="36">
        <v>568.13333333333333</v>
      </c>
      <c r="E272" s="36">
        <v>545.26666666666665</v>
      </c>
      <c r="F272" s="36">
        <v>532.13333333333333</v>
      </c>
      <c r="G272" s="36">
        <v>509.26666666666665</v>
      </c>
      <c r="H272" s="36">
        <v>581.26666666666665</v>
      </c>
      <c r="I272" s="36">
        <v>604.13333333333321</v>
      </c>
      <c r="J272" s="36">
        <v>617.26666666666665</v>
      </c>
      <c r="K272" s="31">
        <v>591</v>
      </c>
      <c r="L272" s="31">
        <v>555</v>
      </c>
      <c r="M272" s="31">
        <v>16.3855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811.95</v>
      </c>
      <c r="D273" s="36">
        <v>808.48333333333323</v>
      </c>
      <c r="E273" s="36">
        <v>802.96666666666647</v>
      </c>
      <c r="F273" s="36">
        <v>793.98333333333323</v>
      </c>
      <c r="G273" s="36">
        <v>788.46666666666647</v>
      </c>
      <c r="H273" s="36">
        <v>817.46666666666647</v>
      </c>
      <c r="I273" s="36">
        <v>822.98333333333312</v>
      </c>
      <c r="J273" s="36">
        <v>831.96666666666647</v>
      </c>
      <c r="K273" s="31">
        <v>814</v>
      </c>
      <c r="L273" s="31">
        <v>799.5</v>
      </c>
      <c r="M273" s="31">
        <v>6.0916300000000003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1064.05</v>
      </c>
      <c r="D274" s="36">
        <v>1064.7</v>
      </c>
      <c r="E274" s="36">
        <v>1048.4000000000001</v>
      </c>
      <c r="F274" s="36">
        <v>1032.75</v>
      </c>
      <c r="G274" s="36">
        <v>1016.45</v>
      </c>
      <c r="H274" s="36">
        <v>1080.3500000000001</v>
      </c>
      <c r="I274" s="36">
        <v>1096.6499999999999</v>
      </c>
      <c r="J274" s="36">
        <v>1112.3000000000002</v>
      </c>
      <c r="K274" s="31">
        <v>1081</v>
      </c>
      <c r="L274" s="31">
        <v>1049.05</v>
      </c>
      <c r="M274" s="31">
        <v>22.876480000000001</v>
      </c>
      <c r="N274" s="1"/>
      <c r="O274" s="1"/>
    </row>
    <row r="275" spans="1:15" ht="12.75" customHeight="1">
      <c r="A275" s="33">
        <v>265</v>
      </c>
      <c r="B275" s="53" t="s">
        <v>877</v>
      </c>
      <c r="C275" s="31">
        <v>359.05</v>
      </c>
      <c r="D275" s="36">
        <v>359.26666666666665</v>
      </c>
      <c r="E275" s="36">
        <v>356.0333333333333</v>
      </c>
      <c r="F275" s="36">
        <v>353.01666666666665</v>
      </c>
      <c r="G275" s="36">
        <v>349.7833333333333</v>
      </c>
      <c r="H275" s="36">
        <v>362.2833333333333</v>
      </c>
      <c r="I275" s="36">
        <v>365.51666666666665</v>
      </c>
      <c r="J275" s="36">
        <v>368.5333333333333</v>
      </c>
      <c r="K275" s="31">
        <v>362.5</v>
      </c>
      <c r="L275" s="31">
        <v>356.25</v>
      </c>
      <c r="M275" s="31">
        <v>132.12387000000001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558.75</v>
      </c>
      <c r="D276" s="36">
        <v>567.13333333333333</v>
      </c>
      <c r="E276" s="36">
        <v>549.61666666666667</v>
      </c>
      <c r="F276" s="36">
        <v>540.48333333333335</v>
      </c>
      <c r="G276" s="36">
        <v>522.9666666666667</v>
      </c>
      <c r="H276" s="36">
        <v>576.26666666666665</v>
      </c>
      <c r="I276" s="36">
        <v>593.7833333333333</v>
      </c>
      <c r="J276" s="36">
        <v>602.91666666666663</v>
      </c>
      <c r="K276" s="31">
        <v>584.65</v>
      </c>
      <c r="L276" s="31">
        <v>558</v>
      </c>
      <c r="M276" s="31">
        <v>44.997320000000002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529.70000000000005</v>
      </c>
      <c r="D277" s="36">
        <v>532.81666666666672</v>
      </c>
      <c r="E277" s="36">
        <v>523.28333333333342</v>
      </c>
      <c r="F277" s="36">
        <v>516.86666666666667</v>
      </c>
      <c r="G277" s="36">
        <v>507.33333333333337</v>
      </c>
      <c r="H277" s="36">
        <v>539.23333333333346</v>
      </c>
      <c r="I277" s="36">
        <v>548.76666666666677</v>
      </c>
      <c r="J277" s="36">
        <v>555.18333333333351</v>
      </c>
      <c r="K277" s="31">
        <v>542.35</v>
      </c>
      <c r="L277" s="31">
        <v>526.4</v>
      </c>
      <c r="M277" s="31">
        <v>1.5246599999999999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725.5</v>
      </c>
      <c r="D278" s="36">
        <v>729.98333333333323</v>
      </c>
      <c r="E278" s="36">
        <v>719.51666666666642</v>
      </c>
      <c r="F278" s="36">
        <v>713.53333333333319</v>
      </c>
      <c r="G278" s="36">
        <v>703.06666666666638</v>
      </c>
      <c r="H278" s="36">
        <v>735.96666666666647</v>
      </c>
      <c r="I278" s="36">
        <v>746.43333333333339</v>
      </c>
      <c r="J278" s="36">
        <v>752.41666666666652</v>
      </c>
      <c r="K278" s="31">
        <v>740.45</v>
      </c>
      <c r="L278" s="31">
        <v>724</v>
      </c>
      <c r="M278" s="31">
        <v>0.86412999999999995</v>
      </c>
      <c r="N278" s="1"/>
      <c r="O278" s="1"/>
    </row>
    <row r="279" spans="1:15" ht="12.75" customHeight="1">
      <c r="A279" s="33">
        <v>269</v>
      </c>
      <c r="B279" s="53" t="s">
        <v>878</v>
      </c>
      <c r="C279" s="31">
        <v>656.45</v>
      </c>
      <c r="D279" s="36">
        <v>664.85</v>
      </c>
      <c r="E279" s="36">
        <v>643.6</v>
      </c>
      <c r="F279" s="36">
        <v>630.75</v>
      </c>
      <c r="G279" s="36">
        <v>609.5</v>
      </c>
      <c r="H279" s="36">
        <v>677.7</v>
      </c>
      <c r="I279" s="36">
        <v>698.95</v>
      </c>
      <c r="J279" s="36">
        <v>711.80000000000007</v>
      </c>
      <c r="K279" s="31">
        <v>686.1</v>
      </c>
      <c r="L279" s="31">
        <v>652</v>
      </c>
      <c r="M279" s="31">
        <v>60.234459999999999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1028.25</v>
      </c>
      <c r="D280" s="36">
        <v>1025.0666666666666</v>
      </c>
      <c r="E280" s="36">
        <v>1015.1333333333332</v>
      </c>
      <c r="F280" s="36">
        <v>1002.0166666666667</v>
      </c>
      <c r="G280" s="36">
        <v>992.08333333333326</v>
      </c>
      <c r="H280" s="36">
        <v>1038.1833333333332</v>
      </c>
      <c r="I280" s="36">
        <v>1048.1166666666666</v>
      </c>
      <c r="J280" s="36">
        <v>1061.2333333333331</v>
      </c>
      <c r="K280" s="31">
        <v>1035</v>
      </c>
      <c r="L280" s="31">
        <v>1011.95</v>
      </c>
      <c r="M280" s="31">
        <v>2.3129499999999998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419.05</v>
      </c>
      <c r="D281" s="36">
        <v>422.48333333333335</v>
      </c>
      <c r="E281" s="36">
        <v>412.16666666666669</v>
      </c>
      <c r="F281" s="36">
        <v>405.28333333333336</v>
      </c>
      <c r="G281" s="36">
        <v>394.9666666666667</v>
      </c>
      <c r="H281" s="36">
        <v>429.36666666666667</v>
      </c>
      <c r="I281" s="36">
        <v>439.68333333333328</v>
      </c>
      <c r="J281" s="36">
        <v>446.56666666666666</v>
      </c>
      <c r="K281" s="31">
        <v>432.8</v>
      </c>
      <c r="L281" s="31">
        <v>415.6</v>
      </c>
      <c r="M281" s="31">
        <v>5.7530900000000003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891</v>
      </c>
      <c r="D282" s="36">
        <v>889.58333333333337</v>
      </c>
      <c r="E282" s="36">
        <v>880.16666666666674</v>
      </c>
      <c r="F282" s="36">
        <v>869.33333333333337</v>
      </c>
      <c r="G282" s="36">
        <v>859.91666666666674</v>
      </c>
      <c r="H282" s="36">
        <v>900.41666666666674</v>
      </c>
      <c r="I282" s="36">
        <v>909.83333333333348</v>
      </c>
      <c r="J282" s="36">
        <v>920.66666666666674</v>
      </c>
      <c r="K282" s="31">
        <v>899</v>
      </c>
      <c r="L282" s="31">
        <v>878.75</v>
      </c>
      <c r="M282" s="31">
        <v>1.4366099999999999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4500</v>
      </c>
      <c r="D283" s="36">
        <v>4520.166666666667</v>
      </c>
      <c r="E283" s="36">
        <v>4464.9833333333336</v>
      </c>
      <c r="F283" s="36">
        <v>4429.9666666666662</v>
      </c>
      <c r="G283" s="36">
        <v>4374.7833333333328</v>
      </c>
      <c r="H283" s="36">
        <v>4555.1833333333343</v>
      </c>
      <c r="I283" s="36">
        <v>4610.3666666666668</v>
      </c>
      <c r="J283" s="36">
        <v>4645.383333333335</v>
      </c>
      <c r="K283" s="31">
        <v>4575.3500000000004</v>
      </c>
      <c r="L283" s="31">
        <v>4485.1499999999996</v>
      </c>
      <c r="M283" s="31">
        <v>2.33927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344.35</v>
      </c>
      <c r="D284" s="36">
        <v>349.9666666666667</v>
      </c>
      <c r="E284" s="36">
        <v>336.93333333333339</v>
      </c>
      <c r="F284" s="36">
        <v>329.51666666666671</v>
      </c>
      <c r="G284" s="36">
        <v>316.48333333333341</v>
      </c>
      <c r="H284" s="36">
        <v>357.38333333333338</v>
      </c>
      <c r="I284" s="36">
        <v>370.41666666666669</v>
      </c>
      <c r="J284" s="36">
        <v>377.83333333333337</v>
      </c>
      <c r="K284" s="31">
        <v>363</v>
      </c>
      <c r="L284" s="31">
        <v>342.55</v>
      </c>
      <c r="M284" s="31">
        <v>18.64847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1579.05</v>
      </c>
      <c r="D285" s="36">
        <v>1595.0166666666667</v>
      </c>
      <c r="E285" s="36">
        <v>1559.0333333333333</v>
      </c>
      <c r="F285" s="36">
        <v>1539.0166666666667</v>
      </c>
      <c r="G285" s="36">
        <v>1503.0333333333333</v>
      </c>
      <c r="H285" s="36">
        <v>1615.0333333333333</v>
      </c>
      <c r="I285" s="36">
        <v>1651.0166666666664</v>
      </c>
      <c r="J285" s="36">
        <v>1671.0333333333333</v>
      </c>
      <c r="K285" s="31">
        <v>1631</v>
      </c>
      <c r="L285" s="31">
        <v>1575</v>
      </c>
      <c r="M285" s="31">
        <v>5.7652200000000002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295.8</v>
      </c>
      <c r="D286" s="36">
        <v>296.61666666666667</v>
      </c>
      <c r="E286" s="36">
        <v>293.78333333333336</v>
      </c>
      <c r="F286" s="36">
        <v>291.76666666666671</v>
      </c>
      <c r="G286" s="36">
        <v>288.93333333333339</v>
      </c>
      <c r="H286" s="36">
        <v>298.63333333333333</v>
      </c>
      <c r="I286" s="36">
        <v>301.46666666666658</v>
      </c>
      <c r="J286" s="36">
        <v>303.48333333333329</v>
      </c>
      <c r="K286" s="31">
        <v>299.45</v>
      </c>
      <c r="L286" s="31">
        <v>294.60000000000002</v>
      </c>
      <c r="M286" s="31">
        <v>12.9842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4796.2</v>
      </c>
      <c r="D287" s="36">
        <v>4800.8499999999995</v>
      </c>
      <c r="E287" s="36">
        <v>4755.0999999999985</v>
      </c>
      <c r="F287" s="36">
        <v>4713.9999999999991</v>
      </c>
      <c r="G287" s="36">
        <v>4668.2499999999982</v>
      </c>
      <c r="H287" s="36">
        <v>4841.9499999999989</v>
      </c>
      <c r="I287" s="36">
        <v>4887.7000000000007</v>
      </c>
      <c r="J287" s="36">
        <v>4928.7999999999993</v>
      </c>
      <c r="K287" s="31">
        <v>4846.6000000000004</v>
      </c>
      <c r="L287" s="31">
        <v>4759.75</v>
      </c>
      <c r="M287" s="31">
        <v>0.21041000000000001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1437.45</v>
      </c>
      <c r="D288" s="36">
        <v>1427.5166666666664</v>
      </c>
      <c r="E288" s="36">
        <v>1410.0333333333328</v>
      </c>
      <c r="F288" s="36">
        <v>1382.6166666666663</v>
      </c>
      <c r="G288" s="36">
        <v>1365.1333333333328</v>
      </c>
      <c r="H288" s="36">
        <v>1454.9333333333329</v>
      </c>
      <c r="I288" s="36">
        <v>1472.4166666666665</v>
      </c>
      <c r="J288" s="36">
        <v>1499.833333333333</v>
      </c>
      <c r="K288" s="31">
        <v>1445</v>
      </c>
      <c r="L288" s="31">
        <v>1400.1</v>
      </c>
      <c r="M288" s="31">
        <v>5.3209299999999997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1184.3</v>
      </c>
      <c r="D289" s="36">
        <v>1185.8</v>
      </c>
      <c r="E289" s="36">
        <v>1158.5999999999999</v>
      </c>
      <c r="F289" s="36">
        <v>1132.8999999999999</v>
      </c>
      <c r="G289" s="36">
        <v>1105.6999999999998</v>
      </c>
      <c r="H289" s="36">
        <v>1211.5</v>
      </c>
      <c r="I289" s="36">
        <v>1238.7000000000003</v>
      </c>
      <c r="J289" s="36">
        <v>1264.4000000000001</v>
      </c>
      <c r="K289" s="31">
        <v>1213</v>
      </c>
      <c r="L289" s="31">
        <v>1160.0999999999999</v>
      </c>
      <c r="M289" s="31">
        <v>13.65039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438.15</v>
      </c>
      <c r="D290" s="36">
        <v>442.13333333333338</v>
      </c>
      <c r="E290" s="36">
        <v>431.01666666666677</v>
      </c>
      <c r="F290" s="36">
        <v>423.88333333333338</v>
      </c>
      <c r="G290" s="36">
        <v>412.76666666666677</v>
      </c>
      <c r="H290" s="36">
        <v>449.26666666666677</v>
      </c>
      <c r="I290" s="36">
        <v>460.38333333333344</v>
      </c>
      <c r="J290" s="36">
        <v>467.51666666666677</v>
      </c>
      <c r="K290" s="31">
        <v>453.25</v>
      </c>
      <c r="L290" s="31">
        <v>435</v>
      </c>
      <c r="M290" s="31">
        <v>11.31725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274.85000000000002</v>
      </c>
      <c r="D291" s="36">
        <v>276.38333333333333</v>
      </c>
      <c r="E291" s="36">
        <v>272.86666666666667</v>
      </c>
      <c r="F291" s="36">
        <v>270.88333333333333</v>
      </c>
      <c r="G291" s="36">
        <v>267.36666666666667</v>
      </c>
      <c r="H291" s="36">
        <v>278.36666666666667</v>
      </c>
      <c r="I291" s="36">
        <v>281.88333333333333</v>
      </c>
      <c r="J291" s="36">
        <v>283.86666666666667</v>
      </c>
      <c r="K291" s="31">
        <v>279.89999999999998</v>
      </c>
      <c r="L291" s="31">
        <v>274.39999999999998</v>
      </c>
      <c r="M291" s="31">
        <v>5.1753299999999998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206.69</v>
      </c>
      <c r="D292" s="36">
        <v>208.74</v>
      </c>
      <c r="E292" s="36">
        <v>204.05</v>
      </c>
      <c r="F292" s="36">
        <v>201.41</v>
      </c>
      <c r="G292" s="36">
        <v>196.72</v>
      </c>
      <c r="H292" s="36">
        <v>211.38000000000002</v>
      </c>
      <c r="I292" s="36">
        <v>216.07000000000002</v>
      </c>
      <c r="J292" s="36">
        <v>218.71000000000004</v>
      </c>
      <c r="K292" s="31">
        <v>213.43</v>
      </c>
      <c r="L292" s="31">
        <v>206.1</v>
      </c>
      <c r="M292" s="31">
        <v>13.054270000000001</v>
      </c>
      <c r="N292" s="1"/>
      <c r="O292" s="1"/>
    </row>
    <row r="293" spans="1:15" ht="12.75" customHeight="1">
      <c r="A293" s="33">
        <v>283</v>
      </c>
      <c r="B293" s="53" t="s">
        <v>833</v>
      </c>
      <c r="C293" s="31">
        <v>4030.3</v>
      </c>
      <c r="D293" s="36">
        <v>3977.8833333333332</v>
      </c>
      <c r="E293" s="36">
        <v>3883.7666666666664</v>
      </c>
      <c r="F293" s="36">
        <v>3737.2333333333331</v>
      </c>
      <c r="G293" s="36">
        <v>3643.1166666666663</v>
      </c>
      <c r="H293" s="36">
        <v>4124.4166666666661</v>
      </c>
      <c r="I293" s="36">
        <v>4218.5333333333328</v>
      </c>
      <c r="J293" s="36">
        <v>4365.0666666666666</v>
      </c>
      <c r="K293" s="31">
        <v>4072</v>
      </c>
      <c r="L293" s="31">
        <v>3831.35</v>
      </c>
      <c r="M293" s="31">
        <v>2.44814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857.25</v>
      </c>
      <c r="D294" s="36">
        <v>862.73333333333323</v>
      </c>
      <c r="E294" s="36">
        <v>847.11666666666645</v>
      </c>
      <c r="F294" s="36">
        <v>836.98333333333323</v>
      </c>
      <c r="G294" s="36">
        <v>821.36666666666645</v>
      </c>
      <c r="H294" s="36">
        <v>872.86666666666645</v>
      </c>
      <c r="I294" s="36">
        <v>888.48333333333323</v>
      </c>
      <c r="J294" s="36">
        <v>898.61666666666645</v>
      </c>
      <c r="K294" s="31">
        <v>878.35</v>
      </c>
      <c r="L294" s="31">
        <v>852.6</v>
      </c>
      <c r="M294" s="31">
        <v>2.1974300000000002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687.3</v>
      </c>
      <c r="D295" s="36">
        <v>689.65</v>
      </c>
      <c r="E295" s="36">
        <v>679.9</v>
      </c>
      <c r="F295" s="36">
        <v>672.5</v>
      </c>
      <c r="G295" s="36">
        <v>662.75</v>
      </c>
      <c r="H295" s="36">
        <v>697.05</v>
      </c>
      <c r="I295" s="36">
        <v>706.8</v>
      </c>
      <c r="J295" s="36">
        <v>714.19999999999993</v>
      </c>
      <c r="K295" s="31">
        <v>699.4</v>
      </c>
      <c r="L295" s="31">
        <v>682.25</v>
      </c>
      <c r="M295" s="31">
        <v>2.9681199999999999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1781.9</v>
      </c>
      <c r="D296" s="36">
        <v>1781.05</v>
      </c>
      <c r="E296" s="36">
        <v>1763.85</v>
      </c>
      <c r="F296" s="36">
        <v>1745.8</v>
      </c>
      <c r="G296" s="36">
        <v>1728.6</v>
      </c>
      <c r="H296" s="36">
        <v>1799.1</v>
      </c>
      <c r="I296" s="36">
        <v>1816.3000000000002</v>
      </c>
      <c r="J296" s="36">
        <v>1834.35</v>
      </c>
      <c r="K296" s="31">
        <v>1798.25</v>
      </c>
      <c r="L296" s="31">
        <v>1763</v>
      </c>
      <c r="M296" s="31">
        <v>59.338590000000003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2128.1</v>
      </c>
      <c r="D297" s="36">
        <v>2139.6833333333329</v>
      </c>
      <c r="E297" s="36">
        <v>2089.4166666666661</v>
      </c>
      <c r="F297" s="36">
        <v>2050.7333333333331</v>
      </c>
      <c r="G297" s="36">
        <v>2000.4666666666662</v>
      </c>
      <c r="H297" s="36">
        <v>2178.3666666666659</v>
      </c>
      <c r="I297" s="36">
        <v>2228.6333333333332</v>
      </c>
      <c r="J297" s="36">
        <v>2267.3166666666657</v>
      </c>
      <c r="K297" s="31">
        <v>2189.9499999999998</v>
      </c>
      <c r="L297" s="31">
        <v>2101</v>
      </c>
      <c r="M297" s="31">
        <v>3.1693199999999999</v>
      </c>
      <c r="N297" s="1"/>
      <c r="O297" s="1"/>
    </row>
    <row r="298" spans="1:15" ht="12.75" customHeight="1">
      <c r="A298" s="33">
        <v>288</v>
      </c>
      <c r="B298" s="53" t="s">
        <v>846</v>
      </c>
      <c r="C298" s="31">
        <v>185.51</v>
      </c>
      <c r="D298" s="36">
        <v>183.60999999999999</v>
      </c>
      <c r="E298" s="36">
        <v>180.89999999999998</v>
      </c>
      <c r="F298" s="36">
        <v>176.29</v>
      </c>
      <c r="G298" s="36">
        <v>173.57999999999998</v>
      </c>
      <c r="H298" s="36">
        <v>188.21999999999997</v>
      </c>
      <c r="I298" s="36">
        <v>190.92999999999995</v>
      </c>
      <c r="J298" s="36">
        <v>195.53999999999996</v>
      </c>
      <c r="K298" s="31">
        <v>186.32</v>
      </c>
      <c r="L298" s="31">
        <v>179</v>
      </c>
      <c r="M298" s="31">
        <v>142.89052000000001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4834.8500000000004</v>
      </c>
      <c r="D299" s="36">
        <v>4851.9333333333334</v>
      </c>
      <c r="E299" s="36">
        <v>4810.666666666667</v>
      </c>
      <c r="F299" s="36">
        <v>4786.4833333333336</v>
      </c>
      <c r="G299" s="36">
        <v>4745.2166666666672</v>
      </c>
      <c r="H299" s="36">
        <v>4876.1166666666668</v>
      </c>
      <c r="I299" s="36">
        <v>4917.3833333333332</v>
      </c>
      <c r="J299" s="36">
        <v>4941.5666666666666</v>
      </c>
      <c r="K299" s="31">
        <v>4893.2</v>
      </c>
      <c r="L299" s="31">
        <v>4827.75</v>
      </c>
      <c r="M299" s="31">
        <v>0.93193999999999999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769.85</v>
      </c>
      <c r="D300" s="36">
        <v>756.2833333333333</v>
      </c>
      <c r="E300" s="36">
        <v>736.21666666666658</v>
      </c>
      <c r="F300" s="36">
        <v>702.58333333333326</v>
      </c>
      <c r="G300" s="36">
        <v>682.51666666666654</v>
      </c>
      <c r="H300" s="36">
        <v>789.91666666666663</v>
      </c>
      <c r="I300" s="36">
        <v>809.98333333333323</v>
      </c>
      <c r="J300" s="36">
        <v>843.61666666666667</v>
      </c>
      <c r="K300" s="31">
        <v>776.35</v>
      </c>
      <c r="L300" s="31">
        <v>722.65</v>
      </c>
      <c r="M300" s="31">
        <v>64.609499999999997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5123.8500000000004</v>
      </c>
      <c r="D301" s="36">
        <v>5109.7666666666664</v>
      </c>
      <c r="E301" s="36">
        <v>5084.5333333333328</v>
      </c>
      <c r="F301" s="36">
        <v>5045.2166666666662</v>
      </c>
      <c r="G301" s="36">
        <v>5019.9833333333327</v>
      </c>
      <c r="H301" s="36">
        <v>5149.083333333333</v>
      </c>
      <c r="I301" s="36">
        <v>5174.3166666666666</v>
      </c>
      <c r="J301" s="36">
        <v>5213.6333333333332</v>
      </c>
      <c r="K301" s="31">
        <v>5135</v>
      </c>
      <c r="L301" s="31">
        <v>5070.45</v>
      </c>
      <c r="M301" s="31">
        <v>1.7942400000000001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3587.8</v>
      </c>
      <c r="D302" s="36">
        <v>3569.25</v>
      </c>
      <c r="E302" s="36">
        <v>3546.55</v>
      </c>
      <c r="F302" s="36">
        <v>3505.3</v>
      </c>
      <c r="G302" s="36">
        <v>3482.6000000000004</v>
      </c>
      <c r="H302" s="36">
        <v>3610.5</v>
      </c>
      <c r="I302" s="36">
        <v>3633.2</v>
      </c>
      <c r="J302" s="36">
        <v>3674.45</v>
      </c>
      <c r="K302" s="31">
        <v>3591.95</v>
      </c>
      <c r="L302" s="31">
        <v>3528</v>
      </c>
      <c r="M302" s="31">
        <v>21.580390000000001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502.3</v>
      </c>
      <c r="D303" s="36">
        <v>504.59999999999997</v>
      </c>
      <c r="E303" s="36">
        <v>493.24999999999989</v>
      </c>
      <c r="F303" s="36">
        <v>484.19999999999993</v>
      </c>
      <c r="G303" s="36">
        <v>472.84999999999985</v>
      </c>
      <c r="H303" s="36">
        <v>513.64999999999986</v>
      </c>
      <c r="I303" s="36">
        <v>525</v>
      </c>
      <c r="J303" s="36">
        <v>534.04999999999995</v>
      </c>
      <c r="K303" s="31">
        <v>515.95000000000005</v>
      </c>
      <c r="L303" s="31">
        <v>495.55</v>
      </c>
      <c r="M303" s="31">
        <v>1.78348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427.4</v>
      </c>
      <c r="D304" s="36">
        <v>428.34999999999997</v>
      </c>
      <c r="E304" s="36">
        <v>424.54999999999995</v>
      </c>
      <c r="F304" s="36">
        <v>421.7</v>
      </c>
      <c r="G304" s="36">
        <v>417.9</v>
      </c>
      <c r="H304" s="36">
        <v>431.19999999999993</v>
      </c>
      <c r="I304" s="36">
        <v>435</v>
      </c>
      <c r="J304" s="36">
        <v>437.84999999999991</v>
      </c>
      <c r="K304" s="31">
        <v>432.15</v>
      </c>
      <c r="L304" s="31">
        <v>425.5</v>
      </c>
      <c r="M304" s="31">
        <v>6.2740200000000002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256.98</v>
      </c>
      <c r="D305" s="36">
        <v>259.49333333333334</v>
      </c>
      <c r="E305" s="36">
        <v>253.98666666666668</v>
      </c>
      <c r="F305" s="36">
        <v>250.99333333333334</v>
      </c>
      <c r="G305" s="36">
        <v>245.48666666666668</v>
      </c>
      <c r="H305" s="36">
        <v>262.48666666666668</v>
      </c>
      <c r="I305" s="36">
        <v>267.99333333333334</v>
      </c>
      <c r="J305" s="36">
        <v>270.98666666666668</v>
      </c>
      <c r="K305" s="31">
        <v>265</v>
      </c>
      <c r="L305" s="31">
        <v>256.5</v>
      </c>
      <c r="M305" s="31">
        <v>9.3596599999999999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150.74</v>
      </c>
      <c r="D306" s="36">
        <v>150.81333333333333</v>
      </c>
      <c r="E306" s="36">
        <v>147.42666666666668</v>
      </c>
      <c r="F306" s="36">
        <v>144.11333333333334</v>
      </c>
      <c r="G306" s="36">
        <v>140.72666666666669</v>
      </c>
      <c r="H306" s="36">
        <v>154.12666666666667</v>
      </c>
      <c r="I306" s="36">
        <v>157.51333333333332</v>
      </c>
      <c r="J306" s="36">
        <v>160.82666666666665</v>
      </c>
      <c r="K306" s="31">
        <v>154.19999999999999</v>
      </c>
      <c r="L306" s="31">
        <v>147.5</v>
      </c>
      <c r="M306" s="31">
        <v>104.56795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1007.65</v>
      </c>
      <c r="D307" s="36">
        <v>1012.2166666666667</v>
      </c>
      <c r="E307" s="36">
        <v>1001.1833333333334</v>
      </c>
      <c r="F307" s="36">
        <v>994.7166666666667</v>
      </c>
      <c r="G307" s="36">
        <v>983.68333333333339</v>
      </c>
      <c r="H307" s="36">
        <v>1018.6833333333334</v>
      </c>
      <c r="I307" s="36">
        <v>1029.7166666666667</v>
      </c>
      <c r="J307" s="36">
        <v>1036.1833333333334</v>
      </c>
      <c r="K307" s="31">
        <v>1023.25</v>
      </c>
      <c r="L307" s="31">
        <v>1005.75</v>
      </c>
      <c r="M307" s="31">
        <v>12.68764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8267.4500000000007</v>
      </c>
      <c r="D308" s="36">
        <v>8367.4333333333343</v>
      </c>
      <c r="E308" s="36">
        <v>8101.0166666666682</v>
      </c>
      <c r="F308" s="36">
        <v>7934.5833333333339</v>
      </c>
      <c r="G308" s="36">
        <v>7668.1666666666679</v>
      </c>
      <c r="H308" s="36">
        <v>8533.8666666666686</v>
      </c>
      <c r="I308" s="36">
        <v>8800.2833333333328</v>
      </c>
      <c r="J308" s="36">
        <v>8966.716666666669</v>
      </c>
      <c r="K308" s="31">
        <v>8633.85</v>
      </c>
      <c r="L308" s="31">
        <v>8201</v>
      </c>
      <c r="M308" s="31">
        <v>1.2310700000000001</v>
      </c>
      <c r="N308" s="1"/>
      <c r="O308" s="1"/>
    </row>
    <row r="309" spans="1:15" ht="12.75" customHeight="1">
      <c r="A309" s="33">
        <v>299</v>
      </c>
      <c r="B309" s="53" t="s">
        <v>879</v>
      </c>
      <c r="C309" s="31">
        <v>726.15</v>
      </c>
      <c r="D309" s="36">
        <v>732.55000000000007</v>
      </c>
      <c r="E309" s="36">
        <v>717.60000000000014</v>
      </c>
      <c r="F309" s="36">
        <v>709.05000000000007</v>
      </c>
      <c r="G309" s="36">
        <v>694.10000000000014</v>
      </c>
      <c r="H309" s="36">
        <v>741.10000000000014</v>
      </c>
      <c r="I309" s="36">
        <v>756.05000000000018</v>
      </c>
      <c r="J309" s="36">
        <v>764.60000000000014</v>
      </c>
      <c r="K309" s="31">
        <v>747.5</v>
      </c>
      <c r="L309" s="31">
        <v>724</v>
      </c>
      <c r="M309" s="31">
        <v>7.6435599999999999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1558.85</v>
      </c>
      <c r="D310" s="36">
        <v>1562.8666666666668</v>
      </c>
      <c r="E310" s="36">
        <v>1550.6333333333337</v>
      </c>
      <c r="F310" s="36">
        <v>1542.416666666667</v>
      </c>
      <c r="G310" s="36">
        <v>1530.1833333333338</v>
      </c>
      <c r="H310" s="36">
        <v>1571.0833333333335</v>
      </c>
      <c r="I310" s="36">
        <v>1583.3166666666666</v>
      </c>
      <c r="J310" s="36">
        <v>1591.5333333333333</v>
      </c>
      <c r="K310" s="31">
        <v>1575.1</v>
      </c>
      <c r="L310" s="31">
        <v>1554.65</v>
      </c>
      <c r="M310" s="31">
        <v>4.9327399999999999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82.44</v>
      </c>
      <c r="D311" s="36">
        <v>83.11333333333333</v>
      </c>
      <c r="E311" s="36">
        <v>81.526666666666657</v>
      </c>
      <c r="F311" s="36">
        <v>80.61333333333333</v>
      </c>
      <c r="G311" s="36">
        <v>79.026666666666657</v>
      </c>
      <c r="H311" s="36">
        <v>84.026666666666657</v>
      </c>
      <c r="I311" s="36">
        <v>85.61333333333333</v>
      </c>
      <c r="J311" s="36">
        <v>86.526666666666657</v>
      </c>
      <c r="K311" s="31">
        <v>84.7</v>
      </c>
      <c r="L311" s="31">
        <v>82.2</v>
      </c>
      <c r="M311" s="31">
        <v>32.393709999999999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126954.85</v>
      </c>
      <c r="D312" s="36">
        <v>126728.38333333335</v>
      </c>
      <c r="E312" s="36">
        <v>125686.76666666669</v>
      </c>
      <c r="F312" s="36">
        <v>124418.68333333335</v>
      </c>
      <c r="G312" s="36">
        <v>123377.06666666669</v>
      </c>
      <c r="H312" s="36">
        <v>127996.46666666669</v>
      </c>
      <c r="I312" s="36">
        <v>129038.08333333336</v>
      </c>
      <c r="J312" s="36">
        <v>130306.16666666669</v>
      </c>
      <c r="K312" s="31">
        <v>127770</v>
      </c>
      <c r="L312" s="31">
        <v>125460.3</v>
      </c>
      <c r="M312" s="31">
        <v>6.6900000000000001E-2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1864.9</v>
      </c>
      <c r="D313" s="36">
        <v>1876.2833333333335</v>
      </c>
      <c r="E313" s="36">
        <v>1846.616666666667</v>
      </c>
      <c r="F313" s="36">
        <v>1828.3333333333335</v>
      </c>
      <c r="G313" s="36">
        <v>1798.666666666667</v>
      </c>
      <c r="H313" s="36">
        <v>1894.5666666666671</v>
      </c>
      <c r="I313" s="36">
        <v>1924.2333333333336</v>
      </c>
      <c r="J313" s="36">
        <v>1942.5166666666671</v>
      </c>
      <c r="K313" s="31">
        <v>1905.95</v>
      </c>
      <c r="L313" s="31">
        <v>1858</v>
      </c>
      <c r="M313" s="31">
        <v>2.2256900000000002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1480.3</v>
      </c>
      <c r="D314" s="36">
        <v>1498.7166666666665</v>
      </c>
      <c r="E314" s="36">
        <v>1447.133333333333</v>
      </c>
      <c r="F314" s="36">
        <v>1413.9666666666665</v>
      </c>
      <c r="G314" s="36">
        <v>1362.383333333333</v>
      </c>
      <c r="H314" s="36">
        <v>1531.883333333333</v>
      </c>
      <c r="I314" s="36">
        <v>1583.4666666666665</v>
      </c>
      <c r="J314" s="36">
        <v>1616.633333333333</v>
      </c>
      <c r="K314" s="31">
        <v>1550.3</v>
      </c>
      <c r="L314" s="31">
        <v>1465.55</v>
      </c>
      <c r="M314" s="31">
        <v>7.7600300000000004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1495.8</v>
      </c>
      <c r="D315" s="36">
        <v>1496.9333333333334</v>
      </c>
      <c r="E315" s="36">
        <v>1483.4166666666667</v>
      </c>
      <c r="F315" s="36">
        <v>1471.0333333333333</v>
      </c>
      <c r="G315" s="36">
        <v>1457.5166666666667</v>
      </c>
      <c r="H315" s="36">
        <v>1509.3166666666668</v>
      </c>
      <c r="I315" s="36">
        <v>1522.8333333333333</v>
      </c>
      <c r="J315" s="36">
        <v>1535.2166666666669</v>
      </c>
      <c r="K315" s="31">
        <v>1510.45</v>
      </c>
      <c r="L315" s="31">
        <v>1484.55</v>
      </c>
      <c r="M315" s="31">
        <v>2.52732</v>
      </c>
      <c r="N315" s="1"/>
      <c r="O315" s="1"/>
    </row>
    <row r="316" spans="1:15" ht="12.75" customHeight="1">
      <c r="A316" s="33">
        <v>306</v>
      </c>
      <c r="B316" s="53" t="s">
        <v>880</v>
      </c>
      <c r="C316" s="31">
        <v>662.55</v>
      </c>
      <c r="D316" s="36">
        <v>670.63333333333333</v>
      </c>
      <c r="E316" s="36">
        <v>648.36666666666667</v>
      </c>
      <c r="F316" s="36">
        <v>634.18333333333339</v>
      </c>
      <c r="G316" s="36">
        <v>611.91666666666674</v>
      </c>
      <c r="H316" s="36">
        <v>684.81666666666661</v>
      </c>
      <c r="I316" s="36">
        <v>707.08333333333326</v>
      </c>
      <c r="J316" s="36">
        <v>721.26666666666654</v>
      </c>
      <c r="K316" s="31">
        <v>692.9</v>
      </c>
      <c r="L316" s="31">
        <v>656.45</v>
      </c>
      <c r="M316" s="31">
        <v>4.5819200000000002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306.05</v>
      </c>
      <c r="D317" s="36">
        <v>304.81666666666666</v>
      </c>
      <c r="E317" s="36">
        <v>301.5333333333333</v>
      </c>
      <c r="F317" s="36">
        <v>297.01666666666665</v>
      </c>
      <c r="G317" s="36">
        <v>293.73333333333329</v>
      </c>
      <c r="H317" s="36">
        <v>309.33333333333331</v>
      </c>
      <c r="I317" s="36">
        <v>312.61666666666673</v>
      </c>
      <c r="J317" s="36">
        <v>317.13333333333333</v>
      </c>
      <c r="K317" s="31">
        <v>308.10000000000002</v>
      </c>
      <c r="L317" s="31">
        <v>300.3</v>
      </c>
      <c r="M317" s="31">
        <v>27.632680000000001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2909.4</v>
      </c>
      <c r="D318" s="36">
        <v>2915.8166666666671</v>
      </c>
      <c r="E318" s="36">
        <v>2884.6333333333341</v>
      </c>
      <c r="F318" s="36">
        <v>2859.8666666666672</v>
      </c>
      <c r="G318" s="36">
        <v>2828.6833333333343</v>
      </c>
      <c r="H318" s="36">
        <v>2940.5833333333339</v>
      </c>
      <c r="I318" s="36">
        <v>2971.7666666666673</v>
      </c>
      <c r="J318" s="36">
        <v>2996.5333333333338</v>
      </c>
      <c r="K318" s="31">
        <v>2947</v>
      </c>
      <c r="L318" s="31">
        <v>2891.05</v>
      </c>
      <c r="M318" s="31">
        <v>19.10886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484.4</v>
      </c>
      <c r="D319" s="36">
        <v>488.5</v>
      </c>
      <c r="E319" s="36">
        <v>474.05</v>
      </c>
      <c r="F319" s="36">
        <v>463.7</v>
      </c>
      <c r="G319" s="36">
        <v>449.25</v>
      </c>
      <c r="H319" s="36">
        <v>498.85</v>
      </c>
      <c r="I319" s="36">
        <v>513.30000000000007</v>
      </c>
      <c r="J319" s="36">
        <v>523.65000000000009</v>
      </c>
      <c r="K319" s="31">
        <v>502.95</v>
      </c>
      <c r="L319" s="31">
        <v>478.15</v>
      </c>
      <c r="M319" s="31">
        <v>3.78437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618.20000000000005</v>
      </c>
      <c r="D320" s="36">
        <v>620.76666666666677</v>
      </c>
      <c r="E320" s="36">
        <v>613.53333333333353</v>
      </c>
      <c r="F320" s="36">
        <v>608.86666666666679</v>
      </c>
      <c r="G320" s="36">
        <v>601.63333333333355</v>
      </c>
      <c r="H320" s="36">
        <v>625.43333333333351</v>
      </c>
      <c r="I320" s="36">
        <v>632.66666666666686</v>
      </c>
      <c r="J320" s="36">
        <v>637.33333333333348</v>
      </c>
      <c r="K320" s="31">
        <v>628</v>
      </c>
      <c r="L320" s="31">
        <v>616.1</v>
      </c>
      <c r="M320" s="31">
        <v>1.6242399999999999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193.1</v>
      </c>
      <c r="D321" s="36">
        <v>192.60333333333332</v>
      </c>
      <c r="E321" s="36">
        <v>190.39666666666665</v>
      </c>
      <c r="F321" s="36">
        <v>187.69333333333333</v>
      </c>
      <c r="G321" s="36">
        <v>185.48666666666665</v>
      </c>
      <c r="H321" s="36">
        <v>195.30666666666664</v>
      </c>
      <c r="I321" s="36">
        <v>197.51333333333329</v>
      </c>
      <c r="J321" s="36">
        <v>200.21666666666664</v>
      </c>
      <c r="K321" s="31">
        <v>194.81</v>
      </c>
      <c r="L321" s="31">
        <v>189.9</v>
      </c>
      <c r="M321" s="31">
        <v>42.010509999999996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215.95</v>
      </c>
      <c r="D322" s="36">
        <v>218.66666666666666</v>
      </c>
      <c r="E322" s="36">
        <v>212.63333333333333</v>
      </c>
      <c r="F322" s="36">
        <v>209.31666666666666</v>
      </c>
      <c r="G322" s="36">
        <v>203.28333333333333</v>
      </c>
      <c r="H322" s="36">
        <v>221.98333333333332</v>
      </c>
      <c r="I322" s="36">
        <v>228.01666666666668</v>
      </c>
      <c r="J322" s="36">
        <v>231.33333333333331</v>
      </c>
      <c r="K322" s="31">
        <v>224.7</v>
      </c>
      <c r="L322" s="31">
        <v>215.35</v>
      </c>
      <c r="M322" s="31">
        <v>41.64226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2128.1999999999998</v>
      </c>
      <c r="D323" s="36">
        <v>2146.0499999999997</v>
      </c>
      <c r="E323" s="36">
        <v>2097.1499999999996</v>
      </c>
      <c r="F323" s="36">
        <v>2066.1</v>
      </c>
      <c r="G323" s="36">
        <v>2017.1999999999998</v>
      </c>
      <c r="H323" s="36">
        <v>2177.0999999999995</v>
      </c>
      <c r="I323" s="36">
        <v>2226</v>
      </c>
      <c r="J323" s="36">
        <v>2257.0499999999993</v>
      </c>
      <c r="K323" s="31">
        <v>2194.9499999999998</v>
      </c>
      <c r="L323" s="31">
        <v>2115</v>
      </c>
      <c r="M323" s="31">
        <v>3.56921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615.04999999999995</v>
      </c>
      <c r="D324" s="36">
        <v>617.83333333333326</v>
      </c>
      <c r="E324" s="36">
        <v>610.76666666666654</v>
      </c>
      <c r="F324" s="36">
        <v>606.48333333333323</v>
      </c>
      <c r="G324" s="36">
        <v>599.41666666666652</v>
      </c>
      <c r="H324" s="36">
        <v>622.11666666666656</v>
      </c>
      <c r="I324" s="36">
        <v>629.18333333333317</v>
      </c>
      <c r="J324" s="36">
        <v>633.46666666666658</v>
      </c>
      <c r="K324" s="31">
        <v>624.9</v>
      </c>
      <c r="L324" s="31">
        <v>613.54999999999995</v>
      </c>
      <c r="M324" s="31">
        <v>11.99541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12116.6</v>
      </c>
      <c r="D325" s="36">
        <v>12142.15</v>
      </c>
      <c r="E325" s="36">
        <v>12046.5</v>
      </c>
      <c r="F325" s="36">
        <v>11976.4</v>
      </c>
      <c r="G325" s="36">
        <v>11880.75</v>
      </c>
      <c r="H325" s="36">
        <v>12212.25</v>
      </c>
      <c r="I325" s="36">
        <v>12307.899999999998</v>
      </c>
      <c r="J325" s="36">
        <v>12378</v>
      </c>
      <c r="K325" s="31">
        <v>12237.8</v>
      </c>
      <c r="L325" s="31">
        <v>12072.05</v>
      </c>
      <c r="M325" s="31">
        <v>5.9427199999999996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2687.75</v>
      </c>
      <c r="D326" s="36">
        <v>2702.6833333333334</v>
      </c>
      <c r="E326" s="36">
        <v>2666.3666666666668</v>
      </c>
      <c r="F326" s="36">
        <v>2644.9833333333336</v>
      </c>
      <c r="G326" s="36">
        <v>2608.666666666667</v>
      </c>
      <c r="H326" s="36">
        <v>2724.0666666666666</v>
      </c>
      <c r="I326" s="36">
        <v>2760.3833333333332</v>
      </c>
      <c r="J326" s="36">
        <v>2781.7666666666664</v>
      </c>
      <c r="K326" s="31">
        <v>2739</v>
      </c>
      <c r="L326" s="31">
        <v>2681.3</v>
      </c>
      <c r="M326" s="31">
        <v>0.40938000000000002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979.65</v>
      </c>
      <c r="D327" s="36">
        <v>979.7833333333333</v>
      </c>
      <c r="E327" s="36">
        <v>968.86666666666656</v>
      </c>
      <c r="F327" s="36">
        <v>958.08333333333326</v>
      </c>
      <c r="G327" s="36">
        <v>947.16666666666652</v>
      </c>
      <c r="H327" s="36">
        <v>990.56666666666661</v>
      </c>
      <c r="I327" s="36">
        <v>1001.4833333333333</v>
      </c>
      <c r="J327" s="36">
        <v>1012.2666666666667</v>
      </c>
      <c r="K327" s="31">
        <v>990.7</v>
      </c>
      <c r="L327" s="31">
        <v>969</v>
      </c>
      <c r="M327" s="31">
        <v>5.1223000000000001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893.45</v>
      </c>
      <c r="D328" s="36">
        <v>893.43333333333339</v>
      </c>
      <c r="E328" s="36">
        <v>882.01666666666677</v>
      </c>
      <c r="F328" s="36">
        <v>870.58333333333337</v>
      </c>
      <c r="G328" s="36">
        <v>859.16666666666674</v>
      </c>
      <c r="H328" s="36">
        <v>904.86666666666679</v>
      </c>
      <c r="I328" s="36">
        <v>916.2833333333333</v>
      </c>
      <c r="J328" s="36">
        <v>927.71666666666681</v>
      </c>
      <c r="K328" s="31">
        <v>904.85</v>
      </c>
      <c r="L328" s="31">
        <v>882</v>
      </c>
      <c r="M328" s="31">
        <v>9.1490100000000005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3974.05</v>
      </c>
      <c r="D329" s="36">
        <v>4011.2666666666664</v>
      </c>
      <c r="E329" s="36">
        <v>3912.7833333333328</v>
      </c>
      <c r="F329" s="36">
        <v>3851.5166666666664</v>
      </c>
      <c r="G329" s="36">
        <v>3753.0333333333328</v>
      </c>
      <c r="H329" s="36">
        <v>4072.5333333333328</v>
      </c>
      <c r="I329" s="36">
        <v>4171.0166666666664</v>
      </c>
      <c r="J329" s="36">
        <v>4232.2833333333328</v>
      </c>
      <c r="K329" s="31">
        <v>4109.75</v>
      </c>
      <c r="L329" s="31">
        <v>3950</v>
      </c>
      <c r="M329" s="31">
        <v>45.36768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685.6</v>
      </c>
      <c r="D330" s="36">
        <v>686.73333333333323</v>
      </c>
      <c r="E330" s="36">
        <v>681.91666666666652</v>
      </c>
      <c r="F330" s="36">
        <v>678.23333333333323</v>
      </c>
      <c r="G330" s="36">
        <v>673.41666666666652</v>
      </c>
      <c r="H330" s="36">
        <v>690.41666666666652</v>
      </c>
      <c r="I330" s="36">
        <v>695.23333333333335</v>
      </c>
      <c r="J330" s="36">
        <v>698.91666666666652</v>
      </c>
      <c r="K330" s="31">
        <v>691.55</v>
      </c>
      <c r="L330" s="31">
        <v>683.05</v>
      </c>
      <c r="M330" s="31">
        <v>0.33334999999999998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1243.3499999999999</v>
      </c>
      <c r="D331" s="36">
        <v>1253</v>
      </c>
      <c r="E331" s="36">
        <v>1221.5</v>
      </c>
      <c r="F331" s="36">
        <v>1199.6500000000001</v>
      </c>
      <c r="G331" s="36">
        <v>1168.1500000000001</v>
      </c>
      <c r="H331" s="36">
        <v>1274.8499999999999</v>
      </c>
      <c r="I331" s="36">
        <v>1306.3499999999999</v>
      </c>
      <c r="J331" s="36">
        <v>1328.1999999999998</v>
      </c>
      <c r="K331" s="31">
        <v>1284.5</v>
      </c>
      <c r="L331" s="31">
        <v>1231.1500000000001</v>
      </c>
      <c r="M331" s="31">
        <v>0.69298000000000004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1935.65</v>
      </c>
      <c r="D332" s="36">
        <v>1945.7833333333335</v>
      </c>
      <c r="E332" s="36">
        <v>1919.7666666666671</v>
      </c>
      <c r="F332" s="36">
        <v>1903.8833333333337</v>
      </c>
      <c r="G332" s="36">
        <v>1877.8666666666672</v>
      </c>
      <c r="H332" s="36">
        <v>1961.666666666667</v>
      </c>
      <c r="I332" s="36">
        <v>1987.6833333333334</v>
      </c>
      <c r="J332" s="36">
        <v>2003.5666666666668</v>
      </c>
      <c r="K332" s="31">
        <v>1971.8</v>
      </c>
      <c r="L332" s="31">
        <v>1929.9</v>
      </c>
      <c r="M332" s="31">
        <v>0.77849000000000002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481.25</v>
      </c>
      <c r="D333" s="36">
        <v>486.83333333333331</v>
      </c>
      <c r="E333" s="36">
        <v>472.71666666666664</v>
      </c>
      <c r="F333" s="36">
        <v>464.18333333333334</v>
      </c>
      <c r="G333" s="36">
        <v>450.06666666666666</v>
      </c>
      <c r="H333" s="36">
        <v>495.36666666666662</v>
      </c>
      <c r="I333" s="36">
        <v>509.48333333333329</v>
      </c>
      <c r="J333" s="36">
        <v>518.01666666666665</v>
      </c>
      <c r="K333" s="31">
        <v>500.95</v>
      </c>
      <c r="L333" s="31">
        <v>478.3</v>
      </c>
      <c r="M333" s="31">
        <v>21.48526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75.61</v>
      </c>
      <c r="D334" s="36">
        <v>76.27</v>
      </c>
      <c r="E334" s="36">
        <v>74.739999999999995</v>
      </c>
      <c r="F334" s="36">
        <v>73.87</v>
      </c>
      <c r="G334" s="36">
        <v>72.34</v>
      </c>
      <c r="H334" s="36">
        <v>77.139999999999986</v>
      </c>
      <c r="I334" s="36">
        <v>78.669999999999987</v>
      </c>
      <c r="J334" s="36">
        <v>79.539999999999978</v>
      </c>
      <c r="K334" s="31">
        <v>77.8</v>
      </c>
      <c r="L334" s="31">
        <v>75.400000000000006</v>
      </c>
      <c r="M334" s="31">
        <v>134.18925999999999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632.79999999999995</v>
      </c>
      <c r="D335" s="36">
        <v>638.6</v>
      </c>
      <c r="E335" s="36">
        <v>623.20000000000005</v>
      </c>
      <c r="F335" s="36">
        <v>613.6</v>
      </c>
      <c r="G335" s="36">
        <v>598.20000000000005</v>
      </c>
      <c r="H335" s="36">
        <v>648.20000000000005</v>
      </c>
      <c r="I335" s="36">
        <v>663.59999999999991</v>
      </c>
      <c r="J335" s="36">
        <v>673.2</v>
      </c>
      <c r="K335" s="31">
        <v>654</v>
      </c>
      <c r="L335" s="31">
        <v>629</v>
      </c>
      <c r="M335" s="31">
        <v>10.605359999999999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2408.3000000000002</v>
      </c>
      <c r="D336" s="36">
        <v>2400.9166666666665</v>
      </c>
      <c r="E336" s="36">
        <v>2386.8833333333332</v>
      </c>
      <c r="F336" s="36">
        <v>2365.4666666666667</v>
      </c>
      <c r="G336" s="36">
        <v>2351.4333333333334</v>
      </c>
      <c r="H336" s="36">
        <v>2422.333333333333</v>
      </c>
      <c r="I336" s="36">
        <v>2436.3666666666668</v>
      </c>
      <c r="J336" s="36">
        <v>2457.7833333333328</v>
      </c>
      <c r="K336" s="31">
        <v>2414.9499999999998</v>
      </c>
      <c r="L336" s="31">
        <v>2379.5</v>
      </c>
      <c r="M336" s="31">
        <v>6.0451600000000001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3941.6</v>
      </c>
      <c r="D337" s="36">
        <v>3911.1833333333329</v>
      </c>
      <c r="E337" s="36">
        <v>3842.4666666666658</v>
      </c>
      <c r="F337" s="36">
        <v>3743.333333333333</v>
      </c>
      <c r="G337" s="36">
        <v>3674.6166666666659</v>
      </c>
      <c r="H337" s="36">
        <v>4010.3166666666657</v>
      </c>
      <c r="I337" s="36">
        <v>4079.0333333333328</v>
      </c>
      <c r="J337" s="36">
        <v>4178.1666666666661</v>
      </c>
      <c r="K337" s="31">
        <v>3979.9</v>
      </c>
      <c r="L337" s="31">
        <v>3812.05</v>
      </c>
      <c r="M337" s="31">
        <v>6.7259200000000003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1780.8</v>
      </c>
      <c r="D338" s="36">
        <v>1766.6500000000003</v>
      </c>
      <c r="E338" s="36">
        <v>1744.3000000000006</v>
      </c>
      <c r="F338" s="36">
        <v>1707.8000000000004</v>
      </c>
      <c r="G338" s="36">
        <v>1685.4500000000007</v>
      </c>
      <c r="H338" s="36">
        <v>1803.1500000000005</v>
      </c>
      <c r="I338" s="36">
        <v>1825.5000000000005</v>
      </c>
      <c r="J338" s="36">
        <v>1862.0000000000005</v>
      </c>
      <c r="K338" s="31">
        <v>1789</v>
      </c>
      <c r="L338" s="31">
        <v>1730.15</v>
      </c>
      <c r="M338" s="31">
        <v>8.3890100000000007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1192.95</v>
      </c>
      <c r="D339" s="36">
        <v>1194.8333333333335</v>
      </c>
      <c r="E339" s="36">
        <v>1173.0166666666669</v>
      </c>
      <c r="F339" s="36">
        <v>1153.0833333333335</v>
      </c>
      <c r="G339" s="36">
        <v>1131.2666666666669</v>
      </c>
      <c r="H339" s="36">
        <v>1214.7666666666669</v>
      </c>
      <c r="I339" s="36">
        <v>1236.5833333333335</v>
      </c>
      <c r="J339" s="36">
        <v>1256.5166666666669</v>
      </c>
      <c r="K339" s="31">
        <v>1216.6500000000001</v>
      </c>
      <c r="L339" s="31">
        <v>1174.9000000000001</v>
      </c>
      <c r="M339" s="31">
        <v>6.2693899999999996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159.78</v>
      </c>
      <c r="D340" s="36">
        <v>161.31333333333333</v>
      </c>
      <c r="E340" s="36">
        <v>157.22666666666666</v>
      </c>
      <c r="F340" s="36">
        <v>154.67333333333332</v>
      </c>
      <c r="G340" s="36">
        <v>150.58666666666664</v>
      </c>
      <c r="H340" s="36">
        <v>163.86666666666667</v>
      </c>
      <c r="I340" s="36">
        <v>167.95333333333338</v>
      </c>
      <c r="J340" s="36">
        <v>170.50666666666669</v>
      </c>
      <c r="K340" s="31">
        <v>165.4</v>
      </c>
      <c r="L340" s="31">
        <v>158.76</v>
      </c>
      <c r="M340" s="31">
        <v>149.8373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323.89999999999998</v>
      </c>
      <c r="D341" s="36">
        <v>327.55</v>
      </c>
      <c r="E341" s="36">
        <v>317.5</v>
      </c>
      <c r="F341" s="36">
        <v>311.09999999999997</v>
      </c>
      <c r="G341" s="36">
        <v>301.04999999999995</v>
      </c>
      <c r="H341" s="36">
        <v>333.95000000000005</v>
      </c>
      <c r="I341" s="36">
        <v>344.00000000000011</v>
      </c>
      <c r="J341" s="36">
        <v>350.40000000000009</v>
      </c>
      <c r="K341" s="31">
        <v>337.6</v>
      </c>
      <c r="L341" s="31">
        <v>321.14999999999998</v>
      </c>
      <c r="M341" s="31">
        <v>118.77704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99.88</v>
      </c>
      <c r="D342" s="36">
        <v>99.99666666666667</v>
      </c>
      <c r="E342" s="36">
        <v>99.393333333333345</v>
      </c>
      <c r="F342" s="36">
        <v>98.90666666666668</v>
      </c>
      <c r="G342" s="36">
        <v>98.303333333333356</v>
      </c>
      <c r="H342" s="36">
        <v>100.48333333333333</v>
      </c>
      <c r="I342" s="36">
        <v>101.08666666666666</v>
      </c>
      <c r="J342" s="36">
        <v>101.57333333333332</v>
      </c>
      <c r="K342" s="31">
        <v>100.6</v>
      </c>
      <c r="L342" s="31">
        <v>99.51</v>
      </c>
      <c r="M342" s="31">
        <v>237.95527999999999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233.84</v>
      </c>
      <c r="D343" s="36">
        <v>233.79999999999998</v>
      </c>
      <c r="E343" s="36">
        <v>231.64999999999998</v>
      </c>
      <c r="F343" s="36">
        <v>229.46</v>
      </c>
      <c r="G343" s="36">
        <v>227.31</v>
      </c>
      <c r="H343" s="36">
        <v>235.98999999999995</v>
      </c>
      <c r="I343" s="36">
        <v>238.14</v>
      </c>
      <c r="J343" s="36">
        <v>240.32999999999993</v>
      </c>
      <c r="K343" s="31">
        <v>235.95</v>
      </c>
      <c r="L343" s="31">
        <v>231.61</v>
      </c>
      <c r="M343" s="31">
        <v>64.317499999999995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258.05</v>
      </c>
      <c r="D344" s="36">
        <v>260.31666666666666</v>
      </c>
      <c r="E344" s="36">
        <v>253.33333333333331</v>
      </c>
      <c r="F344" s="36">
        <v>248.61666666666665</v>
      </c>
      <c r="G344" s="36">
        <v>241.6333333333333</v>
      </c>
      <c r="H344" s="36">
        <v>265.0333333333333</v>
      </c>
      <c r="I344" s="36">
        <v>272.01666666666665</v>
      </c>
      <c r="J344" s="36">
        <v>276.73333333333335</v>
      </c>
      <c r="K344" s="31">
        <v>267.3</v>
      </c>
      <c r="L344" s="31">
        <v>255.6</v>
      </c>
      <c r="M344" s="31">
        <v>97.927000000000007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57.63</v>
      </c>
      <c r="D345" s="36">
        <v>57.993333333333339</v>
      </c>
      <c r="E345" s="36">
        <v>57.136666666666677</v>
      </c>
      <c r="F345" s="36">
        <v>56.643333333333338</v>
      </c>
      <c r="G345" s="36">
        <v>55.786666666666676</v>
      </c>
      <c r="H345" s="36">
        <v>58.486666666666679</v>
      </c>
      <c r="I345" s="36">
        <v>59.343333333333334</v>
      </c>
      <c r="J345" s="36">
        <v>59.83666666666668</v>
      </c>
      <c r="K345" s="31">
        <v>58.85</v>
      </c>
      <c r="L345" s="31">
        <v>57.5</v>
      </c>
      <c r="M345" s="31">
        <v>55.111409999999999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360.85</v>
      </c>
      <c r="D346" s="36">
        <v>361.09999999999997</v>
      </c>
      <c r="E346" s="36">
        <v>357.49999999999994</v>
      </c>
      <c r="F346" s="36">
        <v>354.15</v>
      </c>
      <c r="G346" s="36">
        <v>350.54999999999995</v>
      </c>
      <c r="H346" s="36">
        <v>364.44999999999993</v>
      </c>
      <c r="I346" s="36">
        <v>368.04999999999995</v>
      </c>
      <c r="J346" s="36">
        <v>371.39999999999992</v>
      </c>
      <c r="K346" s="31">
        <v>364.7</v>
      </c>
      <c r="L346" s="31">
        <v>357.75</v>
      </c>
      <c r="M346" s="31">
        <v>149.83828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1189.1500000000001</v>
      </c>
      <c r="D347" s="36">
        <v>1192.3666666666668</v>
      </c>
      <c r="E347" s="36">
        <v>1181.7833333333335</v>
      </c>
      <c r="F347" s="36">
        <v>1174.4166666666667</v>
      </c>
      <c r="G347" s="36">
        <v>1163.8333333333335</v>
      </c>
      <c r="H347" s="36">
        <v>1199.7333333333336</v>
      </c>
      <c r="I347" s="36">
        <v>1210.3166666666666</v>
      </c>
      <c r="J347" s="36">
        <v>1217.6833333333336</v>
      </c>
      <c r="K347" s="31">
        <v>1202.95</v>
      </c>
      <c r="L347" s="31">
        <v>1185</v>
      </c>
      <c r="M347" s="31">
        <v>1.97028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188.47</v>
      </c>
      <c r="D348" s="36">
        <v>188.90666666666667</v>
      </c>
      <c r="E348" s="36">
        <v>185.56333333333333</v>
      </c>
      <c r="F348" s="36">
        <v>182.65666666666667</v>
      </c>
      <c r="G348" s="36">
        <v>179.31333333333333</v>
      </c>
      <c r="H348" s="36">
        <v>191.81333333333333</v>
      </c>
      <c r="I348" s="36">
        <v>195.15666666666664</v>
      </c>
      <c r="J348" s="36">
        <v>198.06333333333333</v>
      </c>
      <c r="K348" s="31">
        <v>192.25</v>
      </c>
      <c r="L348" s="31">
        <v>186</v>
      </c>
      <c r="M348" s="31">
        <v>109.47092000000001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3536.85</v>
      </c>
      <c r="D349" s="36">
        <v>3585.2833333333333</v>
      </c>
      <c r="E349" s="36">
        <v>3480.5666666666666</v>
      </c>
      <c r="F349" s="36">
        <v>3424.2833333333333</v>
      </c>
      <c r="G349" s="36">
        <v>3319.5666666666666</v>
      </c>
      <c r="H349" s="36">
        <v>3641.5666666666666</v>
      </c>
      <c r="I349" s="36">
        <v>3746.2833333333328</v>
      </c>
      <c r="J349" s="36">
        <v>3802.5666666666666</v>
      </c>
      <c r="K349" s="31">
        <v>3690</v>
      </c>
      <c r="L349" s="31">
        <v>3529</v>
      </c>
      <c r="M349" s="31">
        <v>2.37521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2515.4499999999998</v>
      </c>
      <c r="D350" s="36">
        <v>2519.5833333333335</v>
      </c>
      <c r="E350" s="36">
        <v>2500.8666666666668</v>
      </c>
      <c r="F350" s="36">
        <v>2486.2833333333333</v>
      </c>
      <c r="G350" s="36">
        <v>2467.5666666666666</v>
      </c>
      <c r="H350" s="36">
        <v>2534.166666666667</v>
      </c>
      <c r="I350" s="36">
        <v>2552.8833333333332</v>
      </c>
      <c r="J350" s="36">
        <v>2567.4666666666672</v>
      </c>
      <c r="K350" s="31">
        <v>2538.3000000000002</v>
      </c>
      <c r="L350" s="31">
        <v>2505</v>
      </c>
      <c r="M350" s="31">
        <v>3.1273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80.86</v>
      </c>
      <c r="D351" s="36">
        <v>81.603333333333325</v>
      </c>
      <c r="E351" s="36">
        <v>79.856666666666655</v>
      </c>
      <c r="F351" s="36">
        <v>78.853333333333325</v>
      </c>
      <c r="G351" s="36">
        <v>77.106666666666655</v>
      </c>
      <c r="H351" s="36">
        <v>82.606666666666655</v>
      </c>
      <c r="I351" s="36">
        <v>84.353333333333325</v>
      </c>
      <c r="J351" s="36">
        <v>85.356666666666655</v>
      </c>
      <c r="K351" s="31">
        <v>83.35</v>
      </c>
      <c r="L351" s="31">
        <v>80.599999999999994</v>
      </c>
      <c r="M351" s="31">
        <v>7.8769999999999998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672.4</v>
      </c>
      <c r="D352" s="36">
        <v>666.9</v>
      </c>
      <c r="E352" s="36">
        <v>655.5</v>
      </c>
      <c r="F352" s="36">
        <v>638.6</v>
      </c>
      <c r="G352" s="36">
        <v>627.20000000000005</v>
      </c>
      <c r="H352" s="36">
        <v>683.8</v>
      </c>
      <c r="I352" s="36">
        <v>695.19999999999982</v>
      </c>
      <c r="J352" s="36">
        <v>712.09999999999991</v>
      </c>
      <c r="K352" s="31">
        <v>678.3</v>
      </c>
      <c r="L352" s="31">
        <v>650</v>
      </c>
      <c r="M352" s="31">
        <v>8.1058000000000003</v>
      </c>
      <c r="N352" s="1"/>
      <c r="O352" s="1"/>
    </row>
    <row r="353" spans="1:15" ht="12.75" customHeight="1">
      <c r="A353" s="33">
        <v>343</v>
      </c>
      <c r="B353" s="53" t="s">
        <v>881</v>
      </c>
      <c r="C353" s="31">
        <v>4998.3999999999996</v>
      </c>
      <c r="D353" s="36">
        <v>5033.3166666666666</v>
      </c>
      <c r="E353" s="36">
        <v>4916.6333333333332</v>
      </c>
      <c r="F353" s="36">
        <v>4834.8666666666668</v>
      </c>
      <c r="G353" s="36">
        <v>4718.1833333333334</v>
      </c>
      <c r="H353" s="36">
        <v>5115.083333333333</v>
      </c>
      <c r="I353" s="36">
        <v>5231.7666666666655</v>
      </c>
      <c r="J353" s="36">
        <v>5313.5333333333328</v>
      </c>
      <c r="K353" s="31">
        <v>5150</v>
      </c>
      <c r="L353" s="31">
        <v>4951.55</v>
      </c>
      <c r="M353" s="31">
        <v>0.49369000000000002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350.05</v>
      </c>
      <c r="D354" s="36">
        <v>351.08333333333331</v>
      </c>
      <c r="E354" s="36">
        <v>346.81666666666661</v>
      </c>
      <c r="F354" s="36">
        <v>343.58333333333331</v>
      </c>
      <c r="G354" s="36">
        <v>339.31666666666661</v>
      </c>
      <c r="H354" s="36">
        <v>354.31666666666661</v>
      </c>
      <c r="I354" s="36">
        <v>358.58333333333337</v>
      </c>
      <c r="J354" s="36">
        <v>361.81666666666661</v>
      </c>
      <c r="K354" s="31">
        <v>355.35</v>
      </c>
      <c r="L354" s="31">
        <v>347.85</v>
      </c>
      <c r="M354" s="31">
        <v>1.2560899999999999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1829.3</v>
      </c>
      <c r="D355" s="36">
        <v>1857.5333333333335</v>
      </c>
      <c r="E355" s="36">
        <v>1781.0666666666671</v>
      </c>
      <c r="F355" s="36">
        <v>1732.8333333333335</v>
      </c>
      <c r="G355" s="36">
        <v>1656.366666666667</v>
      </c>
      <c r="H355" s="36">
        <v>1905.7666666666671</v>
      </c>
      <c r="I355" s="36">
        <v>1982.2333333333338</v>
      </c>
      <c r="J355" s="36">
        <v>2030.4666666666672</v>
      </c>
      <c r="K355" s="31">
        <v>1934</v>
      </c>
      <c r="L355" s="31">
        <v>1809.3</v>
      </c>
      <c r="M355" s="31">
        <v>15.41211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267</v>
      </c>
      <c r="D356" s="36">
        <v>267.59999999999997</v>
      </c>
      <c r="E356" s="36">
        <v>264.39999999999992</v>
      </c>
      <c r="F356" s="36">
        <v>261.79999999999995</v>
      </c>
      <c r="G356" s="36">
        <v>258.59999999999991</v>
      </c>
      <c r="H356" s="36">
        <v>270.19999999999993</v>
      </c>
      <c r="I356" s="36">
        <v>273.39999999999998</v>
      </c>
      <c r="J356" s="36">
        <v>275.99999999999994</v>
      </c>
      <c r="K356" s="31">
        <v>270.8</v>
      </c>
      <c r="L356" s="31">
        <v>265</v>
      </c>
      <c r="M356" s="31">
        <v>144.25434000000001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699.25</v>
      </c>
      <c r="D357" s="36">
        <v>700.69999999999993</v>
      </c>
      <c r="E357" s="36">
        <v>690.14999999999986</v>
      </c>
      <c r="F357" s="36">
        <v>681.05</v>
      </c>
      <c r="G357" s="36">
        <v>670.49999999999989</v>
      </c>
      <c r="H357" s="36">
        <v>709.79999999999984</v>
      </c>
      <c r="I357" s="36">
        <v>720.3499999999998</v>
      </c>
      <c r="J357" s="36">
        <v>729.44999999999982</v>
      </c>
      <c r="K357" s="31">
        <v>711.25</v>
      </c>
      <c r="L357" s="31">
        <v>691.6</v>
      </c>
      <c r="M357" s="31">
        <v>30.3949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1808.2</v>
      </c>
      <c r="D358" s="36">
        <v>1814.3999999999999</v>
      </c>
      <c r="E358" s="36">
        <v>1736.7999999999997</v>
      </c>
      <c r="F358" s="36">
        <v>1665.3999999999999</v>
      </c>
      <c r="G358" s="36">
        <v>1587.7999999999997</v>
      </c>
      <c r="H358" s="36">
        <v>1885.7999999999997</v>
      </c>
      <c r="I358" s="36">
        <v>1963.3999999999996</v>
      </c>
      <c r="J358" s="36">
        <v>2034.7999999999997</v>
      </c>
      <c r="K358" s="31">
        <v>1892</v>
      </c>
      <c r="L358" s="31">
        <v>1743</v>
      </c>
      <c r="M358" s="31">
        <v>61.735939999999999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412.8</v>
      </c>
      <c r="D359" s="36">
        <v>415.48333333333335</v>
      </c>
      <c r="E359" s="36">
        <v>406.56666666666672</v>
      </c>
      <c r="F359" s="36">
        <v>400.33333333333337</v>
      </c>
      <c r="G359" s="36">
        <v>391.41666666666674</v>
      </c>
      <c r="H359" s="36">
        <v>421.7166666666667</v>
      </c>
      <c r="I359" s="36">
        <v>430.63333333333333</v>
      </c>
      <c r="J359" s="36">
        <v>436.86666666666667</v>
      </c>
      <c r="K359" s="31">
        <v>424.4</v>
      </c>
      <c r="L359" s="31">
        <v>409.25</v>
      </c>
      <c r="M359" s="31">
        <v>32.218829999999997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9727.0499999999993</v>
      </c>
      <c r="D360" s="36">
        <v>9746.4499999999989</v>
      </c>
      <c r="E360" s="36">
        <v>9673.4499999999971</v>
      </c>
      <c r="F360" s="36">
        <v>9619.8499999999985</v>
      </c>
      <c r="G360" s="36">
        <v>9546.8499999999967</v>
      </c>
      <c r="H360" s="36">
        <v>9800.0499999999975</v>
      </c>
      <c r="I360" s="36">
        <v>9873.0500000000011</v>
      </c>
      <c r="J360" s="36">
        <v>9926.6499999999978</v>
      </c>
      <c r="K360" s="31">
        <v>9819.4500000000007</v>
      </c>
      <c r="L360" s="31">
        <v>9692.85</v>
      </c>
      <c r="M360" s="31">
        <v>1.22156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1326.3</v>
      </c>
      <c r="D361" s="36">
        <v>1311.3666666666668</v>
      </c>
      <c r="E361" s="36">
        <v>1287.7333333333336</v>
      </c>
      <c r="F361" s="36">
        <v>1249.1666666666667</v>
      </c>
      <c r="G361" s="36">
        <v>1225.5333333333335</v>
      </c>
      <c r="H361" s="36">
        <v>1349.9333333333336</v>
      </c>
      <c r="I361" s="36">
        <v>1373.5666666666668</v>
      </c>
      <c r="J361" s="36">
        <v>1412.1333333333337</v>
      </c>
      <c r="K361" s="31">
        <v>1335</v>
      </c>
      <c r="L361" s="31">
        <v>1272.8</v>
      </c>
      <c r="M361" s="31">
        <v>13.114459999999999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270.56</v>
      </c>
      <c r="D362" s="36">
        <v>273.08666666666664</v>
      </c>
      <c r="E362" s="36">
        <v>267.4733333333333</v>
      </c>
      <c r="F362" s="36">
        <v>264.38666666666666</v>
      </c>
      <c r="G362" s="36">
        <v>258.77333333333331</v>
      </c>
      <c r="H362" s="36">
        <v>276.17333333333329</v>
      </c>
      <c r="I362" s="36">
        <v>281.78666666666663</v>
      </c>
      <c r="J362" s="36">
        <v>284.87333333333328</v>
      </c>
      <c r="K362" s="31">
        <v>278.7</v>
      </c>
      <c r="L362" s="31">
        <v>270</v>
      </c>
      <c r="M362" s="31">
        <v>23.72936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3784.4</v>
      </c>
      <c r="D363" s="36">
        <v>3778.1833333333338</v>
      </c>
      <c r="E363" s="36">
        <v>3731.5666666666675</v>
      </c>
      <c r="F363" s="36">
        <v>3678.7333333333336</v>
      </c>
      <c r="G363" s="36">
        <v>3632.1166666666672</v>
      </c>
      <c r="H363" s="36">
        <v>3831.0166666666678</v>
      </c>
      <c r="I363" s="36">
        <v>3877.6333333333337</v>
      </c>
      <c r="J363" s="36">
        <v>3930.4666666666681</v>
      </c>
      <c r="K363" s="31">
        <v>3824.8</v>
      </c>
      <c r="L363" s="31">
        <v>3725.35</v>
      </c>
      <c r="M363" s="31">
        <v>3.2487200000000001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781.6</v>
      </c>
      <c r="D364" s="36">
        <v>778.13333333333333</v>
      </c>
      <c r="E364" s="36">
        <v>769.56666666666661</v>
      </c>
      <c r="F364" s="36">
        <v>757.5333333333333</v>
      </c>
      <c r="G364" s="36">
        <v>748.96666666666658</v>
      </c>
      <c r="H364" s="36">
        <v>790.16666666666663</v>
      </c>
      <c r="I364" s="36">
        <v>798.73333333333346</v>
      </c>
      <c r="J364" s="36">
        <v>810.76666666666665</v>
      </c>
      <c r="K364" s="31">
        <v>786.7</v>
      </c>
      <c r="L364" s="31">
        <v>766.1</v>
      </c>
      <c r="M364" s="31">
        <v>22.363430000000001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489.8</v>
      </c>
      <c r="D365" s="36">
        <v>485.98333333333329</v>
      </c>
      <c r="E365" s="36">
        <v>479.96666666666658</v>
      </c>
      <c r="F365" s="36">
        <v>470.13333333333327</v>
      </c>
      <c r="G365" s="36">
        <v>464.11666666666656</v>
      </c>
      <c r="H365" s="36">
        <v>495.81666666666661</v>
      </c>
      <c r="I365" s="36">
        <v>501.83333333333337</v>
      </c>
      <c r="J365" s="36">
        <v>511.66666666666663</v>
      </c>
      <c r="K365" s="31">
        <v>492</v>
      </c>
      <c r="L365" s="31">
        <v>476.15</v>
      </c>
      <c r="M365" s="31">
        <v>24.84449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1428.1</v>
      </c>
      <c r="D366" s="36">
        <v>1438.3500000000001</v>
      </c>
      <c r="E366" s="36">
        <v>1406.7500000000002</v>
      </c>
      <c r="F366" s="36">
        <v>1385.4</v>
      </c>
      <c r="G366" s="36">
        <v>1353.8000000000002</v>
      </c>
      <c r="H366" s="36">
        <v>1459.7000000000003</v>
      </c>
      <c r="I366" s="36">
        <v>1491.3000000000002</v>
      </c>
      <c r="J366" s="36">
        <v>1512.6500000000003</v>
      </c>
      <c r="K366" s="31">
        <v>1469.95</v>
      </c>
      <c r="L366" s="31">
        <v>1417</v>
      </c>
      <c r="M366" s="31">
        <v>10.0304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40455.85</v>
      </c>
      <c r="D367" s="36">
        <v>40391.4</v>
      </c>
      <c r="E367" s="36">
        <v>40082.800000000003</v>
      </c>
      <c r="F367" s="36">
        <v>39709.75</v>
      </c>
      <c r="G367" s="36">
        <v>39401.15</v>
      </c>
      <c r="H367" s="36">
        <v>40764.450000000004</v>
      </c>
      <c r="I367" s="36">
        <v>41073.049999999996</v>
      </c>
      <c r="J367" s="36">
        <v>41446.100000000006</v>
      </c>
      <c r="K367" s="31">
        <v>40700</v>
      </c>
      <c r="L367" s="31">
        <v>40018.35</v>
      </c>
      <c r="M367" s="31">
        <v>0.11831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1528.55</v>
      </c>
      <c r="D368" s="36">
        <v>1505.9666666666665</v>
      </c>
      <c r="E368" s="36">
        <v>1454.9333333333329</v>
      </c>
      <c r="F368" s="36">
        <v>1381.3166666666664</v>
      </c>
      <c r="G368" s="36">
        <v>1330.2833333333328</v>
      </c>
      <c r="H368" s="36">
        <v>1579.583333333333</v>
      </c>
      <c r="I368" s="36">
        <v>1630.6166666666663</v>
      </c>
      <c r="J368" s="36">
        <v>1704.2333333333331</v>
      </c>
      <c r="K368" s="31">
        <v>1557</v>
      </c>
      <c r="L368" s="31">
        <v>1432.35</v>
      </c>
      <c r="M368" s="31">
        <v>16.574660000000002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3974.2</v>
      </c>
      <c r="D369" s="36">
        <v>3978.2666666666664</v>
      </c>
      <c r="E369" s="36">
        <v>3947.6333333333328</v>
      </c>
      <c r="F369" s="36">
        <v>3921.0666666666662</v>
      </c>
      <c r="G369" s="36">
        <v>3890.4333333333325</v>
      </c>
      <c r="H369" s="36">
        <v>4004.833333333333</v>
      </c>
      <c r="I369" s="36">
        <v>4035.4666666666662</v>
      </c>
      <c r="J369" s="36">
        <v>4062.0333333333333</v>
      </c>
      <c r="K369" s="31">
        <v>4008.9</v>
      </c>
      <c r="L369" s="31">
        <v>3951.7</v>
      </c>
      <c r="M369" s="31">
        <v>1.52461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318.2</v>
      </c>
      <c r="D370" s="36">
        <v>323.2</v>
      </c>
      <c r="E370" s="36">
        <v>312.34999999999997</v>
      </c>
      <c r="F370" s="36">
        <v>306.5</v>
      </c>
      <c r="G370" s="36">
        <v>295.64999999999998</v>
      </c>
      <c r="H370" s="36">
        <v>329.04999999999995</v>
      </c>
      <c r="I370" s="36">
        <v>339.9</v>
      </c>
      <c r="J370" s="36">
        <v>345.74999999999994</v>
      </c>
      <c r="K370" s="31">
        <v>334.05</v>
      </c>
      <c r="L370" s="31">
        <v>317.35000000000002</v>
      </c>
      <c r="M370" s="31">
        <v>97.803160000000005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3704.9</v>
      </c>
      <c r="D371" s="36">
        <v>3683.6</v>
      </c>
      <c r="E371" s="36">
        <v>3619.2999999999997</v>
      </c>
      <c r="F371" s="36">
        <v>3533.7</v>
      </c>
      <c r="G371" s="36">
        <v>3469.3999999999996</v>
      </c>
      <c r="H371" s="36">
        <v>3769.2</v>
      </c>
      <c r="I371" s="36">
        <v>3833.5</v>
      </c>
      <c r="J371" s="36">
        <v>3919.1</v>
      </c>
      <c r="K371" s="31">
        <v>3747.9</v>
      </c>
      <c r="L371" s="31">
        <v>3598</v>
      </c>
      <c r="M371" s="31">
        <v>2.0676700000000001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3138.6</v>
      </c>
      <c r="D372" s="36">
        <v>3130.8833333333332</v>
      </c>
      <c r="E372" s="36">
        <v>3115.8166666666666</v>
      </c>
      <c r="F372" s="36">
        <v>3093.0333333333333</v>
      </c>
      <c r="G372" s="36">
        <v>3077.9666666666667</v>
      </c>
      <c r="H372" s="36">
        <v>3153.6666666666665</v>
      </c>
      <c r="I372" s="36">
        <v>3168.7333333333331</v>
      </c>
      <c r="J372" s="36">
        <v>3191.5166666666664</v>
      </c>
      <c r="K372" s="31">
        <v>3145.95</v>
      </c>
      <c r="L372" s="31">
        <v>3108.1</v>
      </c>
      <c r="M372" s="31">
        <v>2.2181600000000001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880.4</v>
      </c>
      <c r="D373" s="36">
        <v>877.01666666666677</v>
      </c>
      <c r="E373" s="36">
        <v>868.03333333333353</v>
      </c>
      <c r="F373" s="36">
        <v>855.66666666666674</v>
      </c>
      <c r="G373" s="36">
        <v>846.68333333333351</v>
      </c>
      <c r="H373" s="36">
        <v>889.38333333333355</v>
      </c>
      <c r="I373" s="36">
        <v>898.3666666666669</v>
      </c>
      <c r="J373" s="36">
        <v>910.73333333333358</v>
      </c>
      <c r="K373" s="31">
        <v>886</v>
      </c>
      <c r="L373" s="31">
        <v>864.65</v>
      </c>
      <c r="M373" s="31">
        <v>14.65363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159.75</v>
      </c>
      <c r="D374" s="36">
        <v>158.98666666666665</v>
      </c>
      <c r="E374" s="36">
        <v>156.96333333333331</v>
      </c>
      <c r="F374" s="36">
        <v>154.17666666666665</v>
      </c>
      <c r="G374" s="36">
        <v>152.15333333333331</v>
      </c>
      <c r="H374" s="36">
        <v>161.77333333333331</v>
      </c>
      <c r="I374" s="36">
        <v>163.79666666666668</v>
      </c>
      <c r="J374" s="36">
        <v>166.58333333333331</v>
      </c>
      <c r="K374" s="31">
        <v>161.01</v>
      </c>
      <c r="L374" s="31">
        <v>156.19999999999999</v>
      </c>
      <c r="M374" s="31">
        <v>52.19061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1993.5</v>
      </c>
      <c r="D375" s="36">
        <v>2019.4333333333332</v>
      </c>
      <c r="E375" s="36">
        <v>1960.4166666666665</v>
      </c>
      <c r="F375" s="36">
        <v>1927.3333333333333</v>
      </c>
      <c r="G375" s="36">
        <v>1868.3166666666666</v>
      </c>
      <c r="H375" s="36">
        <v>2052.5166666666664</v>
      </c>
      <c r="I375" s="36">
        <v>2111.5333333333333</v>
      </c>
      <c r="J375" s="36">
        <v>2144.6166666666663</v>
      </c>
      <c r="K375" s="31">
        <v>2078.4499999999998</v>
      </c>
      <c r="L375" s="31">
        <v>1986.35</v>
      </c>
      <c r="M375" s="31">
        <v>1.02508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7227.6</v>
      </c>
      <c r="D376" s="36">
        <v>7250.0666666666657</v>
      </c>
      <c r="E376" s="36">
        <v>7168.6833333333316</v>
      </c>
      <c r="F376" s="36">
        <v>7109.7666666666655</v>
      </c>
      <c r="G376" s="36">
        <v>7028.3833333333314</v>
      </c>
      <c r="H376" s="36">
        <v>7308.9833333333318</v>
      </c>
      <c r="I376" s="36">
        <v>7390.3666666666668</v>
      </c>
      <c r="J376" s="36">
        <v>7449.2833333333319</v>
      </c>
      <c r="K376" s="31">
        <v>7331.45</v>
      </c>
      <c r="L376" s="31">
        <v>7191.15</v>
      </c>
      <c r="M376" s="31">
        <v>2.9239600000000001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424.7</v>
      </c>
      <c r="D377" s="36">
        <v>425.68333333333334</v>
      </c>
      <c r="E377" s="36">
        <v>418.4666666666667</v>
      </c>
      <c r="F377" s="36">
        <v>412.23333333333335</v>
      </c>
      <c r="G377" s="36">
        <v>405.01666666666671</v>
      </c>
      <c r="H377" s="36">
        <v>431.91666666666669</v>
      </c>
      <c r="I377" s="36">
        <v>439.13333333333327</v>
      </c>
      <c r="J377" s="36">
        <v>445.36666666666667</v>
      </c>
      <c r="K377" s="31">
        <v>432.9</v>
      </c>
      <c r="L377" s="31">
        <v>419.45</v>
      </c>
      <c r="M377" s="31">
        <v>32.567399999999999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483.7</v>
      </c>
      <c r="D378" s="36">
        <v>484.75</v>
      </c>
      <c r="E378" s="36">
        <v>478.95</v>
      </c>
      <c r="F378" s="36">
        <v>474.2</v>
      </c>
      <c r="G378" s="36">
        <v>468.4</v>
      </c>
      <c r="H378" s="36">
        <v>489.5</v>
      </c>
      <c r="I378" s="36">
        <v>495.29999999999995</v>
      </c>
      <c r="J378" s="36">
        <v>500.05</v>
      </c>
      <c r="K378" s="31">
        <v>490.55</v>
      </c>
      <c r="L378" s="31">
        <v>480</v>
      </c>
      <c r="M378" s="31">
        <v>135.67964000000001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327.39999999999998</v>
      </c>
      <c r="D379" s="36">
        <v>329.40000000000003</v>
      </c>
      <c r="E379" s="36">
        <v>323.80000000000007</v>
      </c>
      <c r="F379" s="36">
        <v>320.20000000000005</v>
      </c>
      <c r="G379" s="36">
        <v>314.60000000000008</v>
      </c>
      <c r="H379" s="36">
        <v>333.00000000000006</v>
      </c>
      <c r="I379" s="36">
        <v>338.60000000000008</v>
      </c>
      <c r="J379" s="36">
        <v>342.20000000000005</v>
      </c>
      <c r="K379" s="31">
        <v>335</v>
      </c>
      <c r="L379" s="31">
        <v>325.8</v>
      </c>
      <c r="M379" s="31">
        <v>139.79670999999999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683.8</v>
      </c>
      <c r="D380" s="36">
        <v>684.33333333333337</v>
      </c>
      <c r="E380" s="36">
        <v>674.81666666666672</v>
      </c>
      <c r="F380" s="36">
        <v>665.83333333333337</v>
      </c>
      <c r="G380" s="36">
        <v>656.31666666666672</v>
      </c>
      <c r="H380" s="36">
        <v>693.31666666666672</v>
      </c>
      <c r="I380" s="36">
        <v>702.83333333333337</v>
      </c>
      <c r="J380" s="36">
        <v>711.81666666666672</v>
      </c>
      <c r="K380" s="31">
        <v>693.85</v>
      </c>
      <c r="L380" s="31">
        <v>675.35</v>
      </c>
      <c r="M380" s="31">
        <v>5.7720500000000001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1989.8</v>
      </c>
      <c r="D381" s="36">
        <v>2006.1333333333332</v>
      </c>
      <c r="E381" s="36">
        <v>1945.6666666666665</v>
      </c>
      <c r="F381" s="36">
        <v>1901.5333333333333</v>
      </c>
      <c r="G381" s="36">
        <v>1841.0666666666666</v>
      </c>
      <c r="H381" s="36">
        <v>2050.2666666666664</v>
      </c>
      <c r="I381" s="36">
        <v>2110.7333333333331</v>
      </c>
      <c r="J381" s="36">
        <v>2154.8666666666663</v>
      </c>
      <c r="K381" s="31">
        <v>2066.6</v>
      </c>
      <c r="L381" s="31">
        <v>1962</v>
      </c>
      <c r="M381" s="31">
        <v>13.58629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670.45</v>
      </c>
      <c r="D382" s="36">
        <v>674.93333333333339</v>
      </c>
      <c r="E382" s="36">
        <v>659.41666666666674</v>
      </c>
      <c r="F382" s="36">
        <v>648.38333333333333</v>
      </c>
      <c r="G382" s="36">
        <v>632.86666666666667</v>
      </c>
      <c r="H382" s="36">
        <v>685.96666666666681</v>
      </c>
      <c r="I382" s="36">
        <v>701.48333333333346</v>
      </c>
      <c r="J382" s="36">
        <v>712.51666666666688</v>
      </c>
      <c r="K382" s="31">
        <v>690.45</v>
      </c>
      <c r="L382" s="31">
        <v>663.9</v>
      </c>
      <c r="M382" s="31">
        <v>1.4285399999999999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164.75</v>
      </c>
      <c r="D383" s="36">
        <v>165.78</v>
      </c>
      <c r="E383" s="36">
        <v>163.17000000000002</v>
      </c>
      <c r="F383" s="36">
        <v>161.59</v>
      </c>
      <c r="G383" s="36">
        <v>158.98000000000002</v>
      </c>
      <c r="H383" s="36">
        <v>167.36</v>
      </c>
      <c r="I383" s="36">
        <v>169.96999999999997</v>
      </c>
      <c r="J383" s="36">
        <v>171.55</v>
      </c>
      <c r="K383" s="31">
        <v>168.39</v>
      </c>
      <c r="L383" s="31">
        <v>164.2</v>
      </c>
      <c r="M383" s="31">
        <v>1.66984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16212</v>
      </c>
      <c r="D384" s="36">
        <v>16186.666666666666</v>
      </c>
      <c r="E384" s="36">
        <v>16075.333333333332</v>
      </c>
      <c r="F384" s="36">
        <v>15938.666666666666</v>
      </c>
      <c r="G384" s="36">
        <v>15827.333333333332</v>
      </c>
      <c r="H384" s="36">
        <v>16323.333333333332</v>
      </c>
      <c r="I384" s="36">
        <v>16434.666666666664</v>
      </c>
      <c r="J384" s="36">
        <v>16571.333333333332</v>
      </c>
      <c r="K384" s="31">
        <v>16298</v>
      </c>
      <c r="L384" s="31">
        <v>16050</v>
      </c>
      <c r="M384" s="31">
        <v>5.1679999999999997E-2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124.13</v>
      </c>
      <c r="D385" s="36">
        <v>124.60333333333334</v>
      </c>
      <c r="E385" s="36">
        <v>123.27666666666667</v>
      </c>
      <c r="F385" s="36">
        <v>122.42333333333333</v>
      </c>
      <c r="G385" s="36">
        <v>121.09666666666666</v>
      </c>
      <c r="H385" s="36">
        <v>125.45666666666668</v>
      </c>
      <c r="I385" s="36">
        <v>126.78333333333336</v>
      </c>
      <c r="J385" s="36">
        <v>127.63666666666668</v>
      </c>
      <c r="K385" s="31">
        <v>125.93</v>
      </c>
      <c r="L385" s="31">
        <v>123.75</v>
      </c>
      <c r="M385" s="31">
        <v>196.84789000000001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608.45000000000005</v>
      </c>
      <c r="D386" s="36">
        <v>609.51666666666677</v>
      </c>
      <c r="E386" s="36">
        <v>600.33333333333348</v>
      </c>
      <c r="F386" s="36">
        <v>592.2166666666667</v>
      </c>
      <c r="G386" s="36">
        <v>583.03333333333342</v>
      </c>
      <c r="H386" s="36">
        <v>617.63333333333355</v>
      </c>
      <c r="I386" s="36">
        <v>626.81666666666672</v>
      </c>
      <c r="J386" s="36">
        <v>634.93333333333362</v>
      </c>
      <c r="K386" s="31">
        <v>618.70000000000005</v>
      </c>
      <c r="L386" s="31">
        <v>601.4</v>
      </c>
      <c r="M386" s="31">
        <v>1.86269</v>
      </c>
      <c r="N386" s="1"/>
      <c r="O386" s="1"/>
    </row>
    <row r="387" spans="1:15" ht="12.75" customHeight="1">
      <c r="A387" s="33">
        <v>377</v>
      </c>
      <c r="B387" s="53" t="s">
        <v>882</v>
      </c>
      <c r="C387" s="31">
        <v>1761.5</v>
      </c>
      <c r="D387" s="36">
        <v>1768.7</v>
      </c>
      <c r="E387" s="36">
        <v>1728.8500000000001</v>
      </c>
      <c r="F387" s="36">
        <v>1696.2</v>
      </c>
      <c r="G387" s="36">
        <v>1656.3500000000001</v>
      </c>
      <c r="H387" s="36">
        <v>1801.3500000000001</v>
      </c>
      <c r="I387" s="36">
        <v>1841.2</v>
      </c>
      <c r="J387" s="36">
        <v>1873.8500000000001</v>
      </c>
      <c r="K387" s="31">
        <v>1808.55</v>
      </c>
      <c r="L387" s="31">
        <v>1736.05</v>
      </c>
      <c r="M387" s="31">
        <v>1.9795400000000001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253.72</v>
      </c>
      <c r="D388" s="36">
        <v>255.84666666666666</v>
      </c>
      <c r="E388" s="36">
        <v>250.5333333333333</v>
      </c>
      <c r="F388" s="36">
        <v>247.34666666666664</v>
      </c>
      <c r="G388" s="36">
        <v>242.03333333333327</v>
      </c>
      <c r="H388" s="36">
        <v>259.0333333333333</v>
      </c>
      <c r="I388" s="36">
        <v>264.34666666666669</v>
      </c>
      <c r="J388" s="36">
        <v>267.53333333333336</v>
      </c>
      <c r="K388" s="31">
        <v>261.16000000000003</v>
      </c>
      <c r="L388" s="31">
        <v>252.66</v>
      </c>
      <c r="M388" s="31">
        <v>53.242739999999998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521.54999999999995</v>
      </c>
      <c r="D389" s="36">
        <v>519.41666666666663</v>
      </c>
      <c r="E389" s="36">
        <v>514.13333333333321</v>
      </c>
      <c r="F389" s="36">
        <v>506.71666666666658</v>
      </c>
      <c r="G389" s="36">
        <v>501.43333333333317</v>
      </c>
      <c r="H389" s="36">
        <v>526.83333333333326</v>
      </c>
      <c r="I389" s="36">
        <v>532.11666666666679</v>
      </c>
      <c r="J389" s="36">
        <v>539.5333333333333</v>
      </c>
      <c r="K389" s="31">
        <v>524.70000000000005</v>
      </c>
      <c r="L389" s="31">
        <v>512</v>
      </c>
      <c r="M389" s="31">
        <v>155.76222000000001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643.9</v>
      </c>
      <c r="D390" s="36">
        <v>647.26666666666665</v>
      </c>
      <c r="E390" s="36">
        <v>635.83333333333326</v>
      </c>
      <c r="F390" s="36">
        <v>627.76666666666665</v>
      </c>
      <c r="G390" s="36">
        <v>616.33333333333326</v>
      </c>
      <c r="H390" s="36">
        <v>655.33333333333326</v>
      </c>
      <c r="I390" s="36">
        <v>666.76666666666665</v>
      </c>
      <c r="J390" s="36">
        <v>674.83333333333326</v>
      </c>
      <c r="K390" s="31">
        <v>658.7</v>
      </c>
      <c r="L390" s="31">
        <v>639.20000000000005</v>
      </c>
      <c r="M390" s="31">
        <v>7.9423199999999996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697.75</v>
      </c>
      <c r="D391" s="36">
        <v>701.69999999999993</v>
      </c>
      <c r="E391" s="36">
        <v>691.04999999999984</v>
      </c>
      <c r="F391" s="36">
        <v>684.34999999999991</v>
      </c>
      <c r="G391" s="36">
        <v>673.69999999999982</v>
      </c>
      <c r="H391" s="36">
        <v>708.39999999999986</v>
      </c>
      <c r="I391" s="36">
        <v>719.05</v>
      </c>
      <c r="J391" s="36">
        <v>725.74999999999989</v>
      </c>
      <c r="K391" s="31">
        <v>712.35</v>
      </c>
      <c r="L391" s="31">
        <v>695</v>
      </c>
      <c r="M391" s="31">
        <v>7.2363400000000002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1818.85</v>
      </c>
      <c r="D392" s="36">
        <v>1829.8333333333333</v>
      </c>
      <c r="E392" s="36">
        <v>1791.6666666666665</v>
      </c>
      <c r="F392" s="36">
        <v>1764.4833333333333</v>
      </c>
      <c r="G392" s="36">
        <v>1726.3166666666666</v>
      </c>
      <c r="H392" s="36">
        <v>1857.0166666666664</v>
      </c>
      <c r="I392" s="36">
        <v>1895.1833333333329</v>
      </c>
      <c r="J392" s="36">
        <v>1922.3666666666663</v>
      </c>
      <c r="K392" s="31">
        <v>1868</v>
      </c>
      <c r="L392" s="31">
        <v>1802.65</v>
      </c>
      <c r="M392" s="31">
        <v>3.48007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407.15</v>
      </c>
      <c r="D393" s="36">
        <v>412.33333333333331</v>
      </c>
      <c r="E393" s="36">
        <v>400.21666666666664</v>
      </c>
      <c r="F393" s="36">
        <v>393.2833333333333</v>
      </c>
      <c r="G393" s="36">
        <v>381.16666666666663</v>
      </c>
      <c r="H393" s="36">
        <v>419.26666666666665</v>
      </c>
      <c r="I393" s="36">
        <v>431.38333333333333</v>
      </c>
      <c r="J393" s="36">
        <v>438.31666666666666</v>
      </c>
      <c r="K393" s="31">
        <v>424.45</v>
      </c>
      <c r="L393" s="31">
        <v>405.4</v>
      </c>
      <c r="M393" s="31">
        <v>203.35982000000001</v>
      </c>
      <c r="N393" s="1"/>
      <c r="O393" s="1"/>
    </row>
    <row r="394" spans="1:15" ht="12.75" customHeight="1">
      <c r="A394" s="33">
        <v>384</v>
      </c>
      <c r="B394" s="53" t="s">
        <v>883</v>
      </c>
      <c r="C394" s="31">
        <v>474.95</v>
      </c>
      <c r="D394" s="36">
        <v>483.7833333333333</v>
      </c>
      <c r="E394" s="36">
        <v>462.66666666666663</v>
      </c>
      <c r="F394" s="36">
        <v>450.38333333333333</v>
      </c>
      <c r="G394" s="36">
        <v>429.26666666666665</v>
      </c>
      <c r="H394" s="36">
        <v>496.06666666666661</v>
      </c>
      <c r="I394" s="36">
        <v>517.18333333333328</v>
      </c>
      <c r="J394" s="36">
        <v>529.46666666666658</v>
      </c>
      <c r="K394" s="31">
        <v>504.9</v>
      </c>
      <c r="L394" s="31">
        <v>471.5</v>
      </c>
      <c r="M394" s="31">
        <v>78.560820000000007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1271.4000000000001</v>
      </c>
      <c r="D395" s="36">
        <v>1272.8333333333333</v>
      </c>
      <c r="E395" s="36">
        <v>1258.6666666666665</v>
      </c>
      <c r="F395" s="36">
        <v>1245.9333333333332</v>
      </c>
      <c r="G395" s="36">
        <v>1231.7666666666664</v>
      </c>
      <c r="H395" s="36">
        <v>1285.5666666666666</v>
      </c>
      <c r="I395" s="36">
        <v>1299.7333333333331</v>
      </c>
      <c r="J395" s="36">
        <v>1312.4666666666667</v>
      </c>
      <c r="K395" s="31">
        <v>1287</v>
      </c>
      <c r="L395" s="31">
        <v>1260.0999999999999</v>
      </c>
      <c r="M395" s="31">
        <v>0.80801000000000001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286.3</v>
      </c>
      <c r="D396" s="36">
        <v>287.08333333333337</v>
      </c>
      <c r="E396" s="36">
        <v>284.81666666666672</v>
      </c>
      <c r="F396" s="36">
        <v>283.33333333333337</v>
      </c>
      <c r="G396" s="36">
        <v>281.06666666666672</v>
      </c>
      <c r="H396" s="36">
        <v>288.56666666666672</v>
      </c>
      <c r="I396" s="36">
        <v>290.83333333333337</v>
      </c>
      <c r="J396" s="36">
        <v>292.31666666666672</v>
      </c>
      <c r="K396" s="31">
        <v>289.35000000000002</v>
      </c>
      <c r="L396" s="31">
        <v>285.60000000000002</v>
      </c>
      <c r="M396" s="31">
        <v>2.2474799999999999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919.15</v>
      </c>
      <c r="D397" s="36">
        <v>911.23333333333323</v>
      </c>
      <c r="E397" s="36">
        <v>893.46666666666647</v>
      </c>
      <c r="F397" s="36">
        <v>867.78333333333319</v>
      </c>
      <c r="G397" s="36">
        <v>850.01666666666642</v>
      </c>
      <c r="H397" s="36">
        <v>936.91666666666652</v>
      </c>
      <c r="I397" s="36">
        <v>954.68333333333317</v>
      </c>
      <c r="J397" s="36">
        <v>980.36666666666656</v>
      </c>
      <c r="K397" s="31">
        <v>929</v>
      </c>
      <c r="L397" s="31">
        <v>885.55</v>
      </c>
      <c r="M397" s="31">
        <v>17.51493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189.18</v>
      </c>
      <c r="D398" s="36">
        <v>191.51333333333332</v>
      </c>
      <c r="E398" s="36">
        <v>185.92666666666665</v>
      </c>
      <c r="F398" s="36">
        <v>182.67333333333332</v>
      </c>
      <c r="G398" s="36">
        <v>177.08666666666664</v>
      </c>
      <c r="H398" s="36">
        <v>194.76666666666665</v>
      </c>
      <c r="I398" s="36">
        <v>200.35333333333335</v>
      </c>
      <c r="J398" s="36">
        <v>203.60666666666665</v>
      </c>
      <c r="K398" s="31">
        <v>197.1</v>
      </c>
      <c r="L398" s="31">
        <v>188.26</v>
      </c>
      <c r="M398" s="31">
        <v>179.3914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3671.45</v>
      </c>
      <c r="D399" s="36">
        <v>3657.9666666666667</v>
      </c>
      <c r="E399" s="36">
        <v>3597.9333333333334</v>
      </c>
      <c r="F399" s="36">
        <v>3524.4166666666665</v>
      </c>
      <c r="G399" s="36">
        <v>3464.3833333333332</v>
      </c>
      <c r="H399" s="36">
        <v>3731.4833333333336</v>
      </c>
      <c r="I399" s="36">
        <v>3791.5166666666673</v>
      </c>
      <c r="J399" s="36">
        <v>3865.0333333333338</v>
      </c>
      <c r="K399" s="31">
        <v>3718</v>
      </c>
      <c r="L399" s="31">
        <v>3584.45</v>
      </c>
      <c r="M399" s="31">
        <v>0.41546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86.2</v>
      </c>
      <c r="D400" s="36">
        <v>86.273333333333326</v>
      </c>
      <c r="E400" s="36">
        <v>85.046666666666653</v>
      </c>
      <c r="F400" s="36">
        <v>83.893333333333331</v>
      </c>
      <c r="G400" s="36">
        <v>82.666666666666657</v>
      </c>
      <c r="H400" s="36">
        <v>87.426666666666648</v>
      </c>
      <c r="I400" s="36">
        <v>88.653333333333308</v>
      </c>
      <c r="J400" s="36">
        <v>89.806666666666644</v>
      </c>
      <c r="K400" s="31">
        <v>87.5</v>
      </c>
      <c r="L400" s="31">
        <v>85.12</v>
      </c>
      <c r="M400" s="31">
        <v>109.59878999999999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2779.4</v>
      </c>
      <c r="D401" s="36">
        <v>2743.0666666666671</v>
      </c>
      <c r="E401" s="36">
        <v>2656.1333333333341</v>
      </c>
      <c r="F401" s="36">
        <v>2532.8666666666672</v>
      </c>
      <c r="G401" s="36">
        <v>2445.9333333333343</v>
      </c>
      <c r="H401" s="36">
        <v>2866.3333333333339</v>
      </c>
      <c r="I401" s="36">
        <v>2953.2666666666673</v>
      </c>
      <c r="J401" s="36">
        <v>3076.5333333333338</v>
      </c>
      <c r="K401" s="31">
        <v>2830</v>
      </c>
      <c r="L401" s="31">
        <v>2619.8000000000002</v>
      </c>
      <c r="M401" s="31">
        <v>20.927820000000001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216.98</v>
      </c>
      <c r="D402" s="36">
        <v>217.49333333333334</v>
      </c>
      <c r="E402" s="36">
        <v>215.98666666666668</v>
      </c>
      <c r="F402" s="36">
        <v>214.99333333333334</v>
      </c>
      <c r="G402" s="36">
        <v>213.48666666666668</v>
      </c>
      <c r="H402" s="36">
        <v>218.48666666666668</v>
      </c>
      <c r="I402" s="36">
        <v>219.99333333333334</v>
      </c>
      <c r="J402" s="36">
        <v>220.98666666666668</v>
      </c>
      <c r="K402" s="31">
        <v>219</v>
      </c>
      <c r="L402" s="31">
        <v>216.5</v>
      </c>
      <c r="M402" s="31">
        <v>12.560269999999999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2908.3</v>
      </c>
      <c r="D403" s="36">
        <v>2900.7166666666667</v>
      </c>
      <c r="E403" s="36">
        <v>2889.5833333333335</v>
      </c>
      <c r="F403" s="36">
        <v>2870.8666666666668</v>
      </c>
      <c r="G403" s="36">
        <v>2859.7333333333336</v>
      </c>
      <c r="H403" s="36">
        <v>2919.4333333333334</v>
      </c>
      <c r="I403" s="36">
        <v>2930.5666666666666</v>
      </c>
      <c r="J403" s="36">
        <v>2949.2833333333333</v>
      </c>
      <c r="K403" s="31">
        <v>2911.85</v>
      </c>
      <c r="L403" s="31">
        <v>2882</v>
      </c>
      <c r="M403" s="31">
        <v>35.226930000000003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104.4</v>
      </c>
      <c r="D404" s="36">
        <v>104.30000000000001</v>
      </c>
      <c r="E404" s="36">
        <v>101.21000000000002</v>
      </c>
      <c r="F404" s="36">
        <v>98.02000000000001</v>
      </c>
      <c r="G404" s="36">
        <v>94.930000000000021</v>
      </c>
      <c r="H404" s="36">
        <v>107.49000000000002</v>
      </c>
      <c r="I404" s="36">
        <v>110.58</v>
      </c>
      <c r="J404" s="36">
        <v>113.77000000000002</v>
      </c>
      <c r="K404" s="31">
        <v>107.39</v>
      </c>
      <c r="L404" s="31">
        <v>101.11</v>
      </c>
      <c r="M404" s="31">
        <v>44.791550000000001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1681.75</v>
      </c>
      <c r="D405" s="36">
        <v>1693.25</v>
      </c>
      <c r="E405" s="36">
        <v>1658.5</v>
      </c>
      <c r="F405" s="36">
        <v>1635.25</v>
      </c>
      <c r="G405" s="36">
        <v>1600.5</v>
      </c>
      <c r="H405" s="36">
        <v>1716.5</v>
      </c>
      <c r="I405" s="36">
        <v>1751.25</v>
      </c>
      <c r="J405" s="36">
        <v>1774.5</v>
      </c>
      <c r="K405" s="31">
        <v>1728</v>
      </c>
      <c r="L405" s="31">
        <v>1670</v>
      </c>
      <c r="M405" s="31">
        <v>6.9393799999999999</v>
      </c>
      <c r="N405" s="1"/>
      <c r="O405" s="1"/>
    </row>
    <row r="406" spans="1:15" ht="12.75" customHeight="1">
      <c r="A406" s="33">
        <v>396</v>
      </c>
      <c r="B406" s="53" t="s">
        <v>884</v>
      </c>
      <c r="C406" s="31">
        <v>84.93</v>
      </c>
      <c r="D406" s="36">
        <v>85.363333333333344</v>
      </c>
      <c r="E406" s="36">
        <v>84.186666666666682</v>
      </c>
      <c r="F406" s="36">
        <v>83.443333333333342</v>
      </c>
      <c r="G406" s="36">
        <v>82.26666666666668</v>
      </c>
      <c r="H406" s="36">
        <v>86.106666666666683</v>
      </c>
      <c r="I406" s="36">
        <v>87.28333333333336</v>
      </c>
      <c r="J406" s="36">
        <v>88.026666666666685</v>
      </c>
      <c r="K406" s="31">
        <v>86.54</v>
      </c>
      <c r="L406" s="31">
        <v>84.62</v>
      </c>
      <c r="M406" s="31">
        <v>17.38597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732</v>
      </c>
      <c r="D407" s="36">
        <v>729.83333333333337</v>
      </c>
      <c r="E407" s="36">
        <v>726.26666666666677</v>
      </c>
      <c r="F407" s="36">
        <v>720.53333333333342</v>
      </c>
      <c r="G407" s="36">
        <v>716.96666666666681</v>
      </c>
      <c r="H407" s="36">
        <v>735.56666666666672</v>
      </c>
      <c r="I407" s="36">
        <v>739.13333333333333</v>
      </c>
      <c r="J407" s="36">
        <v>744.86666666666667</v>
      </c>
      <c r="K407" s="31">
        <v>733.4</v>
      </c>
      <c r="L407" s="31">
        <v>724.1</v>
      </c>
      <c r="M407" s="31">
        <v>13.554309999999999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1462</v>
      </c>
      <c r="D408" s="36">
        <v>1453.1666666666667</v>
      </c>
      <c r="E408" s="36">
        <v>1438.8333333333335</v>
      </c>
      <c r="F408" s="36">
        <v>1415.6666666666667</v>
      </c>
      <c r="G408" s="36">
        <v>1401.3333333333335</v>
      </c>
      <c r="H408" s="36">
        <v>1476.3333333333335</v>
      </c>
      <c r="I408" s="36">
        <v>1490.666666666667</v>
      </c>
      <c r="J408" s="36">
        <v>1513.8333333333335</v>
      </c>
      <c r="K408" s="31">
        <v>1467.5</v>
      </c>
      <c r="L408" s="31">
        <v>1430</v>
      </c>
      <c r="M408" s="31">
        <v>18.459219999999998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129.34</v>
      </c>
      <c r="D409" s="36">
        <v>130.17666666666668</v>
      </c>
      <c r="E409" s="36">
        <v>127.85333333333335</v>
      </c>
      <c r="F409" s="36">
        <v>126.36666666666667</v>
      </c>
      <c r="G409" s="36">
        <v>124.04333333333335</v>
      </c>
      <c r="H409" s="36">
        <v>131.66333333333336</v>
      </c>
      <c r="I409" s="36">
        <v>133.98666666666668</v>
      </c>
      <c r="J409" s="36">
        <v>135.47333333333336</v>
      </c>
      <c r="K409" s="31">
        <v>132.5</v>
      </c>
      <c r="L409" s="31">
        <v>128.69</v>
      </c>
      <c r="M409" s="31">
        <v>56.871029999999998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6612.8</v>
      </c>
      <c r="D410" s="36">
        <v>6666.25</v>
      </c>
      <c r="E410" s="36">
        <v>6546.55</v>
      </c>
      <c r="F410" s="36">
        <v>6480.3</v>
      </c>
      <c r="G410" s="36">
        <v>6360.6</v>
      </c>
      <c r="H410" s="36">
        <v>6732.5</v>
      </c>
      <c r="I410" s="36">
        <v>6852.2000000000007</v>
      </c>
      <c r="J410" s="36">
        <v>6918.45</v>
      </c>
      <c r="K410" s="31">
        <v>6785.95</v>
      </c>
      <c r="L410" s="31">
        <v>6600</v>
      </c>
      <c r="M410" s="31">
        <v>0.25183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2393.85</v>
      </c>
      <c r="D411" s="36">
        <v>2401.7999999999997</v>
      </c>
      <c r="E411" s="36">
        <v>2373.0499999999993</v>
      </c>
      <c r="F411" s="36">
        <v>2352.2499999999995</v>
      </c>
      <c r="G411" s="36">
        <v>2323.4999999999991</v>
      </c>
      <c r="H411" s="36">
        <v>2422.5999999999995</v>
      </c>
      <c r="I411" s="36">
        <v>2451.3500000000004</v>
      </c>
      <c r="J411" s="36">
        <v>2472.1499999999996</v>
      </c>
      <c r="K411" s="31">
        <v>2430.5500000000002</v>
      </c>
      <c r="L411" s="31">
        <v>2381</v>
      </c>
      <c r="M411" s="31">
        <v>7.5979599999999996</v>
      </c>
      <c r="N411" s="1"/>
      <c r="O411" s="1"/>
    </row>
    <row r="412" spans="1:15" ht="12.75" customHeight="1">
      <c r="A412" s="33">
        <v>402</v>
      </c>
      <c r="B412" s="53" t="s">
        <v>834</v>
      </c>
      <c r="C412" s="31">
        <v>2052.15</v>
      </c>
      <c r="D412" s="36">
        <v>2064.3833333333332</v>
      </c>
      <c r="E412" s="36">
        <v>2032.7666666666664</v>
      </c>
      <c r="F412" s="36">
        <v>2013.3833333333332</v>
      </c>
      <c r="G412" s="36">
        <v>1981.7666666666664</v>
      </c>
      <c r="H412" s="36">
        <v>2083.7666666666664</v>
      </c>
      <c r="I412" s="36">
        <v>2115.3833333333332</v>
      </c>
      <c r="J412" s="36">
        <v>2134.7666666666664</v>
      </c>
      <c r="K412" s="31">
        <v>2096</v>
      </c>
      <c r="L412" s="31">
        <v>2045</v>
      </c>
      <c r="M412" s="31">
        <v>0.30563000000000001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192.89</v>
      </c>
      <c r="D413" s="36">
        <v>191.94333333333336</v>
      </c>
      <c r="E413" s="36">
        <v>189.3066666666667</v>
      </c>
      <c r="F413" s="36">
        <v>185.72333333333336</v>
      </c>
      <c r="G413" s="36">
        <v>183.0866666666667</v>
      </c>
      <c r="H413" s="36">
        <v>195.5266666666667</v>
      </c>
      <c r="I413" s="36">
        <v>198.16333333333336</v>
      </c>
      <c r="J413" s="36">
        <v>201.7466666666667</v>
      </c>
      <c r="K413" s="31">
        <v>194.58</v>
      </c>
      <c r="L413" s="31">
        <v>188.36</v>
      </c>
      <c r="M413" s="31">
        <v>355.50295999999997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6789.2</v>
      </c>
      <c r="D414" s="36">
        <v>6808.7333333333336</v>
      </c>
      <c r="E414" s="36">
        <v>6717.4666666666672</v>
      </c>
      <c r="F414" s="36">
        <v>6645.7333333333336</v>
      </c>
      <c r="G414" s="36">
        <v>6554.4666666666672</v>
      </c>
      <c r="H414" s="36">
        <v>6880.4666666666672</v>
      </c>
      <c r="I414" s="36">
        <v>6971.7333333333336</v>
      </c>
      <c r="J414" s="36">
        <v>7043.4666666666672</v>
      </c>
      <c r="K414" s="31">
        <v>6900</v>
      </c>
      <c r="L414" s="31">
        <v>6737</v>
      </c>
      <c r="M414" s="31">
        <v>5.9249999999999997E-2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1575.15</v>
      </c>
      <c r="D415" s="36">
        <v>1585.4000000000003</v>
      </c>
      <c r="E415" s="36">
        <v>1559.8500000000006</v>
      </c>
      <c r="F415" s="36">
        <v>1544.5500000000002</v>
      </c>
      <c r="G415" s="36">
        <v>1519.0000000000005</v>
      </c>
      <c r="H415" s="36">
        <v>1600.7000000000007</v>
      </c>
      <c r="I415" s="36">
        <v>1626.2500000000005</v>
      </c>
      <c r="J415" s="36">
        <v>1641.5500000000009</v>
      </c>
      <c r="K415" s="31">
        <v>1610.95</v>
      </c>
      <c r="L415" s="31">
        <v>1570.1</v>
      </c>
      <c r="M415" s="31">
        <v>1.2981799999999999</v>
      </c>
      <c r="N415" s="1"/>
      <c r="O415" s="1"/>
    </row>
    <row r="416" spans="1:15" ht="12.75" customHeight="1">
      <c r="A416" s="33">
        <v>406</v>
      </c>
      <c r="B416" s="53" t="s">
        <v>835</v>
      </c>
      <c r="C416" s="31">
        <v>552.1</v>
      </c>
      <c r="D416" s="36">
        <v>553.93333333333339</v>
      </c>
      <c r="E416" s="36">
        <v>544.26666666666677</v>
      </c>
      <c r="F416" s="36">
        <v>536.43333333333339</v>
      </c>
      <c r="G416" s="36">
        <v>526.76666666666677</v>
      </c>
      <c r="H416" s="36">
        <v>561.76666666666677</v>
      </c>
      <c r="I416" s="36">
        <v>571.43333333333328</v>
      </c>
      <c r="J416" s="36">
        <v>579.26666666666677</v>
      </c>
      <c r="K416" s="31">
        <v>563.6</v>
      </c>
      <c r="L416" s="31">
        <v>546.1</v>
      </c>
      <c r="M416" s="31">
        <v>9.1154499999999992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4758.75</v>
      </c>
      <c r="D417" s="36">
        <v>4742.7333333333336</v>
      </c>
      <c r="E417" s="36">
        <v>4668.9666666666672</v>
      </c>
      <c r="F417" s="36">
        <v>4579.1833333333334</v>
      </c>
      <c r="G417" s="36">
        <v>4505.416666666667</v>
      </c>
      <c r="H417" s="36">
        <v>4832.5166666666673</v>
      </c>
      <c r="I417" s="36">
        <v>4906.2833333333338</v>
      </c>
      <c r="J417" s="36">
        <v>4996.0666666666675</v>
      </c>
      <c r="K417" s="31">
        <v>4816.5</v>
      </c>
      <c r="L417" s="31">
        <v>4652.95</v>
      </c>
      <c r="M417" s="31">
        <v>2.7823600000000002</v>
      </c>
      <c r="N417" s="1"/>
      <c r="O417" s="1"/>
    </row>
    <row r="418" spans="1:15" ht="12.75" customHeight="1">
      <c r="A418" s="33">
        <v>408</v>
      </c>
      <c r="B418" s="53" t="s">
        <v>885</v>
      </c>
      <c r="C418" s="31">
        <v>893.3</v>
      </c>
      <c r="D418" s="36">
        <v>895.5333333333333</v>
      </c>
      <c r="E418" s="36">
        <v>875.06666666666661</v>
      </c>
      <c r="F418" s="36">
        <v>856.83333333333326</v>
      </c>
      <c r="G418" s="36">
        <v>836.36666666666656</v>
      </c>
      <c r="H418" s="36">
        <v>913.76666666666665</v>
      </c>
      <c r="I418" s="36">
        <v>934.23333333333335</v>
      </c>
      <c r="J418" s="36">
        <v>952.4666666666667</v>
      </c>
      <c r="K418" s="31">
        <v>916</v>
      </c>
      <c r="L418" s="31">
        <v>877.3</v>
      </c>
      <c r="M418" s="31">
        <v>1.3954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27217.55</v>
      </c>
      <c r="D419" s="36">
        <v>27302.066666666669</v>
      </c>
      <c r="E419" s="36">
        <v>27023.133333333339</v>
      </c>
      <c r="F419" s="36">
        <v>26828.716666666671</v>
      </c>
      <c r="G419" s="36">
        <v>26549.78333333334</v>
      </c>
      <c r="H419" s="36">
        <v>27496.483333333337</v>
      </c>
      <c r="I419" s="36">
        <v>27775.416666666664</v>
      </c>
      <c r="J419" s="36">
        <v>27969.833333333336</v>
      </c>
      <c r="K419" s="31">
        <v>27581</v>
      </c>
      <c r="L419" s="31">
        <v>27107.65</v>
      </c>
      <c r="M419" s="31">
        <v>0.40712999999999999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51.51</v>
      </c>
      <c r="D420" s="36">
        <v>51.403333333333336</v>
      </c>
      <c r="E420" s="36">
        <v>50.506666666666675</v>
      </c>
      <c r="F420" s="36">
        <v>49.503333333333337</v>
      </c>
      <c r="G420" s="36">
        <v>48.606666666666676</v>
      </c>
      <c r="H420" s="36">
        <v>52.406666666666673</v>
      </c>
      <c r="I420" s="36">
        <v>53.303333333333335</v>
      </c>
      <c r="J420" s="36">
        <v>54.306666666666672</v>
      </c>
      <c r="K420" s="31">
        <v>52.3</v>
      </c>
      <c r="L420" s="31">
        <v>50.4</v>
      </c>
      <c r="M420" s="31">
        <v>389.26760999999999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2989.85</v>
      </c>
      <c r="D421" s="36">
        <v>2950.5</v>
      </c>
      <c r="E421" s="36">
        <v>2901</v>
      </c>
      <c r="F421" s="36">
        <v>2812.15</v>
      </c>
      <c r="G421" s="36">
        <v>2762.65</v>
      </c>
      <c r="H421" s="36">
        <v>3039.35</v>
      </c>
      <c r="I421" s="36">
        <v>3088.85</v>
      </c>
      <c r="J421" s="36">
        <v>3177.7</v>
      </c>
      <c r="K421" s="31">
        <v>3000</v>
      </c>
      <c r="L421" s="31">
        <v>2861.65</v>
      </c>
      <c r="M421" s="31">
        <v>31.68975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661.45</v>
      </c>
      <c r="D422" s="36">
        <v>660.23333333333335</v>
      </c>
      <c r="E422" s="36">
        <v>655.4666666666667</v>
      </c>
      <c r="F422" s="36">
        <v>649.48333333333335</v>
      </c>
      <c r="G422" s="36">
        <v>644.7166666666667</v>
      </c>
      <c r="H422" s="36">
        <v>666.2166666666667</v>
      </c>
      <c r="I422" s="36">
        <v>670.98333333333335</v>
      </c>
      <c r="J422" s="36">
        <v>676.9666666666667</v>
      </c>
      <c r="K422" s="31">
        <v>665</v>
      </c>
      <c r="L422" s="31">
        <v>654.25</v>
      </c>
      <c r="M422" s="31">
        <v>3.50725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7560</v>
      </c>
      <c r="D423" s="36">
        <v>7615.5166666666664</v>
      </c>
      <c r="E423" s="36">
        <v>7482.0333333333328</v>
      </c>
      <c r="F423" s="36">
        <v>7404.0666666666666</v>
      </c>
      <c r="G423" s="36">
        <v>7270.583333333333</v>
      </c>
      <c r="H423" s="36">
        <v>7693.4833333333327</v>
      </c>
      <c r="I423" s="36">
        <v>7826.9666666666662</v>
      </c>
      <c r="J423" s="36">
        <v>7904.9333333333325</v>
      </c>
      <c r="K423" s="31">
        <v>7749</v>
      </c>
      <c r="L423" s="31">
        <v>7537.55</v>
      </c>
      <c r="M423" s="31">
        <v>4.93607</v>
      </c>
      <c r="N423" s="1"/>
      <c r="O423" s="1"/>
    </row>
    <row r="424" spans="1:15" ht="12.75" customHeight="1">
      <c r="A424" s="33">
        <v>414</v>
      </c>
      <c r="B424" s="53" t="s">
        <v>886</v>
      </c>
      <c r="C424" s="31">
        <v>1413.1</v>
      </c>
      <c r="D424" s="36">
        <v>1435.9666666666665</v>
      </c>
      <c r="E424" s="36">
        <v>1383.133333333333</v>
      </c>
      <c r="F424" s="36">
        <v>1353.1666666666665</v>
      </c>
      <c r="G424" s="36">
        <v>1300.333333333333</v>
      </c>
      <c r="H424" s="36">
        <v>1465.9333333333329</v>
      </c>
      <c r="I424" s="36">
        <v>1518.7666666666664</v>
      </c>
      <c r="J424" s="36">
        <v>1548.7333333333329</v>
      </c>
      <c r="K424" s="31">
        <v>1488.8</v>
      </c>
      <c r="L424" s="31">
        <v>1406</v>
      </c>
      <c r="M424" s="31">
        <v>7.6971800000000004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2046.95</v>
      </c>
      <c r="D425" s="36">
        <v>2035.3666666666668</v>
      </c>
      <c r="E425" s="36">
        <v>2012.6333333333337</v>
      </c>
      <c r="F425" s="36">
        <v>1978.3166666666668</v>
      </c>
      <c r="G425" s="36">
        <v>1955.5833333333337</v>
      </c>
      <c r="H425" s="36">
        <v>2069.6833333333334</v>
      </c>
      <c r="I425" s="36">
        <v>2092.416666666667</v>
      </c>
      <c r="J425" s="36">
        <v>2126.7333333333336</v>
      </c>
      <c r="K425" s="31">
        <v>2058.1</v>
      </c>
      <c r="L425" s="31">
        <v>2001.05</v>
      </c>
      <c r="M425" s="31">
        <v>2.1338300000000001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9993.25</v>
      </c>
      <c r="D426" s="36">
        <v>10026.733333333334</v>
      </c>
      <c r="E426" s="36">
        <v>9866.4666666666672</v>
      </c>
      <c r="F426" s="36">
        <v>9739.6833333333343</v>
      </c>
      <c r="G426" s="36">
        <v>9579.4166666666679</v>
      </c>
      <c r="H426" s="36">
        <v>10153.516666666666</v>
      </c>
      <c r="I426" s="36">
        <v>10313.783333333333</v>
      </c>
      <c r="J426" s="36">
        <v>10440.566666666666</v>
      </c>
      <c r="K426" s="31">
        <v>10187</v>
      </c>
      <c r="L426" s="31">
        <v>9899.9500000000007</v>
      </c>
      <c r="M426" s="31">
        <v>0.73289000000000004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633.9</v>
      </c>
      <c r="D427" s="36">
        <v>634</v>
      </c>
      <c r="E427" s="36">
        <v>628.9</v>
      </c>
      <c r="F427" s="36">
        <v>623.9</v>
      </c>
      <c r="G427" s="36">
        <v>618.79999999999995</v>
      </c>
      <c r="H427" s="36">
        <v>639</v>
      </c>
      <c r="I427" s="36">
        <v>644.09999999999991</v>
      </c>
      <c r="J427" s="36">
        <v>649.1</v>
      </c>
      <c r="K427" s="31">
        <v>639.1</v>
      </c>
      <c r="L427" s="31">
        <v>629</v>
      </c>
      <c r="M427" s="31">
        <v>4.4139999999999997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576.45000000000005</v>
      </c>
      <c r="D428" s="36">
        <v>581.5333333333333</v>
      </c>
      <c r="E428" s="36">
        <v>569.91666666666663</v>
      </c>
      <c r="F428" s="36">
        <v>563.38333333333333</v>
      </c>
      <c r="G428" s="36">
        <v>551.76666666666665</v>
      </c>
      <c r="H428" s="36">
        <v>588.06666666666661</v>
      </c>
      <c r="I428" s="36">
        <v>599.68333333333339</v>
      </c>
      <c r="J428" s="36">
        <v>606.21666666666658</v>
      </c>
      <c r="K428" s="31">
        <v>593.15</v>
      </c>
      <c r="L428" s="31">
        <v>575</v>
      </c>
      <c r="M428" s="31">
        <v>4.8218800000000002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524.95000000000005</v>
      </c>
      <c r="D429" s="36">
        <v>527.51666666666677</v>
      </c>
      <c r="E429" s="36">
        <v>520.03333333333353</v>
      </c>
      <c r="F429" s="36">
        <v>515.11666666666679</v>
      </c>
      <c r="G429" s="36">
        <v>507.63333333333355</v>
      </c>
      <c r="H429" s="36">
        <v>532.43333333333351</v>
      </c>
      <c r="I429" s="36">
        <v>539.91666666666686</v>
      </c>
      <c r="J429" s="36">
        <v>544.83333333333348</v>
      </c>
      <c r="K429" s="31">
        <v>535</v>
      </c>
      <c r="L429" s="31">
        <v>522.6</v>
      </c>
      <c r="M429" s="31">
        <v>5.5773400000000004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842.25</v>
      </c>
      <c r="D430" s="36">
        <v>840.79999999999984</v>
      </c>
      <c r="E430" s="36">
        <v>835.74999999999966</v>
      </c>
      <c r="F430" s="36">
        <v>829.24999999999977</v>
      </c>
      <c r="G430" s="36">
        <v>824.19999999999959</v>
      </c>
      <c r="H430" s="36">
        <v>847.29999999999973</v>
      </c>
      <c r="I430" s="36">
        <v>852.34999999999991</v>
      </c>
      <c r="J430" s="36">
        <v>858.8499999999998</v>
      </c>
      <c r="K430" s="31">
        <v>845.85</v>
      </c>
      <c r="L430" s="31">
        <v>834.3</v>
      </c>
      <c r="M430" s="31">
        <v>209.17529999999999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147.01</v>
      </c>
      <c r="D431" s="36">
        <v>148.17666666666665</v>
      </c>
      <c r="E431" s="36">
        <v>144.93333333333331</v>
      </c>
      <c r="F431" s="36">
        <v>142.85666666666665</v>
      </c>
      <c r="G431" s="36">
        <v>139.61333333333332</v>
      </c>
      <c r="H431" s="36">
        <v>150.2533333333333</v>
      </c>
      <c r="I431" s="36">
        <v>153.49666666666664</v>
      </c>
      <c r="J431" s="36">
        <v>155.5733333333333</v>
      </c>
      <c r="K431" s="31">
        <v>151.41999999999999</v>
      </c>
      <c r="L431" s="31">
        <v>146.1</v>
      </c>
      <c r="M431" s="31">
        <v>250.3973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720.6</v>
      </c>
      <c r="D432" s="36">
        <v>728.85</v>
      </c>
      <c r="E432" s="36">
        <v>699.45</v>
      </c>
      <c r="F432" s="36">
        <v>678.30000000000007</v>
      </c>
      <c r="G432" s="36">
        <v>648.90000000000009</v>
      </c>
      <c r="H432" s="36">
        <v>750</v>
      </c>
      <c r="I432" s="36">
        <v>779.39999999999986</v>
      </c>
      <c r="J432" s="36">
        <v>800.55</v>
      </c>
      <c r="K432" s="31">
        <v>758.25</v>
      </c>
      <c r="L432" s="31">
        <v>707.7</v>
      </c>
      <c r="M432" s="31">
        <v>8.3504100000000001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143.03</v>
      </c>
      <c r="D433" s="36">
        <v>144.04</v>
      </c>
      <c r="E433" s="36">
        <v>141.54</v>
      </c>
      <c r="F433" s="36">
        <v>140.05000000000001</v>
      </c>
      <c r="G433" s="36">
        <v>137.55000000000001</v>
      </c>
      <c r="H433" s="36">
        <v>145.52999999999997</v>
      </c>
      <c r="I433" s="36">
        <v>148.02999999999997</v>
      </c>
      <c r="J433" s="36">
        <v>149.51999999999995</v>
      </c>
      <c r="K433" s="31">
        <v>146.54</v>
      </c>
      <c r="L433" s="31">
        <v>142.55000000000001</v>
      </c>
      <c r="M433" s="31">
        <v>30.812470000000001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480.75</v>
      </c>
      <c r="D434" s="36">
        <v>484.06666666666666</v>
      </c>
      <c r="E434" s="36">
        <v>475.68333333333334</v>
      </c>
      <c r="F434" s="36">
        <v>470.61666666666667</v>
      </c>
      <c r="G434" s="36">
        <v>462.23333333333335</v>
      </c>
      <c r="H434" s="36">
        <v>489.13333333333333</v>
      </c>
      <c r="I434" s="36">
        <v>497.51666666666665</v>
      </c>
      <c r="J434" s="36">
        <v>502.58333333333331</v>
      </c>
      <c r="K434" s="31">
        <v>492.45</v>
      </c>
      <c r="L434" s="31">
        <v>479</v>
      </c>
      <c r="M434" s="31">
        <v>1.53071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240.45</v>
      </c>
      <c r="D435" s="36">
        <v>241.27999999999997</v>
      </c>
      <c r="E435" s="36">
        <v>236.16999999999996</v>
      </c>
      <c r="F435" s="36">
        <v>231.89</v>
      </c>
      <c r="G435" s="36">
        <v>226.77999999999997</v>
      </c>
      <c r="H435" s="36">
        <v>245.55999999999995</v>
      </c>
      <c r="I435" s="36">
        <v>250.66999999999996</v>
      </c>
      <c r="J435" s="36">
        <v>254.94999999999993</v>
      </c>
      <c r="K435" s="31">
        <v>246.39</v>
      </c>
      <c r="L435" s="31">
        <v>237</v>
      </c>
      <c r="M435" s="31">
        <v>11.47819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1505.2</v>
      </c>
      <c r="D436" s="36">
        <v>1501.8333333333333</v>
      </c>
      <c r="E436" s="36">
        <v>1495.6666666666665</v>
      </c>
      <c r="F436" s="36">
        <v>1486.1333333333332</v>
      </c>
      <c r="G436" s="36">
        <v>1479.9666666666665</v>
      </c>
      <c r="H436" s="36">
        <v>1511.3666666666666</v>
      </c>
      <c r="I436" s="36">
        <v>1517.5333333333331</v>
      </c>
      <c r="J436" s="36">
        <v>1527.0666666666666</v>
      </c>
      <c r="K436" s="31">
        <v>1508</v>
      </c>
      <c r="L436" s="31">
        <v>1492.3</v>
      </c>
      <c r="M436" s="31">
        <v>18.333110000000001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750.5</v>
      </c>
      <c r="D437" s="36">
        <v>751.91666666666663</v>
      </c>
      <c r="E437" s="36">
        <v>740.63333333333321</v>
      </c>
      <c r="F437" s="36">
        <v>730.76666666666654</v>
      </c>
      <c r="G437" s="36">
        <v>719.48333333333312</v>
      </c>
      <c r="H437" s="36">
        <v>761.7833333333333</v>
      </c>
      <c r="I437" s="36">
        <v>773.06666666666683</v>
      </c>
      <c r="J437" s="36">
        <v>782.93333333333339</v>
      </c>
      <c r="K437" s="31">
        <v>763.2</v>
      </c>
      <c r="L437" s="31">
        <v>742.05</v>
      </c>
      <c r="M437" s="31">
        <v>8.8471799999999998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4879.2</v>
      </c>
      <c r="D438" s="36">
        <v>4845.6166666666659</v>
      </c>
      <c r="E438" s="36">
        <v>4784.2833333333319</v>
      </c>
      <c r="F438" s="36">
        <v>4689.3666666666659</v>
      </c>
      <c r="G438" s="36">
        <v>4628.0333333333319</v>
      </c>
      <c r="H438" s="36">
        <v>4940.5333333333319</v>
      </c>
      <c r="I438" s="36">
        <v>5001.8666666666659</v>
      </c>
      <c r="J438" s="36">
        <v>5096.7833333333319</v>
      </c>
      <c r="K438" s="31">
        <v>4906.95</v>
      </c>
      <c r="L438" s="31">
        <v>4750.7</v>
      </c>
      <c r="M438" s="31">
        <v>1.15744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1350.05</v>
      </c>
      <c r="D439" s="36">
        <v>1350.4666666666665</v>
      </c>
      <c r="E439" s="36">
        <v>1336.7833333333328</v>
      </c>
      <c r="F439" s="36">
        <v>1323.5166666666664</v>
      </c>
      <c r="G439" s="36">
        <v>1309.8333333333328</v>
      </c>
      <c r="H439" s="36">
        <v>1363.7333333333329</v>
      </c>
      <c r="I439" s="36">
        <v>1377.4166666666667</v>
      </c>
      <c r="J439" s="36">
        <v>1390.6833333333329</v>
      </c>
      <c r="K439" s="31">
        <v>1364.15</v>
      </c>
      <c r="L439" s="31">
        <v>1337.2</v>
      </c>
      <c r="M439" s="31">
        <v>1.6170599999999999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601.6</v>
      </c>
      <c r="D440" s="36">
        <v>599.38333333333333</v>
      </c>
      <c r="E440" s="36">
        <v>590.51666666666665</v>
      </c>
      <c r="F440" s="36">
        <v>579.43333333333328</v>
      </c>
      <c r="G440" s="36">
        <v>570.56666666666661</v>
      </c>
      <c r="H440" s="36">
        <v>610.4666666666667</v>
      </c>
      <c r="I440" s="36">
        <v>619.33333333333326</v>
      </c>
      <c r="J440" s="36">
        <v>630.41666666666674</v>
      </c>
      <c r="K440" s="31">
        <v>608.25</v>
      </c>
      <c r="L440" s="31">
        <v>588.29999999999995</v>
      </c>
      <c r="M440" s="31">
        <v>4.7788599999999999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5887.95</v>
      </c>
      <c r="D441" s="36">
        <v>5920.8</v>
      </c>
      <c r="E441" s="36">
        <v>5822.75</v>
      </c>
      <c r="F441" s="36">
        <v>5757.55</v>
      </c>
      <c r="G441" s="36">
        <v>5659.5</v>
      </c>
      <c r="H441" s="36">
        <v>5986</v>
      </c>
      <c r="I441" s="36">
        <v>6084.0500000000011</v>
      </c>
      <c r="J441" s="36">
        <v>6149.25</v>
      </c>
      <c r="K441" s="31">
        <v>6018.85</v>
      </c>
      <c r="L441" s="31">
        <v>5855.6</v>
      </c>
      <c r="M441" s="31">
        <v>1.1201300000000001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720.6</v>
      </c>
      <c r="D442" s="36">
        <v>716.08333333333337</v>
      </c>
      <c r="E442" s="36">
        <v>704.51666666666677</v>
      </c>
      <c r="F442" s="36">
        <v>688.43333333333339</v>
      </c>
      <c r="G442" s="36">
        <v>676.86666666666679</v>
      </c>
      <c r="H442" s="36">
        <v>732.16666666666674</v>
      </c>
      <c r="I442" s="36">
        <v>743.73333333333335</v>
      </c>
      <c r="J442" s="36">
        <v>759.81666666666672</v>
      </c>
      <c r="K442" s="31">
        <v>727.65</v>
      </c>
      <c r="L442" s="31">
        <v>700</v>
      </c>
      <c r="M442" s="31">
        <v>7.8164400000000001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53.6</v>
      </c>
      <c r="D443" s="36">
        <v>54.139999999999993</v>
      </c>
      <c r="E443" s="36">
        <v>52.779999999999987</v>
      </c>
      <c r="F443" s="36">
        <v>51.959999999999994</v>
      </c>
      <c r="G443" s="36">
        <v>50.599999999999987</v>
      </c>
      <c r="H443" s="36">
        <v>54.959999999999987</v>
      </c>
      <c r="I443" s="36">
        <v>56.319999999999986</v>
      </c>
      <c r="J443" s="36">
        <v>57.139999999999986</v>
      </c>
      <c r="K443" s="31">
        <v>55.5</v>
      </c>
      <c r="L443" s="31">
        <v>53.32</v>
      </c>
      <c r="M443" s="31">
        <v>637.23030000000006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627.75</v>
      </c>
      <c r="D444" s="36">
        <v>629.91666666666663</v>
      </c>
      <c r="E444" s="36">
        <v>617.93333333333328</v>
      </c>
      <c r="F444" s="36">
        <v>608.11666666666667</v>
      </c>
      <c r="G444" s="36">
        <v>596.13333333333333</v>
      </c>
      <c r="H444" s="36">
        <v>639.73333333333323</v>
      </c>
      <c r="I444" s="36">
        <v>651.71666666666658</v>
      </c>
      <c r="J444" s="36">
        <v>661.53333333333319</v>
      </c>
      <c r="K444" s="31">
        <v>641.9</v>
      </c>
      <c r="L444" s="31">
        <v>620.1</v>
      </c>
      <c r="M444" s="31">
        <v>9.4338200000000008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702.15</v>
      </c>
      <c r="D445" s="36">
        <v>707.43333333333339</v>
      </c>
      <c r="E445" s="36">
        <v>694.36666666666679</v>
      </c>
      <c r="F445" s="36">
        <v>686.58333333333337</v>
      </c>
      <c r="G445" s="36">
        <v>673.51666666666677</v>
      </c>
      <c r="H445" s="36">
        <v>715.21666666666681</v>
      </c>
      <c r="I445" s="36">
        <v>728.28333333333342</v>
      </c>
      <c r="J445" s="36">
        <v>736.06666666666683</v>
      </c>
      <c r="K445" s="31">
        <v>720.5</v>
      </c>
      <c r="L445" s="31">
        <v>699.65</v>
      </c>
      <c r="M445" s="31">
        <v>12.48227</v>
      </c>
      <c r="N445" s="1"/>
      <c r="O445" s="1"/>
    </row>
    <row r="446" spans="1:15" ht="12.75" customHeight="1">
      <c r="A446" s="33">
        <v>436</v>
      </c>
      <c r="B446" s="53" t="s">
        <v>836</v>
      </c>
      <c r="C446" s="31">
        <v>491.3</v>
      </c>
      <c r="D446" s="36">
        <v>501.05</v>
      </c>
      <c r="E446" s="36">
        <v>480.25</v>
      </c>
      <c r="F446" s="36">
        <v>469.2</v>
      </c>
      <c r="G446" s="36">
        <v>448.4</v>
      </c>
      <c r="H446" s="36">
        <v>512.1</v>
      </c>
      <c r="I446" s="36">
        <v>532.90000000000009</v>
      </c>
      <c r="J446" s="36">
        <v>543.95000000000005</v>
      </c>
      <c r="K446" s="31">
        <v>521.85</v>
      </c>
      <c r="L446" s="31">
        <v>490</v>
      </c>
      <c r="M446" s="31">
        <v>31.66996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41.94</v>
      </c>
      <c r="D447" s="36">
        <v>42.276666666666664</v>
      </c>
      <c r="E447" s="36">
        <v>41.413333333333327</v>
      </c>
      <c r="F447" s="36">
        <v>40.886666666666663</v>
      </c>
      <c r="G447" s="36">
        <v>40.023333333333326</v>
      </c>
      <c r="H447" s="36">
        <v>42.803333333333327</v>
      </c>
      <c r="I447" s="36">
        <v>43.666666666666657</v>
      </c>
      <c r="J447" s="36">
        <v>44.193333333333328</v>
      </c>
      <c r="K447" s="31">
        <v>43.14</v>
      </c>
      <c r="L447" s="31">
        <v>41.75</v>
      </c>
      <c r="M447" s="31">
        <v>50.27176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2414.6999999999998</v>
      </c>
      <c r="D448" s="36">
        <v>2435.0333333333333</v>
      </c>
      <c r="E448" s="36">
        <v>2386.5166666666664</v>
      </c>
      <c r="F448" s="36">
        <v>2358.333333333333</v>
      </c>
      <c r="G448" s="36">
        <v>2309.8166666666662</v>
      </c>
      <c r="H448" s="36">
        <v>2463.2166666666667</v>
      </c>
      <c r="I448" s="36">
        <v>2511.733333333334</v>
      </c>
      <c r="J448" s="36">
        <v>2539.916666666667</v>
      </c>
      <c r="K448" s="31">
        <v>2483.5500000000002</v>
      </c>
      <c r="L448" s="31">
        <v>2406.85</v>
      </c>
      <c r="M448" s="31">
        <v>7.0961699999999999</v>
      </c>
      <c r="N448" s="1"/>
      <c r="O448" s="1"/>
    </row>
    <row r="449" spans="1:15" ht="12.75" customHeight="1">
      <c r="A449" s="33">
        <v>439</v>
      </c>
      <c r="B449" s="53" t="s">
        <v>887</v>
      </c>
      <c r="C449" s="31">
        <v>182.16</v>
      </c>
      <c r="D449" s="36">
        <v>184.58666666666667</v>
      </c>
      <c r="E449" s="36">
        <v>179.17333333333335</v>
      </c>
      <c r="F449" s="36">
        <v>176.18666666666667</v>
      </c>
      <c r="G449" s="36">
        <v>170.77333333333334</v>
      </c>
      <c r="H449" s="36">
        <v>187.57333333333335</v>
      </c>
      <c r="I449" s="36">
        <v>192.98666666666671</v>
      </c>
      <c r="J449" s="36">
        <v>195.97333333333336</v>
      </c>
      <c r="K449" s="31">
        <v>190</v>
      </c>
      <c r="L449" s="31">
        <v>181.6</v>
      </c>
      <c r="M449" s="31">
        <v>35.465600000000002</v>
      </c>
      <c r="N449" s="1"/>
      <c r="O449" s="1"/>
    </row>
    <row r="450" spans="1:15" ht="12.75" customHeight="1">
      <c r="A450" s="33">
        <v>440</v>
      </c>
      <c r="B450" s="53" t="s">
        <v>888</v>
      </c>
      <c r="C450" s="31">
        <v>478.2</v>
      </c>
      <c r="D450" s="36">
        <v>479.75</v>
      </c>
      <c r="E450" s="36">
        <v>475.85</v>
      </c>
      <c r="F450" s="36">
        <v>473.5</v>
      </c>
      <c r="G450" s="36">
        <v>469.6</v>
      </c>
      <c r="H450" s="36">
        <v>482.1</v>
      </c>
      <c r="I450" s="36">
        <v>486</v>
      </c>
      <c r="J450" s="36">
        <v>488.35</v>
      </c>
      <c r="K450" s="31">
        <v>483.65</v>
      </c>
      <c r="L450" s="31">
        <v>477.4</v>
      </c>
      <c r="M450" s="31">
        <v>0.54976999999999998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947.85</v>
      </c>
      <c r="D451" s="36">
        <v>949.4</v>
      </c>
      <c r="E451" s="36">
        <v>942.44999999999993</v>
      </c>
      <c r="F451" s="36">
        <v>937.05</v>
      </c>
      <c r="G451" s="36">
        <v>930.09999999999991</v>
      </c>
      <c r="H451" s="36">
        <v>954.8</v>
      </c>
      <c r="I451" s="36">
        <v>961.75</v>
      </c>
      <c r="J451" s="36">
        <v>967.15</v>
      </c>
      <c r="K451" s="31">
        <v>956.35</v>
      </c>
      <c r="L451" s="31">
        <v>944</v>
      </c>
      <c r="M451" s="31">
        <v>2.0757400000000001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1097.05</v>
      </c>
      <c r="D452" s="36">
        <v>1104.6833333333334</v>
      </c>
      <c r="E452" s="36">
        <v>1087.3666666666668</v>
      </c>
      <c r="F452" s="36">
        <v>1077.6833333333334</v>
      </c>
      <c r="G452" s="36">
        <v>1060.3666666666668</v>
      </c>
      <c r="H452" s="36">
        <v>1114.3666666666668</v>
      </c>
      <c r="I452" s="36">
        <v>1131.6833333333334</v>
      </c>
      <c r="J452" s="36">
        <v>1141.3666666666668</v>
      </c>
      <c r="K452" s="31">
        <v>1122</v>
      </c>
      <c r="L452" s="31">
        <v>1095</v>
      </c>
      <c r="M452" s="31">
        <v>10.07056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1837.5</v>
      </c>
      <c r="D453" s="36">
        <v>1843.7666666666664</v>
      </c>
      <c r="E453" s="36">
        <v>1821.5833333333328</v>
      </c>
      <c r="F453" s="36">
        <v>1805.6666666666663</v>
      </c>
      <c r="G453" s="36">
        <v>1783.4833333333327</v>
      </c>
      <c r="H453" s="36">
        <v>1859.6833333333329</v>
      </c>
      <c r="I453" s="36">
        <v>1881.8666666666663</v>
      </c>
      <c r="J453" s="36">
        <v>1897.7833333333331</v>
      </c>
      <c r="K453" s="31">
        <v>1865.95</v>
      </c>
      <c r="L453" s="31">
        <v>1827.85</v>
      </c>
      <c r="M453" s="31">
        <v>2.1595900000000001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3838.45</v>
      </c>
      <c r="D454" s="36">
        <v>3826.3333333333335</v>
      </c>
      <c r="E454" s="36">
        <v>3805.0166666666669</v>
      </c>
      <c r="F454" s="36">
        <v>3771.5833333333335</v>
      </c>
      <c r="G454" s="36">
        <v>3750.2666666666669</v>
      </c>
      <c r="H454" s="36">
        <v>3859.7666666666669</v>
      </c>
      <c r="I454" s="36">
        <v>3881.0833333333335</v>
      </c>
      <c r="J454" s="36">
        <v>3914.5166666666669</v>
      </c>
      <c r="K454" s="31">
        <v>3847.65</v>
      </c>
      <c r="L454" s="31">
        <v>3792.9</v>
      </c>
      <c r="M454" s="31">
        <v>13.38808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1094.5999999999999</v>
      </c>
      <c r="D455" s="36">
        <v>1097.6000000000001</v>
      </c>
      <c r="E455" s="36">
        <v>1087.0000000000002</v>
      </c>
      <c r="F455" s="36">
        <v>1079.4000000000001</v>
      </c>
      <c r="G455" s="36">
        <v>1068.8000000000002</v>
      </c>
      <c r="H455" s="36">
        <v>1105.2000000000003</v>
      </c>
      <c r="I455" s="36">
        <v>1115.8000000000002</v>
      </c>
      <c r="J455" s="36">
        <v>1123.4000000000003</v>
      </c>
      <c r="K455" s="31">
        <v>1108.2</v>
      </c>
      <c r="L455" s="31">
        <v>1090</v>
      </c>
      <c r="M455" s="31">
        <v>9.3231400000000004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7106.05</v>
      </c>
      <c r="D456" s="36">
        <v>7144.95</v>
      </c>
      <c r="E456" s="36">
        <v>7061.0999999999995</v>
      </c>
      <c r="F456" s="36">
        <v>7016.15</v>
      </c>
      <c r="G456" s="36">
        <v>6932.2999999999993</v>
      </c>
      <c r="H456" s="36">
        <v>7189.9</v>
      </c>
      <c r="I456" s="36">
        <v>7273.75</v>
      </c>
      <c r="J456" s="36">
        <v>7318.7</v>
      </c>
      <c r="K456" s="31">
        <v>7228.8</v>
      </c>
      <c r="L456" s="31">
        <v>7100</v>
      </c>
      <c r="M456" s="31">
        <v>1.5362800000000001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6733.9</v>
      </c>
      <c r="D457" s="36">
        <v>6788.3</v>
      </c>
      <c r="E457" s="36">
        <v>6646.6</v>
      </c>
      <c r="F457" s="36">
        <v>6559.3</v>
      </c>
      <c r="G457" s="36">
        <v>6417.6</v>
      </c>
      <c r="H457" s="36">
        <v>6875.6</v>
      </c>
      <c r="I457" s="36">
        <v>7017.2999999999993</v>
      </c>
      <c r="J457" s="36">
        <v>7104.6</v>
      </c>
      <c r="K457" s="31">
        <v>6930</v>
      </c>
      <c r="L457" s="31">
        <v>6701</v>
      </c>
      <c r="M457" s="31">
        <v>0.23630999999999999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639.70000000000005</v>
      </c>
      <c r="D458" s="36">
        <v>640</v>
      </c>
      <c r="E458" s="36">
        <v>634</v>
      </c>
      <c r="F458" s="36">
        <v>628.29999999999995</v>
      </c>
      <c r="G458" s="36">
        <v>622.29999999999995</v>
      </c>
      <c r="H458" s="36">
        <v>645.70000000000005</v>
      </c>
      <c r="I458" s="36">
        <v>651.70000000000005</v>
      </c>
      <c r="J458" s="36">
        <v>657.40000000000009</v>
      </c>
      <c r="K458" s="31">
        <v>646</v>
      </c>
      <c r="L458" s="31">
        <v>634.29999999999995</v>
      </c>
      <c r="M458" s="31">
        <v>11.41582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955</v>
      </c>
      <c r="D459" s="36">
        <v>955.71666666666658</v>
      </c>
      <c r="E459" s="36">
        <v>948.58333333333314</v>
      </c>
      <c r="F459" s="36">
        <v>942.16666666666652</v>
      </c>
      <c r="G459" s="36">
        <v>935.03333333333308</v>
      </c>
      <c r="H459" s="36">
        <v>962.13333333333321</v>
      </c>
      <c r="I459" s="36">
        <v>969.26666666666665</v>
      </c>
      <c r="J459" s="36">
        <v>975.68333333333328</v>
      </c>
      <c r="K459" s="31">
        <v>962.85</v>
      </c>
      <c r="L459" s="31">
        <v>949.3</v>
      </c>
      <c r="M459" s="31">
        <v>73.04128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430.75</v>
      </c>
      <c r="D460" s="36">
        <v>432.7</v>
      </c>
      <c r="E460" s="36">
        <v>427.45</v>
      </c>
      <c r="F460" s="36">
        <v>424.15</v>
      </c>
      <c r="G460" s="36">
        <v>418.9</v>
      </c>
      <c r="H460" s="36">
        <v>436</v>
      </c>
      <c r="I460" s="36">
        <v>441.25</v>
      </c>
      <c r="J460" s="36">
        <v>444.55</v>
      </c>
      <c r="K460" s="31">
        <v>437.95</v>
      </c>
      <c r="L460" s="31">
        <v>429.4</v>
      </c>
      <c r="M460" s="31">
        <v>71.406279999999995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175.68</v>
      </c>
      <c r="D461" s="36">
        <v>176.64333333333335</v>
      </c>
      <c r="E461" s="36">
        <v>174.28666666666669</v>
      </c>
      <c r="F461" s="36">
        <v>172.89333333333335</v>
      </c>
      <c r="G461" s="36">
        <v>170.53666666666669</v>
      </c>
      <c r="H461" s="36">
        <v>178.03666666666669</v>
      </c>
      <c r="I461" s="36">
        <v>180.39333333333332</v>
      </c>
      <c r="J461" s="36">
        <v>181.78666666666669</v>
      </c>
      <c r="K461" s="31">
        <v>179</v>
      </c>
      <c r="L461" s="31">
        <v>175.25</v>
      </c>
      <c r="M461" s="31">
        <v>305.99988999999999</v>
      </c>
      <c r="N461" s="1"/>
      <c r="O461" s="1"/>
    </row>
    <row r="462" spans="1:15" ht="12.75" customHeight="1">
      <c r="A462" s="33">
        <v>452</v>
      </c>
      <c r="B462" s="53" t="s">
        <v>889</v>
      </c>
      <c r="C462" s="31">
        <v>1000.95</v>
      </c>
      <c r="D462" s="36">
        <v>1002.65</v>
      </c>
      <c r="E462" s="36">
        <v>998.3</v>
      </c>
      <c r="F462" s="36">
        <v>995.65</v>
      </c>
      <c r="G462" s="36">
        <v>991.3</v>
      </c>
      <c r="H462" s="36">
        <v>1005.3</v>
      </c>
      <c r="I462" s="36">
        <v>1009.6500000000001</v>
      </c>
      <c r="J462" s="36">
        <v>1012.3</v>
      </c>
      <c r="K462" s="31">
        <v>1007</v>
      </c>
      <c r="L462" s="31">
        <v>1000</v>
      </c>
      <c r="M462" s="31">
        <v>4.6834100000000003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77.42</v>
      </c>
      <c r="D463" s="36">
        <v>78.013333333333335</v>
      </c>
      <c r="E463" s="36">
        <v>76.63666666666667</v>
      </c>
      <c r="F463" s="36">
        <v>75.853333333333339</v>
      </c>
      <c r="G463" s="36">
        <v>74.476666666666674</v>
      </c>
      <c r="H463" s="36">
        <v>78.796666666666667</v>
      </c>
      <c r="I463" s="36">
        <v>80.173333333333332</v>
      </c>
      <c r="J463" s="36">
        <v>80.956666666666663</v>
      </c>
      <c r="K463" s="31">
        <v>79.39</v>
      </c>
      <c r="L463" s="31">
        <v>77.23</v>
      </c>
      <c r="M463" s="31">
        <v>27.91076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1427.75</v>
      </c>
      <c r="D464" s="36">
        <v>1418.1666666666667</v>
      </c>
      <c r="E464" s="36">
        <v>1404.3333333333335</v>
      </c>
      <c r="F464" s="36">
        <v>1380.9166666666667</v>
      </c>
      <c r="G464" s="36">
        <v>1367.0833333333335</v>
      </c>
      <c r="H464" s="36">
        <v>1441.5833333333335</v>
      </c>
      <c r="I464" s="36">
        <v>1455.416666666667</v>
      </c>
      <c r="J464" s="36">
        <v>1478.8333333333335</v>
      </c>
      <c r="K464" s="31">
        <v>1432</v>
      </c>
      <c r="L464" s="31">
        <v>1394.75</v>
      </c>
      <c r="M464" s="31">
        <v>22.013750000000002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1411.5</v>
      </c>
      <c r="D465" s="36">
        <v>1418.4166666666667</v>
      </c>
      <c r="E465" s="36">
        <v>1396.8333333333335</v>
      </c>
      <c r="F465" s="36">
        <v>1382.1666666666667</v>
      </c>
      <c r="G465" s="36">
        <v>1360.5833333333335</v>
      </c>
      <c r="H465" s="36">
        <v>1433.0833333333335</v>
      </c>
      <c r="I465" s="36">
        <v>1454.666666666667</v>
      </c>
      <c r="J465" s="36">
        <v>1469.3333333333335</v>
      </c>
      <c r="K465" s="31">
        <v>1440</v>
      </c>
      <c r="L465" s="31">
        <v>1403.75</v>
      </c>
      <c r="M465" s="31">
        <v>5.5356199999999998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238.71</v>
      </c>
      <c r="D466" s="36">
        <v>241.30333333333337</v>
      </c>
      <c r="E466" s="36">
        <v>235.21666666666675</v>
      </c>
      <c r="F466" s="36">
        <v>231.72333333333339</v>
      </c>
      <c r="G466" s="36">
        <v>225.63666666666677</v>
      </c>
      <c r="H466" s="36">
        <v>244.79666666666674</v>
      </c>
      <c r="I466" s="36">
        <v>250.88333333333338</v>
      </c>
      <c r="J466" s="36">
        <v>254.37666666666672</v>
      </c>
      <c r="K466" s="31">
        <v>247.39</v>
      </c>
      <c r="L466" s="31">
        <v>237.81</v>
      </c>
      <c r="M466" s="31">
        <v>13.68835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851.25</v>
      </c>
      <c r="D467" s="36">
        <v>850.75</v>
      </c>
      <c r="E467" s="36">
        <v>842.6</v>
      </c>
      <c r="F467" s="36">
        <v>833.95</v>
      </c>
      <c r="G467" s="36">
        <v>825.80000000000007</v>
      </c>
      <c r="H467" s="36">
        <v>859.4</v>
      </c>
      <c r="I467" s="36">
        <v>867.55000000000007</v>
      </c>
      <c r="J467" s="36">
        <v>876.19999999999993</v>
      </c>
      <c r="K467" s="31">
        <v>858.9</v>
      </c>
      <c r="L467" s="31">
        <v>842.1</v>
      </c>
      <c r="M467" s="31">
        <v>6.4009200000000002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5115.6499999999996</v>
      </c>
      <c r="D468" s="36">
        <v>5157.3499999999995</v>
      </c>
      <c r="E468" s="36">
        <v>5049.2999999999993</v>
      </c>
      <c r="F468" s="36">
        <v>4982.95</v>
      </c>
      <c r="G468" s="36">
        <v>4874.8999999999996</v>
      </c>
      <c r="H468" s="36">
        <v>5223.6999999999989</v>
      </c>
      <c r="I468" s="36">
        <v>5331.75</v>
      </c>
      <c r="J468" s="36">
        <v>5398.0999999999985</v>
      </c>
      <c r="K468" s="31">
        <v>5265.4</v>
      </c>
      <c r="L468" s="31">
        <v>5091</v>
      </c>
      <c r="M468" s="31">
        <v>0.84492999999999996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4503.3500000000004</v>
      </c>
      <c r="D469" s="36">
        <v>4556.05</v>
      </c>
      <c r="E469" s="36">
        <v>4430.6000000000004</v>
      </c>
      <c r="F469" s="36">
        <v>4357.8500000000004</v>
      </c>
      <c r="G469" s="36">
        <v>4232.4000000000005</v>
      </c>
      <c r="H469" s="36">
        <v>4628.8</v>
      </c>
      <c r="I469" s="36">
        <v>4754.2499999999991</v>
      </c>
      <c r="J469" s="36">
        <v>4827</v>
      </c>
      <c r="K469" s="31">
        <v>4681.5</v>
      </c>
      <c r="L469" s="31">
        <v>4483.3</v>
      </c>
      <c r="M469" s="31">
        <v>1.67997</v>
      </c>
      <c r="N469" s="1"/>
      <c r="O469" s="1"/>
    </row>
    <row r="470" spans="1:15" ht="12.75" customHeight="1">
      <c r="A470" s="33">
        <v>460</v>
      </c>
      <c r="B470" s="53" t="s">
        <v>890</v>
      </c>
      <c r="C470" s="31">
        <v>1618.15</v>
      </c>
      <c r="D470" s="36">
        <v>1627.45</v>
      </c>
      <c r="E470" s="36">
        <v>1580.9</v>
      </c>
      <c r="F470" s="36">
        <v>1543.65</v>
      </c>
      <c r="G470" s="36">
        <v>1497.1000000000001</v>
      </c>
      <c r="H470" s="36">
        <v>1664.7</v>
      </c>
      <c r="I470" s="36">
        <v>1711.2499999999998</v>
      </c>
      <c r="J470" s="36">
        <v>1748.5</v>
      </c>
      <c r="K470" s="31">
        <v>1674</v>
      </c>
      <c r="L470" s="31">
        <v>1590.2</v>
      </c>
      <c r="M470" s="31">
        <v>17.989979999999999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3402.45</v>
      </c>
      <c r="D471" s="36">
        <v>3403.5833333333335</v>
      </c>
      <c r="E471" s="36">
        <v>3383.7666666666669</v>
      </c>
      <c r="F471" s="36">
        <v>3365.0833333333335</v>
      </c>
      <c r="G471" s="36">
        <v>3345.2666666666669</v>
      </c>
      <c r="H471" s="36">
        <v>3422.2666666666669</v>
      </c>
      <c r="I471" s="36">
        <v>3442.0833333333335</v>
      </c>
      <c r="J471" s="36">
        <v>3460.7666666666669</v>
      </c>
      <c r="K471" s="31">
        <v>3423.4</v>
      </c>
      <c r="L471" s="31">
        <v>3384.9</v>
      </c>
      <c r="M471" s="31">
        <v>12.9956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2830.45</v>
      </c>
      <c r="D472" s="36">
        <v>2832.3333333333335</v>
      </c>
      <c r="E472" s="36">
        <v>2808.5666666666671</v>
      </c>
      <c r="F472" s="36">
        <v>2786.6833333333334</v>
      </c>
      <c r="G472" s="36">
        <v>2762.916666666667</v>
      </c>
      <c r="H472" s="36">
        <v>2854.2166666666672</v>
      </c>
      <c r="I472" s="36">
        <v>2877.9833333333336</v>
      </c>
      <c r="J472" s="36">
        <v>2899.8666666666672</v>
      </c>
      <c r="K472" s="31">
        <v>2856.1</v>
      </c>
      <c r="L472" s="31">
        <v>2810.45</v>
      </c>
      <c r="M472" s="31">
        <v>0.75860000000000005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1512.85</v>
      </c>
      <c r="D473" s="36">
        <v>1510.0333333333335</v>
      </c>
      <c r="E473" s="36">
        <v>1494.616666666667</v>
      </c>
      <c r="F473" s="36">
        <v>1476.3833333333334</v>
      </c>
      <c r="G473" s="36">
        <v>1460.9666666666669</v>
      </c>
      <c r="H473" s="36">
        <v>1528.2666666666671</v>
      </c>
      <c r="I473" s="36">
        <v>1543.6833333333336</v>
      </c>
      <c r="J473" s="36">
        <v>1561.9166666666672</v>
      </c>
      <c r="K473" s="31">
        <v>1525.45</v>
      </c>
      <c r="L473" s="31">
        <v>1491.8</v>
      </c>
      <c r="M473" s="31">
        <v>2.1221999999999999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5338.8</v>
      </c>
      <c r="D474" s="36">
        <v>5367.2833333333328</v>
      </c>
      <c r="E474" s="36">
        <v>5275.5666666666657</v>
      </c>
      <c r="F474" s="36">
        <v>5212.333333333333</v>
      </c>
      <c r="G474" s="36">
        <v>5120.6166666666659</v>
      </c>
      <c r="H474" s="36">
        <v>5430.5166666666655</v>
      </c>
      <c r="I474" s="36">
        <v>5522.2333333333327</v>
      </c>
      <c r="J474" s="36">
        <v>5585.4666666666653</v>
      </c>
      <c r="K474" s="31">
        <v>5459</v>
      </c>
      <c r="L474" s="31">
        <v>5304.05</v>
      </c>
      <c r="M474" s="31">
        <v>5.5904499999999997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38.28</v>
      </c>
      <c r="D475" s="36">
        <v>38.479999999999997</v>
      </c>
      <c r="E475" s="36">
        <v>37.959999999999994</v>
      </c>
      <c r="F475" s="36">
        <v>37.639999999999993</v>
      </c>
      <c r="G475" s="36">
        <v>37.11999999999999</v>
      </c>
      <c r="H475" s="36">
        <v>38.799999999999997</v>
      </c>
      <c r="I475" s="36">
        <v>39.319999999999993</v>
      </c>
      <c r="J475" s="36">
        <v>39.64</v>
      </c>
      <c r="K475" s="31">
        <v>39</v>
      </c>
      <c r="L475" s="31">
        <v>38.159999999999997</v>
      </c>
      <c r="M475" s="31">
        <v>56.63109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400.8</v>
      </c>
      <c r="D476" s="36">
        <v>404.9666666666667</v>
      </c>
      <c r="E476" s="36">
        <v>391.93333333333339</v>
      </c>
      <c r="F476" s="36">
        <v>383.06666666666672</v>
      </c>
      <c r="G476" s="36">
        <v>370.03333333333342</v>
      </c>
      <c r="H476" s="36">
        <v>413.83333333333337</v>
      </c>
      <c r="I476" s="36">
        <v>426.86666666666667</v>
      </c>
      <c r="J476" s="36">
        <v>435.73333333333335</v>
      </c>
      <c r="K476" s="31">
        <v>418</v>
      </c>
      <c r="L476" s="31">
        <v>396.1</v>
      </c>
      <c r="M476" s="31">
        <v>19.181439999999998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597.20000000000005</v>
      </c>
      <c r="D477" s="36">
        <v>596.81666666666672</v>
      </c>
      <c r="E477" s="36">
        <v>588.38333333333344</v>
      </c>
      <c r="F477" s="36">
        <v>579.56666666666672</v>
      </c>
      <c r="G477" s="36">
        <v>571.13333333333344</v>
      </c>
      <c r="H477" s="36">
        <v>605.63333333333344</v>
      </c>
      <c r="I477" s="36">
        <v>614.06666666666661</v>
      </c>
      <c r="J477" s="31">
        <v>622.88333333333344</v>
      </c>
      <c r="K477" s="31">
        <v>605.25</v>
      </c>
      <c r="L477" s="31">
        <v>588</v>
      </c>
      <c r="M477" s="53">
        <v>7.2725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4205.7</v>
      </c>
      <c r="D478" s="36">
        <v>4203.05</v>
      </c>
      <c r="E478" s="36">
        <v>4162.6500000000005</v>
      </c>
      <c r="F478" s="36">
        <v>4119.6000000000004</v>
      </c>
      <c r="G478" s="36">
        <v>4079.2000000000007</v>
      </c>
      <c r="H478" s="36">
        <v>4246.1000000000004</v>
      </c>
      <c r="I478" s="36">
        <v>4286.5</v>
      </c>
      <c r="J478" s="31">
        <v>4329.55</v>
      </c>
      <c r="K478" s="31">
        <v>4243.45</v>
      </c>
      <c r="L478" s="31">
        <v>4160</v>
      </c>
      <c r="M478" s="53">
        <v>2.4396599999999999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55.6</v>
      </c>
      <c r="D479" s="36">
        <v>55.966666666666669</v>
      </c>
      <c r="E479" s="36">
        <v>55.13333333333334</v>
      </c>
      <c r="F479" s="36">
        <v>54.666666666666671</v>
      </c>
      <c r="G479" s="36">
        <v>53.833333333333343</v>
      </c>
      <c r="H479" s="36">
        <v>56.433333333333337</v>
      </c>
      <c r="I479" s="36">
        <v>57.266666666666666</v>
      </c>
      <c r="J479" s="36">
        <v>57.733333333333334</v>
      </c>
      <c r="K479" s="31">
        <v>56.8</v>
      </c>
      <c r="L479" s="31">
        <v>55.5</v>
      </c>
      <c r="M479" s="31">
        <v>74.468580000000003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1052.8</v>
      </c>
      <c r="D480" s="36">
        <v>1066.9166666666667</v>
      </c>
      <c r="E480" s="36">
        <v>1035.8833333333334</v>
      </c>
      <c r="F480" s="36">
        <v>1018.9666666666667</v>
      </c>
      <c r="G480" s="36">
        <v>987.93333333333339</v>
      </c>
      <c r="H480" s="36">
        <v>1083.8333333333335</v>
      </c>
      <c r="I480" s="36">
        <v>1114.8666666666668</v>
      </c>
      <c r="J480" s="31">
        <v>1131.7833333333335</v>
      </c>
      <c r="K480" s="31">
        <v>1097.95</v>
      </c>
      <c r="L480" s="31">
        <v>1050</v>
      </c>
      <c r="M480" s="53">
        <v>4.6975699999999998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571.1</v>
      </c>
      <c r="D481" s="36">
        <v>571.63333333333333</v>
      </c>
      <c r="E481" s="36">
        <v>566.4666666666667</v>
      </c>
      <c r="F481" s="36">
        <v>561.83333333333337</v>
      </c>
      <c r="G481" s="36">
        <v>556.66666666666674</v>
      </c>
      <c r="H481" s="36">
        <v>576.26666666666665</v>
      </c>
      <c r="I481" s="36">
        <v>581.43333333333339</v>
      </c>
      <c r="J481" s="36">
        <v>586.06666666666661</v>
      </c>
      <c r="K481" s="31">
        <v>576.79999999999995</v>
      </c>
      <c r="L481" s="31">
        <v>567</v>
      </c>
      <c r="M481" s="31">
        <v>19.850560000000002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1020.15</v>
      </c>
      <c r="D482" s="36">
        <v>1026.25</v>
      </c>
      <c r="E482" s="36">
        <v>1003.9000000000001</v>
      </c>
      <c r="F482" s="36">
        <v>987.65000000000009</v>
      </c>
      <c r="G482" s="36">
        <v>965.30000000000018</v>
      </c>
      <c r="H482" s="36">
        <v>1042.5</v>
      </c>
      <c r="I482" s="36">
        <v>1064.8499999999999</v>
      </c>
      <c r="J482" s="36">
        <v>1081.0999999999999</v>
      </c>
      <c r="K482" s="31">
        <v>1048.5999999999999</v>
      </c>
      <c r="L482" s="31">
        <v>1010</v>
      </c>
      <c r="M482" s="31">
        <v>1.82524</v>
      </c>
      <c r="N482" s="1"/>
      <c r="O482" s="1"/>
    </row>
    <row r="483" spans="1:15" ht="12.75" customHeight="1">
      <c r="A483" s="33">
        <v>473</v>
      </c>
      <c r="B483" s="31" t="s">
        <v>837</v>
      </c>
      <c r="C483" s="31">
        <v>45.23</v>
      </c>
      <c r="D483" s="36">
        <v>45.726666666666667</v>
      </c>
      <c r="E483" s="36">
        <v>44.653333333333336</v>
      </c>
      <c r="F483" s="36">
        <v>44.076666666666668</v>
      </c>
      <c r="G483" s="36">
        <v>43.003333333333337</v>
      </c>
      <c r="H483" s="36">
        <v>46.303333333333335</v>
      </c>
      <c r="I483" s="36">
        <v>47.376666666666672</v>
      </c>
      <c r="J483" s="36">
        <v>47.953333333333333</v>
      </c>
      <c r="K483" s="31">
        <v>46.8</v>
      </c>
      <c r="L483" s="31">
        <v>45.15</v>
      </c>
      <c r="M483" s="31">
        <v>283.39037000000002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10846.2</v>
      </c>
      <c r="D484" s="36">
        <v>10884.85</v>
      </c>
      <c r="E484" s="36">
        <v>10761.75</v>
      </c>
      <c r="F484" s="36">
        <v>10677.3</v>
      </c>
      <c r="G484" s="36">
        <v>10554.199999999999</v>
      </c>
      <c r="H484" s="36">
        <v>10969.300000000001</v>
      </c>
      <c r="I484" s="36">
        <v>11092.400000000003</v>
      </c>
      <c r="J484" s="36">
        <v>11176.850000000002</v>
      </c>
      <c r="K484" s="31">
        <v>11007.95</v>
      </c>
      <c r="L484" s="31">
        <v>10800.4</v>
      </c>
      <c r="M484" s="31">
        <v>5.6207500000000001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140.21</v>
      </c>
      <c r="D485" s="36">
        <v>140.98666666666668</v>
      </c>
      <c r="E485" s="36">
        <v>138.72333333333336</v>
      </c>
      <c r="F485" s="36">
        <v>137.23666666666668</v>
      </c>
      <c r="G485" s="36">
        <v>134.97333333333336</v>
      </c>
      <c r="H485" s="36">
        <v>142.47333333333336</v>
      </c>
      <c r="I485" s="36">
        <v>144.73666666666668</v>
      </c>
      <c r="J485" s="36">
        <v>146.22333333333336</v>
      </c>
      <c r="K485" s="31">
        <v>143.25</v>
      </c>
      <c r="L485" s="31">
        <v>139.5</v>
      </c>
      <c r="M485" s="31">
        <v>148.19259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1996</v>
      </c>
      <c r="D486" s="36">
        <v>2024.5333333333335</v>
      </c>
      <c r="E486" s="36">
        <v>1962.4666666666672</v>
      </c>
      <c r="F486" s="36">
        <v>1928.9333333333336</v>
      </c>
      <c r="G486" s="36">
        <v>1866.8666666666672</v>
      </c>
      <c r="H486" s="36">
        <v>2058.0666666666671</v>
      </c>
      <c r="I486" s="36">
        <v>2120.1333333333332</v>
      </c>
      <c r="J486" s="36">
        <v>2153.666666666667</v>
      </c>
      <c r="K486" s="31">
        <v>2086.6</v>
      </c>
      <c r="L486" s="31">
        <v>1991</v>
      </c>
      <c r="M486" s="31">
        <v>5.5076299999999998</v>
      </c>
      <c r="N486" s="1"/>
      <c r="O486" s="1"/>
    </row>
    <row r="487" spans="1:15" ht="12.75" customHeight="1">
      <c r="A487" s="33">
        <v>477</v>
      </c>
      <c r="B487" s="53" t="s">
        <v>1016</v>
      </c>
      <c r="C487" s="31">
        <v>1281.9000000000001</v>
      </c>
      <c r="D487" s="36">
        <v>1289.0666666666666</v>
      </c>
      <c r="E487" s="36">
        <v>1268.3833333333332</v>
      </c>
      <c r="F487" s="36">
        <v>1254.8666666666666</v>
      </c>
      <c r="G487" s="36">
        <v>1234.1833333333332</v>
      </c>
      <c r="H487" s="36">
        <v>1302.5833333333333</v>
      </c>
      <c r="I487" s="36">
        <v>1323.2666666666667</v>
      </c>
      <c r="J487" s="36">
        <v>1336.7833333333333</v>
      </c>
      <c r="K487" s="31">
        <v>1309.75</v>
      </c>
      <c r="L487" s="31">
        <v>1275.55</v>
      </c>
      <c r="M487" s="31">
        <v>6.1262100000000004</v>
      </c>
      <c r="N487" s="1"/>
      <c r="O487" s="1"/>
    </row>
    <row r="488" spans="1:15" ht="12.75" customHeight="1">
      <c r="A488" s="33">
        <v>478</v>
      </c>
      <c r="B488" s="53" t="s">
        <v>838</v>
      </c>
      <c r="C488" s="36">
        <v>393.6</v>
      </c>
      <c r="D488" s="36">
        <v>393.93333333333334</v>
      </c>
      <c r="E488" s="36">
        <v>387.86666666666667</v>
      </c>
      <c r="F488" s="36">
        <v>382.13333333333333</v>
      </c>
      <c r="G488" s="36">
        <v>376.06666666666666</v>
      </c>
      <c r="H488" s="36">
        <v>399.66666666666669</v>
      </c>
      <c r="I488" s="36">
        <v>405.73333333333341</v>
      </c>
      <c r="J488" s="36">
        <v>411.4666666666667</v>
      </c>
      <c r="K488" s="31">
        <v>400</v>
      </c>
      <c r="L488" s="31">
        <v>388.2</v>
      </c>
      <c r="M488" s="31">
        <v>7.3510099999999996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423.15</v>
      </c>
      <c r="D489" s="36">
        <v>424.98333333333335</v>
      </c>
      <c r="E489" s="36">
        <v>418.2166666666667</v>
      </c>
      <c r="F489" s="36">
        <v>413.28333333333336</v>
      </c>
      <c r="G489" s="36">
        <v>406.51666666666671</v>
      </c>
      <c r="H489" s="36">
        <v>429.91666666666669</v>
      </c>
      <c r="I489" s="36">
        <v>436.68333333333334</v>
      </c>
      <c r="J489" s="36">
        <v>441.61666666666667</v>
      </c>
      <c r="K489" s="31">
        <v>431.75</v>
      </c>
      <c r="L489" s="31">
        <v>420.05</v>
      </c>
      <c r="M489" s="31">
        <v>5.0783399999999999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476.25</v>
      </c>
      <c r="D490" s="36">
        <v>480.16666666666669</v>
      </c>
      <c r="E490" s="36">
        <v>470.38333333333338</v>
      </c>
      <c r="F490" s="36">
        <v>464.51666666666671</v>
      </c>
      <c r="G490" s="36">
        <v>454.73333333333341</v>
      </c>
      <c r="H490" s="36">
        <v>486.03333333333336</v>
      </c>
      <c r="I490" s="36">
        <v>495.81666666666666</v>
      </c>
      <c r="J490" s="36">
        <v>501.68333333333334</v>
      </c>
      <c r="K490" s="31">
        <v>489.95</v>
      </c>
      <c r="L490" s="31">
        <v>474.3</v>
      </c>
      <c r="M490" s="31">
        <v>6.1086799999999997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321.2</v>
      </c>
      <c r="D491" s="36">
        <v>322.08333333333331</v>
      </c>
      <c r="E491" s="36">
        <v>318.11666666666662</v>
      </c>
      <c r="F491" s="36">
        <v>315.0333333333333</v>
      </c>
      <c r="G491" s="36">
        <v>311.06666666666661</v>
      </c>
      <c r="H491" s="36">
        <v>325.16666666666663</v>
      </c>
      <c r="I491" s="36">
        <v>329.13333333333333</v>
      </c>
      <c r="J491" s="36">
        <v>332.21666666666664</v>
      </c>
      <c r="K491" s="31">
        <v>326.05</v>
      </c>
      <c r="L491" s="31">
        <v>319</v>
      </c>
      <c r="M491" s="31">
        <v>3.0161699999999998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478.9</v>
      </c>
      <c r="D492" s="36">
        <v>481.2</v>
      </c>
      <c r="E492" s="36">
        <v>470.9</v>
      </c>
      <c r="F492" s="36">
        <v>462.9</v>
      </c>
      <c r="G492" s="36">
        <v>452.59999999999997</v>
      </c>
      <c r="H492" s="36">
        <v>489.2</v>
      </c>
      <c r="I492" s="36">
        <v>499.50000000000006</v>
      </c>
      <c r="J492" s="36">
        <v>507.5</v>
      </c>
      <c r="K492" s="31">
        <v>491.5</v>
      </c>
      <c r="L492" s="31">
        <v>473.2</v>
      </c>
      <c r="M492" s="31">
        <v>1.9487399999999999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670.5</v>
      </c>
      <c r="D493" s="36">
        <v>674</v>
      </c>
      <c r="E493" s="36">
        <v>663.45</v>
      </c>
      <c r="F493" s="36">
        <v>656.40000000000009</v>
      </c>
      <c r="G493" s="36">
        <v>645.85000000000014</v>
      </c>
      <c r="H493" s="36">
        <v>681.05</v>
      </c>
      <c r="I493" s="36">
        <v>691.59999999999991</v>
      </c>
      <c r="J493" s="36">
        <v>698.64999999999986</v>
      </c>
      <c r="K493" s="31">
        <v>684.55</v>
      </c>
      <c r="L493" s="31">
        <v>666.95</v>
      </c>
      <c r="M493" s="31">
        <v>1.96279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1588.85</v>
      </c>
      <c r="D494" s="36">
        <v>1583.6666666666667</v>
      </c>
      <c r="E494" s="36">
        <v>1566.5333333333335</v>
      </c>
      <c r="F494" s="36">
        <v>1544.2166666666667</v>
      </c>
      <c r="G494" s="36">
        <v>1527.0833333333335</v>
      </c>
      <c r="H494" s="36">
        <v>1605.9833333333336</v>
      </c>
      <c r="I494" s="36">
        <v>1623.1166666666668</v>
      </c>
      <c r="J494" s="36">
        <v>1645.4333333333336</v>
      </c>
      <c r="K494" s="31">
        <v>1600.8</v>
      </c>
      <c r="L494" s="31">
        <v>1561.35</v>
      </c>
      <c r="M494" s="31">
        <v>19.432020000000001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1107.55</v>
      </c>
      <c r="D495" s="36">
        <v>1104.1333333333334</v>
      </c>
      <c r="E495" s="36">
        <v>1096.2666666666669</v>
      </c>
      <c r="F495" s="36">
        <v>1084.9833333333333</v>
      </c>
      <c r="G495" s="36">
        <v>1077.1166666666668</v>
      </c>
      <c r="H495" s="36">
        <v>1115.416666666667</v>
      </c>
      <c r="I495" s="36">
        <v>1123.2833333333333</v>
      </c>
      <c r="J495" s="36">
        <v>1134.5666666666671</v>
      </c>
      <c r="K495" s="31">
        <v>1112</v>
      </c>
      <c r="L495" s="31">
        <v>1092.8499999999999</v>
      </c>
      <c r="M495" s="31">
        <v>0.54630000000000001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454.05</v>
      </c>
      <c r="D496" s="36">
        <v>457.86666666666662</v>
      </c>
      <c r="E496" s="36">
        <v>447.18333333333322</v>
      </c>
      <c r="F496" s="36">
        <v>440.31666666666661</v>
      </c>
      <c r="G496" s="36">
        <v>429.63333333333321</v>
      </c>
      <c r="H496" s="36">
        <v>464.73333333333323</v>
      </c>
      <c r="I496" s="36">
        <v>475.41666666666663</v>
      </c>
      <c r="J496" s="36">
        <v>482.28333333333325</v>
      </c>
      <c r="K496" s="31">
        <v>468.55</v>
      </c>
      <c r="L496" s="31">
        <v>451</v>
      </c>
      <c r="M496" s="31">
        <v>83.090969999999999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770.6</v>
      </c>
      <c r="D497" s="36">
        <v>758.85</v>
      </c>
      <c r="E497" s="36">
        <v>741.75</v>
      </c>
      <c r="F497" s="36">
        <v>712.9</v>
      </c>
      <c r="G497" s="36">
        <v>695.8</v>
      </c>
      <c r="H497" s="36">
        <v>787.7</v>
      </c>
      <c r="I497" s="36">
        <v>804.80000000000018</v>
      </c>
      <c r="J497" s="36">
        <v>833.65000000000009</v>
      </c>
      <c r="K497" s="31">
        <v>775.95</v>
      </c>
      <c r="L497" s="31">
        <v>730</v>
      </c>
      <c r="M497" s="31">
        <v>1.5568299999999999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17.190000000000001</v>
      </c>
      <c r="D498" s="36">
        <v>17.279999999999998</v>
      </c>
      <c r="E498" s="36">
        <v>17.059999999999995</v>
      </c>
      <c r="F498" s="36">
        <v>16.929999999999996</v>
      </c>
      <c r="G498" s="36">
        <v>16.709999999999994</v>
      </c>
      <c r="H498" s="36">
        <v>17.409999999999997</v>
      </c>
      <c r="I498" s="36">
        <v>17.630000000000003</v>
      </c>
      <c r="J498" s="36">
        <v>17.759999999999998</v>
      </c>
      <c r="K498" s="31">
        <v>17.5</v>
      </c>
      <c r="L498" s="31">
        <v>17.149999999999999</v>
      </c>
      <c r="M498" s="31">
        <v>6643.3492299999998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1504.5</v>
      </c>
      <c r="D499" s="36">
        <v>1509.3166666666666</v>
      </c>
      <c r="E499" s="36">
        <v>1494.6333333333332</v>
      </c>
      <c r="F499" s="36">
        <v>1484.7666666666667</v>
      </c>
      <c r="G499" s="36">
        <v>1470.0833333333333</v>
      </c>
      <c r="H499" s="36">
        <v>1519.1833333333332</v>
      </c>
      <c r="I499" s="36">
        <v>1533.8666666666666</v>
      </c>
      <c r="J499" s="31">
        <v>1543.7333333333331</v>
      </c>
      <c r="K499" s="31">
        <v>1524</v>
      </c>
      <c r="L499" s="31">
        <v>1499.45</v>
      </c>
      <c r="M499" s="53">
        <v>8.5607299999999995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541.75</v>
      </c>
      <c r="D500" s="36">
        <v>533.51666666666665</v>
      </c>
      <c r="E500" s="36">
        <v>520.0333333333333</v>
      </c>
      <c r="F500" s="36">
        <v>498.31666666666666</v>
      </c>
      <c r="G500" s="36">
        <v>484.83333333333331</v>
      </c>
      <c r="H500" s="36">
        <v>555.23333333333335</v>
      </c>
      <c r="I500" s="36">
        <v>568.7166666666667</v>
      </c>
      <c r="J500" s="31">
        <v>590.43333333333328</v>
      </c>
      <c r="K500" s="31">
        <v>547</v>
      </c>
      <c r="L500" s="31">
        <v>511.8</v>
      </c>
      <c r="M500" s="53">
        <v>46.900970000000001</v>
      </c>
      <c r="N500" s="1"/>
      <c r="O500" s="1"/>
    </row>
    <row r="501" spans="1:15" ht="12.75" customHeight="1">
      <c r="A501" s="33">
        <v>491</v>
      </c>
      <c r="B501" s="53" t="s">
        <v>839</v>
      </c>
      <c r="C501" s="53">
        <v>145.11000000000001</v>
      </c>
      <c r="D501" s="36">
        <v>145.97</v>
      </c>
      <c r="E501" s="36">
        <v>143.69</v>
      </c>
      <c r="F501" s="36">
        <v>142.27000000000001</v>
      </c>
      <c r="G501" s="36">
        <v>139.99</v>
      </c>
      <c r="H501" s="36">
        <v>147.38999999999999</v>
      </c>
      <c r="I501" s="36">
        <v>149.67000000000002</v>
      </c>
      <c r="J501" s="36">
        <v>151.08999999999997</v>
      </c>
      <c r="K501" s="31">
        <v>148.25</v>
      </c>
      <c r="L501" s="31">
        <v>144.55000000000001</v>
      </c>
      <c r="M501" s="31">
        <v>11.721830000000001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879.85</v>
      </c>
      <c r="D502" s="36">
        <v>868.46666666666658</v>
      </c>
      <c r="E502" s="36">
        <v>848.93333333333317</v>
      </c>
      <c r="F502" s="36">
        <v>818.01666666666654</v>
      </c>
      <c r="G502" s="36">
        <v>798.48333333333312</v>
      </c>
      <c r="H502" s="36">
        <v>899.38333333333321</v>
      </c>
      <c r="I502" s="36">
        <v>918.91666666666674</v>
      </c>
      <c r="J502" s="36">
        <v>949.83333333333326</v>
      </c>
      <c r="K502" s="31">
        <v>888</v>
      </c>
      <c r="L502" s="31">
        <v>837.55</v>
      </c>
      <c r="M502" s="31">
        <v>3.01152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1845.65</v>
      </c>
      <c r="D503" s="36">
        <v>1842.55</v>
      </c>
      <c r="E503" s="36">
        <v>1821.1</v>
      </c>
      <c r="F503" s="36">
        <v>1796.55</v>
      </c>
      <c r="G503" s="36">
        <v>1775.1</v>
      </c>
      <c r="H503" s="36">
        <v>1867.1</v>
      </c>
      <c r="I503" s="36">
        <v>1888.5500000000002</v>
      </c>
      <c r="J503" s="31">
        <v>1913.1</v>
      </c>
      <c r="K503" s="31">
        <v>1864</v>
      </c>
      <c r="L503" s="31">
        <v>1818</v>
      </c>
      <c r="M503" s="53">
        <v>2.7918099999999999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496.85</v>
      </c>
      <c r="D504" s="36">
        <v>494.7166666666667</v>
      </c>
      <c r="E504" s="36">
        <v>491.43333333333339</v>
      </c>
      <c r="F504" s="36">
        <v>486.01666666666671</v>
      </c>
      <c r="G504" s="36">
        <v>482.73333333333341</v>
      </c>
      <c r="H504" s="36">
        <v>500.13333333333338</v>
      </c>
      <c r="I504" s="36">
        <v>503.41666666666669</v>
      </c>
      <c r="J504" s="36">
        <v>508.83333333333337</v>
      </c>
      <c r="K504" s="31">
        <v>498</v>
      </c>
      <c r="L504" s="31">
        <v>489.3</v>
      </c>
      <c r="M504" s="31">
        <v>46.291049999999998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24.02</v>
      </c>
      <c r="D505" s="200">
        <v>24.14</v>
      </c>
      <c r="E505" s="200">
        <v>23.830000000000002</v>
      </c>
      <c r="F505" s="200">
        <v>23.64</v>
      </c>
      <c r="G505" s="200">
        <v>23.330000000000002</v>
      </c>
      <c r="H505" s="200">
        <v>24.330000000000002</v>
      </c>
      <c r="I505" s="200">
        <v>24.640000000000004</v>
      </c>
      <c r="J505" s="200">
        <v>24.830000000000002</v>
      </c>
      <c r="K505" s="201">
        <v>24.45</v>
      </c>
      <c r="L505" s="201">
        <v>23.95</v>
      </c>
      <c r="M505" s="201">
        <v>1330.33834</v>
      </c>
      <c r="N505" s="1"/>
      <c r="O505" s="1"/>
    </row>
    <row r="506" spans="1:15" ht="12.75" customHeight="1">
      <c r="A506" s="33">
        <v>496</v>
      </c>
      <c r="B506" s="279" t="s">
        <v>516</v>
      </c>
      <c r="C506" s="279">
        <v>15673.8</v>
      </c>
      <c r="D506" s="280">
        <v>15761.483333333332</v>
      </c>
      <c r="E506" s="280">
        <v>15462.116666666663</v>
      </c>
      <c r="F506" s="280">
        <v>15250.433333333331</v>
      </c>
      <c r="G506" s="280">
        <v>14951.066666666662</v>
      </c>
      <c r="H506" s="280">
        <v>15973.166666666664</v>
      </c>
      <c r="I506" s="280">
        <v>16272.533333333333</v>
      </c>
      <c r="J506" s="280">
        <v>16484.216666666667</v>
      </c>
      <c r="K506" s="281">
        <v>16060.85</v>
      </c>
      <c r="L506" s="281">
        <v>15549.8</v>
      </c>
      <c r="M506" s="281">
        <v>0.2424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148.72999999999999</v>
      </c>
      <c r="D507" s="215">
        <v>150.21</v>
      </c>
      <c r="E507" s="215">
        <v>146.62</v>
      </c>
      <c r="F507" s="215">
        <v>144.51</v>
      </c>
      <c r="G507" s="215">
        <v>140.91999999999999</v>
      </c>
      <c r="H507" s="215">
        <v>152.32000000000002</v>
      </c>
      <c r="I507" s="215">
        <v>155.91</v>
      </c>
      <c r="J507" s="215">
        <v>158.02000000000004</v>
      </c>
      <c r="K507" s="213">
        <v>153.80000000000001</v>
      </c>
      <c r="L507" s="213">
        <v>148.1</v>
      </c>
      <c r="M507" s="213">
        <v>158.34071</v>
      </c>
      <c r="N507" s="198"/>
      <c r="O507" s="198"/>
    </row>
    <row r="508" spans="1:15" ht="12.75" customHeight="1">
      <c r="A508" s="33">
        <v>498</v>
      </c>
      <c r="B508" s="282" t="s">
        <v>517</v>
      </c>
      <c r="C508" s="282">
        <v>751.3</v>
      </c>
      <c r="D508" s="282">
        <v>754.0333333333333</v>
      </c>
      <c r="E508" s="282">
        <v>746.06666666666661</v>
      </c>
      <c r="F508" s="282">
        <v>740.83333333333326</v>
      </c>
      <c r="G508" s="282">
        <v>732.86666666666656</v>
      </c>
      <c r="H508" s="282">
        <v>759.26666666666665</v>
      </c>
      <c r="I508" s="282">
        <v>767.23333333333335</v>
      </c>
      <c r="J508" s="282">
        <v>772.4666666666667</v>
      </c>
      <c r="K508" s="282">
        <v>762</v>
      </c>
      <c r="L508" s="282">
        <v>748.8</v>
      </c>
      <c r="M508" s="282">
        <v>4.4111399999999996</v>
      </c>
      <c r="N508" s="198"/>
      <c r="O508" s="198"/>
    </row>
    <row r="509" spans="1:15" ht="12.75" customHeight="1">
      <c r="A509" s="278">
        <v>499</v>
      </c>
      <c r="B509" s="284" t="s">
        <v>301</v>
      </c>
      <c r="C509" s="284">
        <v>202.27</v>
      </c>
      <c r="D509" s="284">
        <v>202.32333333333335</v>
      </c>
      <c r="E509" s="284">
        <v>199.94666666666672</v>
      </c>
      <c r="F509" s="284">
        <v>197.62333333333336</v>
      </c>
      <c r="G509" s="284">
        <v>195.24666666666673</v>
      </c>
      <c r="H509" s="284">
        <v>204.6466666666667</v>
      </c>
      <c r="I509" s="284">
        <v>207.02333333333331</v>
      </c>
      <c r="J509" s="284">
        <v>209.34666666666669</v>
      </c>
      <c r="K509" s="284">
        <v>204.7</v>
      </c>
      <c r="L509" s="284">
        <v>200</v>
      </c>
      <c r="M509" s="284">
        <v>606.7056</v>
      </c>
      <c r="N509" s="198"/>
      <c r="O509" s="198"/>
    </row>
    <row r="510" spans="1:15" ht="12.75" customHeight="1">
      <c r="A510" s="213">
        <v>500</v>
      </c>
      <c r="B510" s="282" t="s">
        <v>237</v>
      </c>
      <c r="C510" s="282">
        <v>1071.75</v>
      </c>
      <c r="D510" s="282">
        <v>1073.6000000000001</v>
      </c>
      <c r="E510" s="282">
        <v>1061.2000000000003</v>
      </c>
      <c r="F510" s="282">
        <v>1050.6500000000001</v>
      </c>
      <c r="G510" s="282">
        <v>1038.2500000000002</v>
      </c>
      <c r="H510" s="282">
        <v>1084.1500000000003</v>
      </c>
      <c r="I510" s="282">
        <v>1096.5500000000004</v>
      </c>
      <c r="J510" s="282">
        <v>1107.1000000000004</v>
      </c>
      <c r="K510" s="282">
        <v>1086</v>
      </c>
      <c r="L510" s="282">
        <v>1063.05</v>
      </c>
      <c r="M510" s="282">
        <v>10.45293</v>
      </c>
      <c r="N510" s="198"/>
      <c r="O510" s="198"/>
    </row>
    <row r="511" spans="1:15" ht="12.75" customHeight="1">
      <c r="A511" s="213">
        <v>501</v>
      </c>
      <c r="B511" s="285" t="s">
        <v>891</v>
      </c>
      <c r="C511" s="285">
        <v>2365.9</v>
      </c>
      <c r="D511" s="285">
        <v>2380.1833333333334</v>
      </c>
      <c r="E511" s="285">
        <v>2343.7166666666667</v>
      </c>
      <c r="F511" s="285">
        <v>2321.5333333333333</v>
      </c>
      <c r="G511" s="285">
        <v>2285.0666666666666</v>
      </c>
      <c r="H511" s="285">
        <v>2402.3666666666668</v>
      </c>
      <c r="I511" s="285">
        <v>2438.8333333333339</v>
      </c>
      <c r="J511" s="285">
        <v>2461.0166666666669</v>
      </c>
      <c r="K511" s="285">
        <v>2416.65</v>
      </c>
      <c r="L511" s="285">
        <v>2358</v>
      </c>
      <c r="M511" s="285">
        <v>1.0691900000000001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9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0"/>
      <c r="B5" s="371"/>
      <c r="C5" s="370"/>
      <c r="D5" s="37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72" t="s">
        <v>520</v>
      </c>
      <c r="C7" s="372"/>
      <c r="D7" s="7">
        <f>Main!B10</f>
        <v>45469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45468</v>
      </c>
      <c r="B10" s="32">
        <v>544190</v>
      </c>
      <c r="C10" s="31" t="s">
        <v>1193</v>
      </c>
      <c r="D10" s="31" t="s">
        <v>973</v>
      </c>
      <c r="E10" s="31" t="s">
        <v>530</v>
      </c>
      <c r="F10" s="84">
        <v>74000</v>
      </c>
      <c r="G10" s="32">
        <v>47.13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45468</v>
      </c>
      <c r="B11" s="32">
        <v>538351</v>
      </c>
      <c r="C11" s="31" t="s">
        <v>1096</v>
      </c>
      <c r="D11" s="31" t="s">
        <v>1194</v>
      </c>
      <c r="E11" s="31" t="s">
        <v>529</v>
      </c>
      <c r="F11" s="84">
        <v>79372</v>
      </c>
      <c r="G11" s="32">
        <v>11.32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45468</v>
      </c>
      <c r="B12" s="32">
        <v>542579</v>
      </c>
      <c r="C12" s="31" t="s">
        <v>1145</v>
      </c>
      <c r="D12" s="31" t="s">
        <v>1042</v>
      </c>
      <c r="E12" s="31" t="s">
        <v>530</v>
      </c>
      <c r="F12" s="84">
        <v>5996586</v>
      </c>
      <c r="G12" s="32">
        <v>8.42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45468</v>
      </c>
      <c r="B13" s="32">
        <v>542579</v>
      </c>
      <c r="C13" s="31" t="s">
        <v>1145</v>
      </c>
      <c r="D13" s="31" t="s">
        <v>1042</v>
      </c>
      <c r="E13" s="31" t="s">
        <v>529</v>
      </c>
      <c r="F13" s="84">
        <v>377480</v>
      </c>
      <c r="G13" s="32">
        <v>8.41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45468</v>
      </c>
      <c r="B14" s="32">
        <v>526241</v>
      </c>
      <c r="C14" s="31" t="s">
        <v>1195</v>
      </c>
      <c r="D14" s="31" t="s">
        <v>1196</v>
      </c>
      <c r="E14" s="31" t="s">
        <v>530</v>
      </c>
      <c r="F14" s="84">
        <v>300000</v>
      </c>
      <c r="G14" s="32">
        <v>16.100000000000001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45468</v>
      </c>
      <c r="B15" s="32">
        <v>526241</v>
      </c>
      <c r="C15" s="31" t="s">
        <v>1195</v>
      </c>
      <c r="D15" s="31" t="s">
        <v>1197</v>
      </c>
      <c r="E15" s="31" t="s">
        <v>529</v>
      </c>
      <c r="F15" s="84">
        <v>300000</v>
      </c>
      <c r="G15" s="32">
        <v>16.100000000000001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45468</v>
      </c>
      <c r="B16" s="32">
        <v>540788</v>
      </c>
      <c r="C16" s="31" t="s">
        <v>1146</v>
      </c>
      <c r="D16" s="31" t="s">
        <v>1147</v>
      </c>
      <c r="E16" s="31" t="s">
        <v>530</v>
      </c>
      <c r="F16" s="84">
        <v>84000</v>
      </c>
      <c r="G16" s="32">
        <v>25.16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45468</v>
      </c>
      <c r="B17" s="32">
        <v>540788</v>
      </c>
      <c r="C17" s="31" t="s">
        <v>1146</v>
      </c>
      <c r="D17" s="31" t="s">
        <v>1198</v>
      </c>
      <c r="E17" s="31" t="s">
        <v>529</v>
      </c>
      <c r="F17" s="84">
        <v>69009</v>
      </c>
      <c r="G17" s="32">
        <v>25.1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45468</v>
      </c>
      <c r="B18" s="32">
        <v>531268</v>
      </c>
      <c r="C18" s="31" t="s">
        <v>1199</v>
      </c>
      <c r="D18" s="31" t="s">
        <v>1200</v>
      </c>
      <c r="E18" s="31" t="s">
        <v>530</v>
      </c>
      <c r="F18" s="84">
        <v>60000</v>
      </c>
      <c r="G18" s="32">
        <v>28.17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45468</v>
      </c>
      <c r="B19" s="32">
        <v>543209</v>
      </c>
      <c r="C19" s="31" t="s">
        <v>1118</v>
      </c>
      <c r="D19" s="31" t="s">
        <v>1201</v>
      </c>
      <c r="E19" s="31" t="s">
        <v>529</v>
      </c>
      <c r="F19" s="84">
        <v>75000</v>
      </c>
      <c r="G19" s="32">
        <v>44.32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45468</v>
      </c>
      <c r="B20" s="32">
        <v>543209</v>
      </c>
      <c r="C20" s="31" t="s">
        <v>1118</v>
      </c>
      <c r="D20" s="31" t="s">
        <v>1061</v>
      </c>
      <c r="E20" s="31" t="s">
        <v>530</v>
      </c>
      <c r="F20" s="84">
        <v>27000</v>
      </c>
      <c r="G20" s="32">
        <v>43.27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45468</v>
      </c>
      <c r="B21" s="32">
        <v>543209</v>
      </c>
      <c r="C21" s="31" t="s">
        <v>1118</v>
      </c>
      <c r="D21" s="31" t="s">
        <v>1202</v>
      </c>
      <c r="E21" s="31" t="s">
        <v>530</v>
      </c>
      <c r="F21" s="84">
        <v>24000</v>
      </c>
      <c r="G21" s="32">
        <v>43.07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45468</v>
      </c>
      <c r="B22" s="32">
        <v>534691</v>
      </c>
      <c r="C22" s="31" t="s">
        <v>1203</v>
      </c>
      <c r="D22" s="31" t="s">
        <v>1204</v>
      </c>
      <c r="E22" s="31" t="s">
        <v>530</v>
      </c>
      <c r="F22" s="84">
        <v>3308</v>
      </c>
      <c r="G22" s="32">
        <v>27.55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45468</v>
      </c>
      <c r="B23" s="32">
        <v>534691</v>
      </c>
      <c r="C23" s="31" t="s">
        <v>1203</v>
      </c>
      <c r="D23" s="31" t="s">
        <v>1204</v>
      </c>
      <c r="E23" s="31" t="s">
        <v>529</v>
      </c>
      <c r="F23" s="84">
        <v>62132</v>
      </c>
      <c r="G23" s="32">
        <v>27.52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45468</v>
      </c>
      <c r="B24" s="32">
        <v>544195</v>
      </c>
      <c r="C24" s="31" t="s">
        <v>1148</v>
      </c>
      <c r="D24" s="31" t="s">
        <v>1084</v>
      </c>
      <c r="E24" s="31" t="s">
        <v>530</v>
      </c>
      <c r="F24" s="84">
        <v>42000</v>
      </c>
      <c r="G24" s="32">
        <v>82.68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45468</v>
      </c>
      <c r="B25" s="32">
        <v>544195</v>
      </c>
      <c r="C25" s="31" t="s">
        <v>1148</v>
      </c>
      <c r="D25" s="31" t="s">
        <v>1084</v>
      </c>
      <c r="E25" s="31" t="s">
        <v>529</v>
      </c>
      <c r="F25" s="84">
        <v>148000</v>
      </c>
      <c r="G25" s="32">
        <v>81.45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45468</v>
      </c>
      <c r="B26" s="32">
        <v>544195</v>
      </c>
      <c r="C26" s="31" t="s">
        <v>1148</v>
      </c>
      <c r="D26" s="31" t="s">
        <v>1098</v>
      </c>
      <c r="E26" s="31" t="s">
        <v>529</v>
      </c>
      <c r="F26" s="84">
        <v>200000</v>
      </c>
      <c r="G26" s="32">
        <v>82.68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45468</v>
      </c>
      <c r="B27" s="32">
        <v>544195</v>
      </c>
      <c r="C27" s="31" t="s">
        <v>1148</v>
      </c>
      <c r="D27" s="31" t="s">
        <v>1042</v>
      </c>
      <c r="E27" s="31" t="s">
        <v>530</v>
      </c>
      <c r="F27" s="84">
        <v>130000</v>
      </c>
      <c r="G27" s="32">
        <v>82.68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45468</v>
      </c>
      <c r="B28" s="32">
        <v>544195</v>
      </c>
      <c r="C28" s="31" t="s">
        <v>1148</v>
      </c>
      <c r="D28" s="31" t="s">
        <v>973</v>
      </c>
      <c r="E28" s="31" t="s">
        <v>530</v>
      </c>
      <c r="F28" s="84">
        <v>40000</v>
      </c>
      <c r="G28" s="32">
        <v>82.68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45468</v>
      </c>
      <c r="B29" s="32">
        <v>544195</v>
      </c>
      <c r="C29" s="31" t="s">
        <v>1148</v>
      </c>
      <c r="D29" s="31" t="s">
        <v>973</v>
      </c>
      <c r="E29" s="31" t="s">
        <v>529</v>
      </c>
      <c r="F29" s="84">
        <v>134000</v>
      </c>
      <c r="G29" s="32">
        <v>74.94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45468</v>
      </c>
      <c r="B30" s="32">
        <v>544195</v>
      </c>
      <c r="C30" s="31" t="s">
        <v>1148</v>
      </c>
      <c r="D30" s="31" t="s">
        <v>1149</v>
      </c>
      <c r="E30" s="31" t="s">
        <v>530</v>
      </c>
      <c r="F30" s="84">
        <v>208000</v>
      </c>
      <c r="G30" s="32">
        <v>78.64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45468</v>
      </c>
      <c r="B31" s="32">
        <v>544195</v>
      </c>
      <c r="C31" s="31" t="s">
        <v>1148</v>
      </c>
      <c r="D31" s="31" t="s">
        <v>1205</v>
      </c>
      <c r="E31" s="31" t="s">
        <v>529</v>
      </c>
      <c r="F31" s="84">
        <v>218000</v>
      </c>
      <c r="G31" s="32">
        <v>74.819999999999993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45468</v>
      </c>
      <c r="B32" s="32">
        <v>539596</v>
      </c>
      <c r="C32" s="31" t="s">
        <v>1206</v>
      </c>
      <c r="D32" s="31" t="s">
        <v>1207</v>
      </c>
      <c r="E32" s="31" t="s">
        <v>530</v>
      </c>
      <c r="F32" s="84">
        <v>36323</v>
      </c>
      <c r="G32" s="32">
        <v>39.520000000000003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45468</v>
      </c>
      <c r="B33" s="32">
        <v>543516</v>
      </c>
      <c r="C33" s="31" t="s">
        <v>1150</v>
      </c>
      <c r="D33" s="31" t="s">
        <v>1208</v>
      </c>
      <c r="E33" s="31" t="s">
        <v>530</v>
      </c>
      <c r="F33" s="84">
        <v>98000</v>
      </c>
      <c r="G33" s="32">
        <v>23.5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45468</v>
      </c>
      <c r="B34" s="32">
        <v>543516</v>
      </c>
      <c r="C34" s="31" t="s">
        <v>1150</v>
      </c>
      <c r="D34" s="31" t="s">
        <v>1209</v>
      </c>
      <c r="E34" s="31" t="s">
        <v>529</v>
      </c>
      <c r="F34" s="84">
        <v>19600</v>
      </c>
      <c r="G34" s="32">
        <v>23.65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45468</v>
      </c>
      <c r="B35" s="32">
        <v>543516</v>
      </c>
      <c r="C35" s="31" t="s">
        <v>1150</v>
      </c>
      <c r="D35" s="31" t="s">
        <v>1209</v>
      </c>
      <c r="E35" s="31" t="s">
        <v>530</v>
      </c>
      <c r="F35" s="84">
        <v>30800</v>
      </c>
      <c r="G35" s="32">
        <v>23.61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45468</v>
      </c>
      <c r="B36" s="32">
        <v>543516</v>
      </c>
      <c r="C36" s="31" t="s">
        <v>1150</v>
      </c>
      <c r="D36" s="31" t="s">
        <v>1210</v>
      </c>
      <c r="E36" s="31" t="s">
        <v>530</v>
      </c>
      <c r="F36" s="84">
        <v>22400</v>
      </c>
      <c r="G36" s="32">
        <v>23.62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45468</v>
      </c>
      <c r="B37" s="32">
        <v>543516</v>
      </c>
      <c r="C37" s="31" t="s">
        <v>1150</v>
      </c>
      <c r="D37" s="31" t="s">
        <v>1210</v>
      </c>
      <c r="E37" s="31" t="s">
        <v>529</v>
      </c>
      <c r="F37" s="84">
        <v>8400</v>
      </c>
      <c r="G37" s="32">
        <v>23.64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45468</v>
      </c>
      <c r="B38" s="32">
        <v>543516</v>
      </c>
      <c r="C38" s="31" t="s">
        <v>1150</v>
      </c>
      <c r="D38" s="31" t="s">
        <v>1211</v>
      </c>
      <c r="E38" s="31" t="s">
        <v>529</v>
      </c>
      <c r="F38" s="84">
        <v>25200</v>
      </c>
      <c r="G38" s="32">
        <v>23.5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45468</v>
      </c>
      <c r="B39" s="32">
        <v>543516</v>
      </c>
      <c r="C39" s="31" t="s">
        <v>1150</v>
      </c>
      <c r="D39" s="31" t="s">
        <v>1212</v>
      </c>
      <c r="E39" s="31" t="s">
        <v>529</v>
      </c>
      <c r="F39" s="84">
        <v>47600</v>
      </c>
      <c r="G39" s="32">
        <v>23.58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45468</v>
      </c>
      <c r="B40" s="32">
        <v>531259</v>
      </c>
      <c r="C40" s="31" t="s">
        <v>1213</v>
      </c>
      <c r="D40" s="31" t="s">
        <v>1214</v>
      </c>
      <c r="E40" s="31" t="s">
        <v>529</v>
      </c>
      <c r="F40" s="84">
        <v>218151</v>
      </c>
      <c r="G40" s="32">
        <v>11.46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45468</v>
      </c>
      <c r="B41" s="32">
        <v>531259</v>
      </c>
      <c r="C41" s="31" t="s">
        <v>1213</v>
      </c>
      <c r="D41" s="31" t="s">
        <v>1215</v>
      </c>
      <c r="E41" s="31" t="s">
        <v>530</v>
      </c>
      <c r="F41" s="84">
        <v>143550</v>
      </c>
      <c r="G41" s="32">
        <v>11.46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45468</v>
      </c>
      <c r="B42" s="32">
        <v>531259</v>
      </c>
      <c r="C42" s="31" t="s">
        <v>1213</v>
      </c>
      <c r="D42" s="31" t="s">
        <v>1216</v>
      </c>
      <c r="E42" s="31" t="s">
        <v>530</v>
      </c>
      <c r="F42" s="84">
        <v>143643</v>
      </c>
      <c r="G42" s="32">
        <v>11.46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45468</v>
      </c>
      <c r="B43" s="32">
        <v>531259</v>
      </c>
      <c r="C43" s="31" t="s">
        <v>1213</v>
      </c>
      <c r="D43" s="31" t="s">
        <v>1217</v>
      </c>
      <c r="E43" s="31" t="s">
        <v>529</v>
      </c>
      <c r="F43" s="84">
        <v>65000</v>
      </c>
      <c r="G43" s="32">
        <v>11.46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45468</v>
      </c>
      <c r="B44" s="32">
        <v>544156</v>
      </c>
      <c r="C44" s="31" t="s">
        <v>1097</v>
      </c>
      <c r="D44" s="31" t="s">
        <v>1218</v>
      </c>
      <c r="E44" s="31" t="s">
        <v>530</v>
      </c>
      <c r="F44" s="84">
        <v>21000</v>
      </c>
      <c r="G44" s="32">
        <v>60.7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45468</v>
      </c>
      <c r="B45" s="32">
        <v>513536</v>
      </c>
      <c r="C45" s="31" t="s">
        <v>1219</v>
      </c>
      <c r="D45" s="31" t="s">
        <v>1220</v>
      </c>
      <c r="E45" s="31" t="s">
        <v>530</v>
      </c>
      <c r="F45" s="84">
        <v>500000</v>
      </c>
      <c r="G45" s="32">
        <v>14.25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45468</v>
      </c>
      <c r="B46" s="32">
        <v>513536</v>
      </c>
      <c r="C46" s="31" t="s">
        <v>1219</v>
      </c>
      <c r="D46" s="31" t="s">
        <v>1221</v>
      </c>
      <c r="E46" s="31" t="s">
        <v>529</v>
      </c>
      <c r="F46" s="84">
        <v>500000</v>
      </c>
      <c r="G46" s="32">
        <v>14.25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45468</v>
      </c>
      <c r="B47" s="32">
        <v>530663</v>
      </c>
      <c r="C47" s="31" t="s">
        <v>1082</v>
      </c>
      <c r="D47" s="31" t="s">
        <v>1099</v>
      </c>
      <c r="E47" s="31" t="s">
        <v>530</v>
      </c>
      <c r="F47" s="84">
        <v>432373</v>
      </c>
      <c r="G47" s="32">
        <v>1.84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45468</v>
      </c>
      <c r="B48" s="32">
        <v>543227</v>
      </c>
      <c r="C48" s="31" t="s">
        <v>390</v>
      </c>
      <c r="D48" s="31" t="s">
        <v>1222</v>
      </c>
      <c r="E48" s="31" t="s">
        <v>530</v>
      </c>
      <c r="F48" s="84">
        <v>16595</v>
      </c>
      <c r="G48" s="32">
        <v>841.48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45468</v>
      </c>
      <c r="B49" s="32">
        <v>543227</v>
      </c>
      <c r="C49" s="31" t="s">
        <v>390</v>
      </c>
      <c r="D49" s="31" t="s">
        <v>1222</v>
      </c>
      <c r="E49" s="31" t="s">
        <v>529</v>
      </c>
      <c r="F49" s="84">
        <v>910488</v>
      </c>
      <c r="G49" s="32">
        <v>843.6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45468</v>
      </c>
      <c r="B50" s="32">
        <v>543227</v>
      </c>
      <c r="C50" s="31" t="s">
        <v>390</v>
      </c>
      <c r="D50" s="31" t="s">
        <v>1223</v>
      </c>
      <c r="E50" s="31" t="s">
        <v>530</v>
      </c>
      <c r="F50" s="84">
        <v>9136490</v>
      </c>
      <c r="G50" s="32">
        <v>834.87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45468</v>
      </c>
      <c r="B51" s="32">
        <v>543227</v>
      </c>
      <c r="C51" s="31" t="s">
        <v>390</v>
      </c>
      <c r="D51" s="31" t="s">
        <v>1061</v>
      </c>
      <c r="E51" s="31" t="s">
        <v>530</v>
      </c>
      <c r="F51" s="84">
        <v>100836</v>
      </c>
      <c r="G51" s="32">
        <v>838.56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45468</v>
      </c>
      <c r="B52" s="32">
        <v>543227</v>
      </c>
      <c r="C52" s="31" t="s">
        <v>390</v>
      </c>
      <c r="D52" s="31" t="s">
        <v>1061</v>
      </c>
      <c r="E52" s="31" t="s">
        <v>529</v>
      </c>
      <c r="F52" s="84">
        <v>930393</v>
      </c>
      <c r="G52" s="32">
        <v>837.57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45468</v>
      </c>
      <c r="B53" s="32">
        <v>539449</v>
      </c>
      <c r="C53" s="31" t="s">
        <v>1151</v>
      </c>
      <c r="D53" s="31" t="s">
        <v>1224</v>
      </c>
      <c r="E53" s="31" t="s">
        <v>529</v>
      </c>
      <c r="F53" s="84">
        <v>12050</v>
      </c>
      <c r="G53" s="32">
        <v>49.86</v>
      </c>
      <c r="H53" s="32" t="s">
        <v>325</v>
      </c>
    </row>
    <row r="54" spans="1:28" ht="15" customHeight="1">
      <c r="A54" s="83">
        <v>45468</v>
      </c>
      <c r="B54" s="32">
        <v>539449</v>
      </c>
      <c r="C54" s="31" t="s">
        <v>1151</v>
      </c>
      <c r="D54" s="31" t="s">
        <v>1225</v>
      </c>
      <c r="E54" s="31" t="s">
        <v>530</v>
      </c>
      <c r="F54" s="84">
        <v>72044</v>
      </c>
      <c r="G54" s="32">
        <v>49.86</v>
      </c>
      <c r="H54" s="32" t="s">
        <v>325</v>
      </c>
    </row>
    <row r="55" spans="1:28" ht="15" customHeight="1">
      <c r="A55" s="83">
        <v>45468</v>
      </c>
      <c r="B55" s="32">
        <v>539449</v>
      </c>
      <c r="C55" s="31" t="s">
        <v>1151</v>
      </c>
      <c r="D55" s="31" t="s">
        <v>1153</v>
      </c>
      <c r="E55" s="31" t="s">
        <v>530</v>
      </c>
      <c r="F55" s="84">
        <v>24527</v>
      </c>
      <c r="G55" s="32">
        <v>49.59</v>
      </c>
      <c r="H55" s="32" t="s">
        <v>325</v>
      </c>
    </row>
    <row r="56" spans="1:28" ht="15" customHeight="1">
      <c r="A56" s="83">
        <v>45468</v>
      </c>
      <c r="B56" s="32">
        <v>539449</v>
      </c>
      <c r="C56" s="31" t="s">
        <v>1151</v>
      </c>
      <c r="D56" s="31" t="s">
        <v>1152</v>
      </c>
      <c r="E56" s="31" t="s">
        <v>530</v>
      </c>
      <c r="F56" s="84">
        <v>56312</v>
      </c>
      <c r="G56" s="32">
        <v>49.87</v>
      </c>
      <c r="H56" s="32" t="s">
        <v>325</v>
      </c>
    </row>
    <row r="57" spans="1:28" ht="15" customHeight="1">
      <c r="A57" s="83">
        <v>45468</v>
      </c>
      <c r="B57" s="32">
        <v>539449</v>
      </c>
      <c r="C57" s="31" t="s">
        <v>1151</v>
      </c>
      <c r="D57" s="31" t="s">
        <v>1083</v>
      </c>
      <c r="E57" s="31" t="s">
        <v>530</v>
      </c>
      <c r="F57" s="84">
        <v>21600</v>
      </c>
      <c r="G57" s="32">
        <v>49.87</v>
      </c>
      <c r="H57" s="32" t="s">
        <v>325</v>
      </c>
    </row>
    <row r="58" spans="1:28" ht="15" customHeight="1">
      <c r="A58" s="83">
        <v>45468</v>
      </c>
      <c r="B58" s="32">
        <v>543806</v>
      </c>
      <c r="C58" s="31" t="s">
        <v>1155</v>
      </c>
      <c r="D58" s="31" t="s">
        <v>1226</v>
      </c>
      <c r="E58" s="31" t="s">
        <v>530</v>
      </c>
      <c r="F58" s="84">
        <v>54000</v>
      </c>
      <c r="G58" s="32">
        <v>114.35</v>
      </c>
      <c r="H58" s="32" t="s">
        <v>325</v>
      </c>
    </row>
    <row r="59" spans="1:28" ht="15" customHeight="1">
      <c r="A59" s="83">
        <v>45468</v>
      </c>
      <c r="B59" s="32">
        <v>542924</v>
      </c>
      <c r="C59" s="31" t="s">
        <v>1156</v>
      </c>
      <c r="D59" s="31" t="s">
        <v>1227</v>
      </c>
      <c r="E59" s="31" t="s">
        <v>529</v>
      </c>
      <c r="F59" s="84">
        <v>70000</v>
      </c>
      <c r="G59" s="32">
        <v>7.38</v>
      </c>
      <c r="H59" s="32" t="s">
        <v>325</v>
      </c>
    </row>
    <row r="60" spans="1:28" ht="15" customHeight="1">
      <c r="A60" s="83">
        <v>45468</v>
      </c>
      <c r="B60" s="32">
        <v>531784</v>
      </c>
      <c r="C60" s="31" t="s">
        <v>1228</v>
      </c>
      <c r="D60" s="31" t="s">
        <v>1229</v>
      </c>
      <c r="E60" s="31" t="s">
        <v>530</v>
      </c>
      <c r="F60" s="84">
        <v>2341519</v>
      </c>
      <c r="G60" s="32">
        <v>1.38</v>
      </c>
      <c r="H60" s="32" t="s">
        <v>325</v>
      </c>
    </row>
    <row r="61" spans="1:28" ht="15" customHeight="1">
      <c r="A61" s="83">
        <v>45468</v>
      </c>
      <c r="B61" s="32">
        <v>514060</v>
      </c>
      <c r="C61" s="31" t="s">
        <v>1119</v>
      </c>
      <c r="D61" s="31" t="s">
        <v>1124</v>
      </c>
      <c r="E61" s="31" t="s">
        <v>529</v>
      </c>
      <c r="F61" s="84">
        <v>100000</v>
      </c>
      <c r="G61" s="32">
        <v>20.27</v>
      </c>
      <c r="H61" s="32" t="s">
        <v>325</v>
      </c>
    </row>
    <row r="62" spans="1:28" ht="15" customHeight="1">
      <c r="A62" s="83">
        <v>45468</v>
      </c>
      <c r="B62" s="32">
        <v>514060</v>
      </c>
      <c r="C62" s="31" t="s">
        <v>1119</v>
      </c>
      <c r="D62" s="31" t="s">
        <v>1230</v>
      </c>
      <c r="E62" s="31" t="s">
        <v>530</v>
      </c>
      <c r="F62" s="84">
        <v>125100</v>
      </c>
      <c r="G62" s="32">
        <v>20.27</v>
      </c>
      <c r="H62" s="32" t="s">
        <v>325</v>
      </c>
    </row>
    <row r="63" spans="1:28" ht="15" customHeight="1">
      <c r="A63" s="83">
        <v>45468</v>
      </c>
      <c r="B63" s="32">
        <v>541337</v>
      </c>
      <c r="C63" s="31" t="s">
        <v>1120</v>
      </c>
      <c r="D63" s="31" t="s">
        <v>973</v>
      </c>
      <c r="E63" s="31" t="s">
        <v>529</v>
      </c>
      <c r="F63" s="84">
        <v>48000</v>
      </c>
      <c r="G63" s="32">
        <v>8.49</v>
      </c>
      <c r="H63" s="32" t="s">
        <v>325</v>
      </c>
    </row>
    <row r="64" spans="1:28" ht="15" customHeight="1">
      <c r="A64" s="83">
        <v>45468</v>
      </c>
      <c r="B64" s="32">
        <v>541337</v>
      </c>
      <c r="C64" s="31" t="s">
        <v>1120</v>
      </c>
      <c r="D64" s="31" t="s">
        <v>1231</v>
      </c>
      <c r="E64" s="31" t="s">
        <v>530</v>
      </c>
      <c r="F64" s="84">
        <v>51000</v>
      </c>
      <c r="G64" s="32">
        <v>8.49</v>
      </c>
      <c r="H64" s="32" t="s">
        <v>325</v>
      </c>
    </row>
    <row r="65" spans="1:8" ht="15" customHeight="1">
      <c r="A65" s="83">
        <v>45468</v>
      </c>
      <c r="B65" s="32">
        <v>544015</v>
      </c>
      <c r="C65" s="31" t="s">
        <v>1232</v>
      </c>
      <c r="D65" s="31" t="s">
        <v>1233</v>
      </c>
      <c r="E65" s="31" t="s">
        <v>529</v>
      </c>
      <c r="F65" s="84">
        <v>18000</v>
      </c>
      <c r="G65" s="32">
        <v>270.52999999999997</v>
      </c>
      <c r="H65" s="32" t="s">
        <v>325</v>
      </c>
    </row>
    <row r="66" spans="1:8" ht="15" customHeight="1">
      <c r="A66" s="83">
        <v>45468</v>
      </c>
      <c r="B66" s="32">
        <v>507621</v>
      </c>
      <c r="C66" s="31" t="s">
        <v>1121</v>
      </c>
      <c r="D66" s="31" t="s">
        <v>1234</v>
      </c>
      <c r="E66" s="31" t="s">
        <v>530</v>
      </c>
      <c r="F66" s="84">
        <v>46003</v>
      </c>
      <c r="G66" s="32">
        <v>739.71</v>
      </c>
      <c r="H66" s="32" t="s">
        <v>325</v>
      </c>
    </row>
    <row r="67" spans="1:8" ht="15" customHeight="1">
      <c r="A67" s="83">
        <v>45468</v>
      </c>
      <c r="B67" s="32">
        <v>535910</v>
      </c>
      <c r="C67" s="31" t="s">
        <v>1157</v>
      </c>
      <c r="D67" s="31" t="s">
        <v>1235</v>
      </c>
      <c r="E67" s="31" t="s">
        <v>530</v>
      </c>
      <c r="F67" s="84">
        <v>67045</v>
      </c>
      <c r="G67" s="32">
        <v>145.22999999999999</v>
      </c>
      <c r="H67" s="32" t="s">
        <v>325</v>
      </c>
    </row>
    <row r="68" spans="1:8" ht="15" customHeight="1">
      <c r="A68" s="83">
        <v>45468</v>
      </c>
      <c r="B68" s="32">
        <v>532407</v>
      </c>
      <c r="C68" s="31" t="s">
        <v>1236</v>
      </c>
      <c r="D68" s="31" t="s">
        <v>1237</v>
      </c>
      <c r="E68" s="31" t="s">
        <v>530</v>
      </c>
      <c r="F68" s="84">
        <v>1769744</v>
      </c>
      <c r="G68" s="32">
        <v>303.32</v>
      </c>
      <c r="H68" s="32" t="s">
        <v>325</v>
      </c>
    </row>
    <row r="69" spans="1:8" ht="15" customHeight="1">
      <c r="A69" s="83">
        <v>45468</v>
      </c>
      <c r="B69" s="32">
        <v>523242</v>
      </c>
      <c r="C69" s="31" t="s">
        <v>1238</v>
      </c>
      <c r="D69" s="31" t="s">
        <v>1239</v>
      </c>
      <c r="E69" s="31" t="s">
        <v>530</v>
      </c>
      <c r="F69" s="84">
        <v>100000</v>
      </c>
      <c r="G69" s="32">
        <v>6.86</v>
      </c>
      <c r="H69" s="32" t="s">
        <v>325</v>
      </c>
    </row>
    <row r="70" spans="1:8" ht="15" customHeight="1">
      <c r="A70" s="83">
        <v>45468</v>
      </c>
      <c r="B70" s="32">
        <v>530557</v>
      </c>
      <c r="C70" s="31" t="s">
        <v>1070</v>
      </c>
      <c r="D70" s="31" t="s">
        <v>1071</v>
      </c>
      <c r="E70" s="31" t="s">
        <v>529</v>
      </c>
      <c r="F70" s="84">
        <v>10166567</v>
      </c>
      <c r="G70" s="32">
        <v>0.94</v>
      </c>
      <c r="H70" s="32" t="s">
        <v>325</v>
      </c>
    </row>
    <row r="71" spans="1:8" ht="15" customHeight="1">
      <c r="A71" s="83">
        <v>45468</v>
      </c>
      <c r="B71" s="32">
        <v>530557</v>
      </c>
      <c r="C71" s="31" t="s">
        <v>1070</v>
      </c>
      <c r="D71" s="31" t="s">
        <v>1071</v>
      </c>
      <c r="E71" s="31" t="s">
        <v>530</v>
      </c>
      <c r="F71" s="84">
        <v>10768136</v>
      </c>
      <c r="G71" s="32">
        <v>0.94</v>
      </c>
      <c r="H71" s="32" t="s">
        <v>325</v>
      </c>
    </row>
    <row r="72" spans="1:8" ht="15" customHeight="1">
      <c r="A72" s="83">
        <v>45468</v>
      </c>
      <c r="B72" s="32">
        <v>514330</v>
      </c>
      <c r="C72" s="31" t="s">
        <v>1240</v>
      </c>
      <c r="D72" s="31" t="s">
        <v>1241</v>
      </c>
      <c r="E72" s="31" t="s">
        <v>529</v>
      </c>
      <c r="F72" s="84">
        <v>66314</v>
      </c>
      <c r="G72" s="32">
        <v>135.08000000000001</v>
      </c>
      <c r="H72" s="32" t="s">
        <v>325</v>
      </c>
    </row>
    <row r="73" spans="1:8" ht="15" customHeight="1">
      <c r="A73" s="83">
        <v>45468</v>
      </c>
      <c r="B73" s="32">
        <v>531512</v>
      </c>
      <c r="C73" s="31" t="s">
        <v>1242</v>
      </c>
      <c r="D73" s="31" t="s">
        <v>1243</v>
      </c>
      <c r="E73" s="31" t="s">
        <v>529</v>
      </c>
      <c r="F73" s="84">
        <v>100000</v>
      </c>
      <c r="G73" s="32">
        <v>12.61</v>
      </c>
      <c r="H73" s="32" t="s">
        <v>325</v>
      </c>
    </row>
    <row r="74" spans="1:8" ht="15" customHeight="1">
      <c r="A74" s="83">
        <v>45468</v>
      </c>
      <c r="B74" s="32">
        <v>531512</v>
      </c>
      <c r="C74" s="31" t="s">
        <v>1242</v>
      </c>
      <c r="D74" s="31" t="s">
        <v>1244</v>
      </c>
      <c r="E74" s="31" t="s">
        <v>530</v>
      </c>
      <c r="F74" s="84">
        <v>100000</v>
      </c>
      <c r="G74" s="32">
        <v>12.61</v>
      </c>
      <c r="H74" s="32" t="s">
        <v>325</v>
      </c>
    </row>
    <row r="75" spans="1:8" ht="15" customHeight="1">
      <c r="A75" s="83">
        <v>45468</v>
      </c>
      <c r="B75" s="32">
        <v>531512</v>
      </c>
      <c r="C75" s="31" t="s">
        <v>1242</v>
      </c>
      <c r="D75" s="31" t="s">
        <v>1244</v>
      </c>
      <c r="E75" s="31" t="s">
        <v>529</v>
      </c>
      <c r="F75" s="84">
        <v>219990</v>
      </c>
      <c r="G75" s="32">
        <v>12.75</v>
      </c>
      <c r="H75" s="32" t="s">
        <v>325</v>
      </c>
    </row>
    <row r="76" spans="1:8" ht="15" customHeight="1">
      <c r="A76" s="83">
        <v>45468</v>
      </c>
      <c r="B76" s="32">
        <v>531512</v>
      </c>
      <c r="C76" s="31" t="s">
        <v>1242</v>
      </c>
      <c r="D76" s="31" t="s">
        <v>1245</v>
      </c>
      <c r="E76" s="31" t="s">
        <v>529</v>
      </c>
      <c r="F76" s="84">
        <v>32609</v>
      </c>
      <c r="G76" s="32">
        <v>12.61</v>
      </c>
      <c r="H76" s="32" t="s">
        <v>325</v>
      </c>
    </row>
    <row r="77" spans="1:8" ht="15" customHeight="1">
      <c r="A77" s="83">
        <v>45468</v>
      </c>
      <c r="B77" s="32">
        <v>531512</v>
      </c>
      <c r="C77" s="31" t="s">
        <v>1242</v>
      </c>
      <c r="D77" s="31" t="s">
        <v>1245</v>
      </c>
      <c r="E77" s="31" t="s">
        <v>530</v>
      </c>
      <c r="F77" s="84">
        <v>106653</v>
      </c>
      <c r="G77" s="32">
        <v>12.03</v>
      </c>
      <c r="H77" s="32" t="s">
        <v>325</v>
      </c>
    </row>
    <row r="78" spans="1:8" ht="15" customHeight="1">
      <c r="A78" s="83">
        <v>45468</v>
      </c>
      <c r="B78" s="32">
        <v>530331</v>
      </c>
      <c r="C78" s="31" t="s">
        <v>1246</v>
      </c>
      <c r="D78" s="31" t="s">
        <v>1247</v>
      </c>
      <c r="E78" s="31" t="s">
        <v>529</v>
      </c>
      <c r="F78" s="84">
        <v>22000</v>
      </c>
      <c r="G78" s="32">
        <v>520.22</v>
      </c>
      <c r="H78" s="32" t="s">
        <v>325</v>
      </c>
    </row>
    <row r="79" spans="1:8" ht="15" customHeight="1">
      <c r="A79" s="83">
        <v>45468</v>
      </c>
      <c r="B79" s="32">
        <v>511557</v>
      </c>
      <c r="C79" s="31" t="s">
        <v>1248</v>
      </c>
      <c r="D79" s="31" t="s">
        <v>1249</v>
      </c>
      <c r="E79" s="31" t="s">
        <v>529</v>
      </c>
      <c r="F79" s="84">
        <v>1380000</v>
      </c>
      <c r="G79" s="32">
        <v>1.0900000000000001</v>
      </c>
      <c r="H79" s="32" t="s">
        <v>325</v>
      </c>
    </row>
    <row r="80" spans="1:8" ht="15" customHeight="1">
      <c r="A80" s="83">
        <v>45468</v>
      </c>
      <c r="B80" s="32">
        <v>511557</v>
      </c>
      <c r="C80" s="31" t="s">
        <v>1248</v>
      </c>
      <c r="D80" s="31" t="s">
        <v>1250</v>
      </c>
      <c r="E80" s="31" t="s">
        <v>529</v>
      </c>
      <c r="F80" s="84">
        <v>1500000</v>
      </c>
      <c r="G80" s="32">
        <v>1.0900000000000001</v>
      </c>
      <c r="H80" s="32" t="s">
        <v>325</v>
      </c>
    </row>
    <row r="81" spans="1:8" ht="15" customHeight="1">
      <c r="A81" s="83">
        <v>45468</v>
      </c>
      <c r="B81" s="32">
        <v>511557</v>
      </c>
      <c r="C81" s="31" t="s">
        <v>1248</v>
      </c>
      <c r="D81" s="31" t="s">
        <v>1251</v>
      </c>
      <c r="E81" s="31" t="s">
        <v>530</v>
      </c>
      <c r="F81" s="84">
        <v>3499980</v>
      </c>
      <c r="G81" s="32">
        <v>1.0900000000000001</v>
      </c>
      <c r="H81" s="32" t="s">
        <v>325</v>
      </c>
    </row>
    <row r="82" spans="1:8" ht="15" customHeight="1">
      <c r="A82" s="83">
        <v>45468</v>
      </c>
      <c r="B82" s="32">
        <v>536659</v>
      </c>
      <c r="C82" s="31" t="s">
        <v>1122</v>
      </c>
      <c r="D82" s="31" t="s">
        <v>1123</v>
      </c>
      <c r="E82" s="31" t="s">
        <v>529</v>
      </c>
      <c r="F82" s="84">
        <v>294898</v>
      </c>
      <c r="G82" s="32">
        <v>22.75</v>
      </c>
      <c r="H82" s="32" t="s">
        <v>325</v>
      </c>
    </row>
    <row r="83" spans="1:8" ht="15" customHeight="1">
      <c r="A83" s="83">
        <v>45468</v>
      </c>
      <c r="B83" s="32">
        <v>536659</v>
      </c>
      <c r="C83" s="31" t="s">
        <v>1122</v>
      </c>
      <c r="D83" s="31" t="s">
        <v>1252</v>
      </c>
      <c r="E83" s="31" t="s">
        <v>530</v>
      </c>
      <c r="F83" s="84">
        <v>172000</v>
      </c>
      <c r="G83" s="32">
        <v>22.75</v>
      </c>
      <c r="H83" s="32" t="s">
        <v>325</v>
      </c>
    </row>
    <row r="84" spans="1:8" ht="15" customHeight="1">
      <c r="A84" s="83">
        <v>45468</v>
      </c>
      <c r="B84" s="32">
        <v>541601</v>
      </c>
      <c r="C84" s="31" t="s">
        <v>1253</v>
      </c>
      <c r="D84" s="31" t="s">
        <v>1254</v>
      </c>
      <c r="E84" s="31" t="s">
        <v>530</v>
      </c>
      <c r="F84" s="84">
        <v>5238991</v>
      </c>
      <c r="G84" s="32">
        <v>6.14</v>
      </c>
      <c r="H84" s="32" t="s">
        <v>325</v>
      </c>
    </row>
    <row r="85" spans="1:8" ht="15" customHeight="1">
      <c r="A85" s="83">
        <v>45468</v>
      </c>
      <c r="B85" s="32">
        <v>543248</v>
      </c>
      <c r="C85" s="31" t="s">
        <v>469</v>
      </c>
      <c r="D85" s="31" t="s">
        <v>1255</v>
      </c>
      <c r="E85" s="31" t="s">
        <v>530</v>
      </c>
      <c r="F85" s="84">
        <v>4797361</v>
      </c>
      <c r="G85" s="32">
        <v>104.05</v>
      </c>
      <c r="H85" s="32" t="s">
        <v>325</v>
      </c>
    </row>
    <row r="86" spans="1:8" ht="15" customHeight="1">
      <c r="A86" s="83">
        <v>45468</v>
      </c>
      <c r="B86" s="32">
        <v>538273</v>
      </c>
      <c r="C86" s="31" t="s">
        <v>1256</v>
      </c>
      <c r="D86" s="31" t="s">
        <v>1257</v>
      </c>
      <c r="E86" s="31" t="s">
        <v>529</v>
      </c>
      <c r="F86" s="84">
        <v>39985</v>
      </c>
      <c r="G86" s="32">
        <v>68.69</v>
      </c>
      <c r="H86" s="32" t="s">
        <v>325</v>
      </c>
    </row>
    <row r="87" spans="1:8" ht="15" customHeight="1">
      <c r="A87" s="83">
        <v>45468</v>
      </c>
      <c r="B87" s="32">
        <v>538273</v>
      </c>
      <c r="C87" s="31" t="s">
        <v>1256</v>
      </c>
      <c r="D87" s="31" t="s">
        <v>1258</v>
      </c>
      <c r="E87" s="31" t="s">
        <v>530</v>
      </c>
      <c r="F87" s="84">
        <v>45150</v>
      </c>
      <c r="G87" s="32">
        <v>68.790000000000006</v>
      </c>
      <c r="H87" s="32" t="s">
        <v>325</v>
      </c>
    </row>
    <row r="88" spans="1:8" ht="15" customHeight="1">
      <c r="A88" s="83">
        <v>45468</v>
      </c>
      <c r="B88" s="32">
        <v>543256</v>
      </c>
      <c r="C88" s="31" t="s">
        <v>1259</v>
      </c>
      <c r="D88" s="31" t="s">
        <v>1260</v>
      </c>
      <c r="E88" s="31" t="s">
        <v>529</v>
      </c>
      <c r="F88" s="84">
        <v>52596</v>
      </c>
      <c r="G88" s="32">
        <v>18.96</v>
      </c>
      <c r="H88" s="32" t="s">
        <v>325</v>
      </c>
    </row>
    <row r="89" spans="1:8" ht="15" customHeight="1">
      <c r="A89" s="83">
        <v>45468</v>
      </c>
      <c r="B89" s="32">
        <v>543256</v>
      </c>
      <c r="C89" s="31" t="s">
        <v>1259</v>
      </c>
      <c r="D89" s="31" t="s">
        <v>1261</v>
      </c>
      <c r="E89" s="31" t="s">
        <v>529</v>
      </c>
      <c r="F89" s="84">
        <v>55000</v>
      </c>
      <c r="G89" s="32">
        <v>18.95</v>
      </c>
      <c r="H89" s="32" t="s">
        <v>325</v>
      </c>
    </row>
    <row r="90" spans="1:8" ht="15" customHeight="1">
      <c r="A90" s="83">
        <v>45468</v>
      </c>
      <c r="B90" s="32">
        <v>543256</v>
      </c>
      <c r="C90" s="31" t="s">
        <v>1259</v>
      </c>
      <c r="D90" s="31" t="s">
        <v>1262</v>
      </c>
      <c r="E90" s="31" t="s">
        <v>530</v>
      </c>
      <c r="F90" s="84">
        <v>197713</v>
      </c>
      <c r="G90" s="32">
        <v>18.98</v>
      </c>
      <c r="H90" s="32" t="s">
        <v>325</v>
      </c>
    </row>
    <row r="91" spans="1:8" ht="15" customHeight="1">
      <c r="A91" s="83">
        <v>45468</v>
      </c>
      <c r="B91" s="32">
        <v>543171</v>
      </c>
      <c r="C91" s="31" t="s">
        <v>1263</v>
      </c>
      <c r="D91" s="31" t="s">
        <v>1264</v>
      </c>
      <c r="E91" s="31" t="s">
        <v>530</v>
      </c>
      <c r="F91" s="84">
        <v>252931</v>
      </c>
      <c r="G91" s="32">
        <v>5.32</v>
      </c>
      <c r="H91" s="32" t="s">
        <v>325</v>
      </c>
    </row>
    <row r="92" spans="1:8" ht="15" customHeight="1">
      <c r="A92" s="83">
        <v>45468</v>
      </c>
      <c r="B92" s="32">
        <v>543171</v>
      </c>
      <c r="C92" s="31" t="s">
        <v>1263</v>
      </c>
      <c r="D92" s="31" t="s">
        <v>1265</v>
      </c>
      <c r="E92" s="31" t="s">
        <v>530</v>
      </c>
      <c r="F92" s="84">
        <v>416349</v>
      </c>
      <c r="G92" s="32">
        <v>5.27</v>
      </c>
      <c r="H92" s="32" t="s">
        <v>325</v>
      </c>
    </row>
    <row r="93" spans="1:8" ht="15" customHeight="1">
      <c r="A93" s="83">
        <v>45468</v>
      </c>
      <c r="B93" s="32">
        <v>531893</v>
      </c>
      <c r="C93" s="31" t="s">
        <v>1029</v>
      </c>
      <c r="D93" s="31" t="s">
        <v>1040</v>
      </c>
      <c r="E93" s="31" t="s">
        <v>530</v>
      </c>
      <c r="F93" s="84">
        <v>8993873</v>
      </c>
      <c r="G93" s="32">
        <v>0.87</v>
      </c>
      <c r="H93" s="32" t="s">
        <v>325</v>
      </c>
    </row>
    <row r="94" spans="1:8" ht="15" customHeight="1">
      <c r="A94" s="83">
        <v>45468</v>
      </c>
      <c r="B94" s="32">
        <v>531893</v>
      </c>
      <c r="C94" s="31" t="s">
        <v>1029</v>
      </c>
      <c r="D94" s="31" t="s">
        <v>1040</v>
      </c>
      <c r="E94" s="31" t="s">
        <v>529</v>
      </c>
      <c r="F94" s="84">
        <v>7295929</v>
      </c>
      <c r="G94" s="32">
        <v>0.87</v>
      </c>
      <c r="H94" s="32" t="s">
        <v>325</v>
      </c>
    </row>
    <row r="95" spans="1:8" ht="15" customHeight="1">
      <c r="A95" s="83">
        <v>45468</v>
      </c>
      <c r="B95" s="32">
        <v>531893</v>
      </c>
      <c r="C95" s="31" t="s">
        <v>1029</v>
      </c>
      <c r="D95" s="31" t="s">
        <v>1124</v>
      </c>
      <c r="E95" s="31" t="s">
        <v>530</v>
      </c>
      <c r="F95" s="84">
        <v>20000000</v>
      </c>
      <c r="G95" s="32">
        <v>0.87</v>
      </c>
      <c r="H95" s="32" t="s">
        <v>325</v>
      </c>
    </row>
    <row r="96" spans="1:8" ht="15" customHeight="1">
      <c r="A96" s="83">
        <v>45468</v>
      </c>
      <c r="B96" s="32">
        <v>531893</v>
      </c>
      <c r="C96" s="31" t="s">
        <v>1029</v>
      </c>
      <c r="D96" s="31" t="s">
        <v>1266</v>
      </c>
      <c r="E96" s="31" t="s">
        <v>529</v>
      </c>
      <c r="F96" s="84">
        <v>14500000</v>
      </c>
      <c r="G96" s="32">
        <v>0.87</v>
      </c>
      <c r="H96" s="32" t="s">
        <v>325</v>
      </c>
    </row>
    <row r="97" spans="1:8" ht="15" customHeight="1">
      <c r="A97" s="83">
        <v>45468</v>
      </c>
      <c r="B97" s="32">
        <v>531893</v>
      </c>
      <c r="C97" s="31" t="s">
        <v>1029</v>
      </c>
      <c r="D97" s="31" t="s">
        <v>973</v>
      </c>
      <c r="E97" s="31" t="s">
        <v>530</v>
      </c>
      <c r="F97" s="84">
        <v>3289000</v>
      </c>
      <c r="G97" s="32">
        <v>0.87</v>
      </c>
      <c r="H97" s="32" t="s">
        <v>325</v>
      </c>
    </row>
    <row r="98" spans="1:8" ht="15" customHeight="1">
      <c r="A98" s="83">
        <v>45468</v>
      </c>
      <c r="B98" s="32">
        <v>531893</v>
      </c>
      <c r="C98" s="31" t="s">
        <v>1029</v>
      </c>
      <c r="D98" s="31" t="s">
        <v>1154</v>
      </c>
      <c r="E98" s="31" t="s">
        <v>529</v>
      </c>
      <c r="F98" s="84">
        <v>5000000</v>
      </c>
      <c r="G98" s="32">
        <v>0.87</v>
      </c>
      <c r="H98" s="32" t="s">
        <v>325</v>
      </c>
    </row>
    <row r="99" spans="1:8" ht="15" customHeight="1">
      <c r="A99" s="83">
        <v>45468</v>
      </c>
      <c r="B99" s="32">
        <v>532993</v>
      </c>
      <c r="C99" s="31" t="s">
        <v>1267</v>
      </c>
      <c r="D99" s="31" t="s">
        <v>1268</v>
      </c>
      <c r="E99" s="31" t="s">
        <v>530</v>
      </c>
      <c r="F99" s="84">
        <v>248069</v>
      </c>
      <c r="G99" s="32">
        <v>325</v>
      </c>
      <c r="H99" s="32" t="s">
        <v>325</v>
      </c>
    </row>
    <row r="100" spans="1:8" ht="15" customHeight="1">
      <c r="A100" s="83">
        <v>45468</v>
      </c>
      <c r="B100" s="32">
        <v>532993</v>
      </c>
      <c r="C100" s="31" t="s">
        <v>1267</v>
      </c>
      <c r="D100" s="31" t="s">
        <v>1269</v>
      </c>
      <c r="E100" s="31" t="s">
        <v>529</v>
      </c>
      <c r="F100" s="84">
        <v>248000</v>
      </c>
      <c r="G100" s="32">
        <v>325</v>
      </c>
      <c r="H100" s="32" t="s">
        <v>325</v>
      </c>
    </row>
    <row r="101" spans="1:8" ht="15" customHeight="1">
      <c r="A101" s="83">
        <v>45468</v>
      </c>
      <c r="B101" s="32">
        <v>526117</v>
      </c>
      <c r="C101" s="31" t="s">
        <v>1270</v>
      </c>
      <c r="D101" s="31" t="s">
        <v>1271</v>
      </c>
      <c r="E101" s="31" t="s">
        <v>530</v>
      </c>
      <c r="F101" s="84">
        <v>17241</v>
      </c>
      <c r="G101" s="32">
        <v>598.08000000000004</v>
      </c>
      <c r="H101" s="32" t="s">
        <v>325</v>
      </c>
    </row>
    <row r="102" spans="1:8" ht="15" customHeight="1">
      <c r="A102" s="83">
        <v>45468</v>
      </c>
      <c r="B102" s="32">
        <v>531398</v>
      </c>
      <c r="C102" s="31" t="s">
        <v>1272</v>
      </c>
      <c r="D102" s="31" t="s">
        <v>1273</v>
      </c>
      <c r="E102" s="31" t="s">
        <v>530</v>
      </c>
      <c r="F102" s="84">
        <v>67726</v>
      </c>
      <c r="G102" s="32">
        <v>122.91</v>
      </c>
      <c r="H102" s="32" t="s">
        <v>325</v>
      </c>
    </row>
    <row r="103" spans="1:8" ht="15" customHeight="1">
      <c r="A103" s="83">
        <v>45468</v>
      </c>
      <c r="B103" s="32">
        <v>531398</v>
      </c>
      <c r="C103" s="31" t="s">
        <v>1272</v>
      </c>
      <c r="D103" s="31" t="s">
        <v>1274</v>
      </c>
      <c r="E103" s="31" t="s">
        <v>530</v>
      </c>
      <c r="F103" s="84">
        <v>32300</v>
      </c>
      <c r="G103" s="32">
        <v>124.47</v>
      </c>
      <c r="H103" s="32" t="s">
        <v>325</v>
      </c>
    </row>
    <row r="104" spans="1:8" ht="15" customHeight="1">
      <c r="A104" s="83">
        <v>45468</v>
      </c>
      <c r="B104" s="32">
        <v>531398</v>
      </c>
      <c r="C104" s="31" t="s">
        <v>1272</v>
      </c>
      <c r="D104" s="31" t="s">
        <v>1274</v>
      </c>
      <c r="E104" s="31" t="s">
        <v>529</v>
      </c>
      <c r="F104" s="84">
        <v>900</v>
      </c>
      <c r="G104" s="32">
        <v>127.28</v>
      </c>
      <c r="H104" s="32" t="s">
        <v>325</v>
      </c>
    </row>
    <row r="105" spans="1:8" ht="15" customHeight="1">
      <c r="A105" s="83">
        <v>45468</v>
      </c>
      <c r="B105" s="32">
        <v>539026</v>
      </c>
      <c r="C105" s="31" t="s">
        <v>1275</v>
      </c>
      <c r="D105" s="31" t="s">
        <v>1276</v>
      </c>
      <c r="E105" s="31" t="s">
        <v>529</v>
      </c>
      <c r="F105" s="84">
        <v>244000</v>
      </c>
      <c r="G105" s="32">
        <v>8.4600000000000009</v>
      </c>
      <c r="H105" s="32" t="s">
        <v>325</v>
      </c>
    </row>
    <row r="106" spans="1:8" ht="15" customHeight="1">
      <c r="A106" s="83">
        <v>45468</v>
      </c>
      <c r="B106" s="32">
        <v>539026</v>
      </c>
      <c r="C106" s="31" t="s">
        <v>1275</v>
      </c>
      <c r="D106" s="31" t="s">
        <v>1277</v>
      </c>
      <c r="E106" s="31" t="s">
        <v>530</v>
      </c>
      <c r="F106" s="84">
        <v>244000</v>
      </c>
      <c r="G106" s="32">
        <v>8.4600000000000009</v>
      </c>
      <c r="H106" s="32" t="s">
        <v>325</v>
      </c>
    </row>
    <row r="107" spans="1:8" ht="15" customHeight="1">
      <c r="A107" s="83">
        <v>45468</v>
      </c>
      <c r="B107" s="32">
        <v>532070</v>
      </c>
      <c r="C107" s="31" t="s">
        <v>1125</v>
      </c>
      <c r="D107" s="31" t="s">
        <v>1278</v>
      </c>
      <c r="E107" s="31" t="s">
        <v>529</v>
      </c>
      <c r="F107" s="84">
        <v>51000</v>
      </c>
      <c r="G107" s="32">
        <v>176.85</v>
      </c>
      <c r="H107" s="32" t="s">
        <v>325</v>
      </c>
    </row>
    <row r="108" spans="1:8" ht="15" customHeight="1">
      <c r="A108" s="83">
        <v>45468</v>
      </c>
      <c r="B108" s="32">
        <v>543745</v>
      </c>
      <c r="C108" s="31" t="s">
        <v>1158</v>
      </c>
      <c r="D108" s="31" t="s">
        <v>1159</v>
      </c>
      <c r="E108" s="31" t="s">
        <v>530</v>
      </c>
      <c r="F108" s="84">
        <v>876000</v>
      </c>
      <c r="G108" s="32">
        <v>9.9600000000000009</v>
      </c>
      <c r="H108" s="32" t="s">
        <v>325</v>
      </c>
    </row>
    <row r="109" spans="1:8" ht="15" customHeight="1">
      <c r="A109" s="83">
        <v>45468</v>
      </c>
      <c r="B109" s="32">
        <v>543745</v>
      </c>
      <c r="C109" s="31" t="s">
        <v>1158</v>
      </c>
      <c r="D109" s="31" t="s">
        <v>1160</v>
      </c>
      <c r="E109" s="31" t="s">
        <v>529</v>
      </c>
      <c r="F109" s="84">
        <v>576000</v>
      </c>
      <c r="G109" s="32">
        <v>9.9700000000000006</v>
      </c>
      <c r="H109" s="32" t="s">
        <v>325</v>
      </c>
    </row>
    <row r="110" spans="1:8" ht="15" customHeight="1">
      <c r="A110" s="83">
        <v>45468</v>
      </c>
      <c r="B110" s="32">
        <v>538496</v>
      </c>
      <c r="C110" s="31" t="s">
        <v>1279</v>
      </c>
      <c r="D110" s="31" t="s">
        <v>1280</v>
      </c>
      <c r="E110" s="31" t="s">
        <v>530</v>
      </c>
      <c r="F110" s="84">
        <v>81000</v>
      </c>
      <c r="G110" s="32">
        <v>19.440000000000001</v>
      </c>
      <c r="H110" s="32" t="s">
        <v>325</v>
      </c>
    </row>
    <row r="111" spans="1:8" ht="15" customHeight="1">
      <c r="A111" s="83">
        <v>45468</v>
      </c>
      <c r="B111" s="32">
        <v>526675</v>
      </c>
      <c r="C111" s="31" t="s">
        <v>1161</v>
      </c>
      <c r="D111" s="31" t="s">
        <v>1281</v>
      </c>
      <c r="E111" s="31" t="s">
        <v>530</v>
      </c>
      <c r="F111" s="84">
        <v>23705</v>
      </c>
      <c r="G111" s="32">
        <v>37.979999999999997</v>
      </c>
      <c r="H111" s="32" t="s">
        <v>325</v>
      </c>
    </row>
    <row r="112" spans="1:8" ht="15" customHeight="1">
      <c r="A112" s="83">
        <v>45468</v>
      </c>
      <c r="B112" s="32">
        <v>521005</v>
      </c>
      <c r="C112" s="31" t="s">
        <v>1100</v>
      </c>
      <c r="D112" s="31" t="s">
        <v>1101</v>
      </c>
      <c r="E112" s="31" t="s">
        <v>530</v>
      </c>
      <c r="F112" s="84">
        <v>92598</v>
      </c>
      <c r="G112" s="32">
        <v>45.61</v>
      </c>
      <c r="H112" s="32" t="s">
        <v>325</v>
      </c>
    </row>
    <row r="113" spans="1:8" ht="15" customHeight="1">
      <c r="A113" s="83">
        <v>45468</v>
      </c>
      <c r="B113" s="32">
        <v>540726</v>
      </c>
      <c r="C113" s="31" t="s">
        <v>1282</v>
      </c>
      <c r="D113" s="31" t="s">
        <v>1283</v>
      </c>
      <c r="E113" s="31" t="s">
        <v>530</v>
      </c>
      <c r="F113" s="84">
        <v>121105</v>
      </c>
      <c r="G113" s="32">
        <v>47.7</v>
      </c>
      <c r="H113" s="32" t="s">
        <v>325</v>
      </c>
    </row>
    <row r="114" spans="1:8" ht="15" customHeight="1">
      <c r="A114" s="83">
        <v>45468</v>
      </c>
      <c r="B114" s="32">
        <v>540726</v>
      </c>
      <c r="C114" s="31" t="s">
        <v>1282</v>
      </c>
      <c r="D114" s="31" t="s">
        <v>1284</v>
      </c>
      <c r="E114" s="31" t="s">
        <v>529</v>
      </c>
      <c r="F114" s="84">
        <v>100000</v>
      </c>
      <c r="G114" s="32">
        <v>47.6</v>
      </c>
      <c r="H114" s="32" t="s">
        <v>325</v>
      </c>
    </row>
    <row r="115" spans="1:8" ht="15" customHeight="1">
      <c r="A115" s="83">
        <v>45468</v>
      </c>
      <c r="B115" s="32">
        <v>542046</v>
      </c>
      <c r="C115" s="31" t="s">
        <v>1285</v>
      </c>
      <c r="D115" s="31" t="s">
        <v>1286</v>
      </c>
      <c r="E115" s="31" t="s">
        <v>530</v>
      </c>
      <c r="F115" s="84">
        <v>57569</v>
      </c>
      <c r="G115" s="32">
        <v>70.430000000000007</v>
      </c>
      <c r="H115" s="32" t="s">
        <v>325</v>
      </c>
    </row>
    <row r="116" spans="1:8" ht="15" customHeight="1">
      <c r="A116" s="83">
        <v>45468</v>
      </c>
      <c r="B116" s="32">
        <v>509026</v>
      </c>
      <c r="C116" s="31" t="s">
        <v>1162</v>
      </c>
      <c r="D116" s="31" t="s">
        <v>1287</v>
      </c>
      <c r="E116" s="31" t="s">
        <v>530</v>
      </c>
      <c r="F116" s="84">
        <v>160000</v>
      </c>
      <c r="G116" s="32">
        <v>99.8</v>
      </c>
      <c r="H116" s="32" t="s">
        <v>325</v>
      </c>
    </row>
    <row r="117" spans="1:8" ht="15" customHeight="1">
      <c r="A117" s="83">
        <v>45468</v>
      </c>
      <c r="B117" s="32">
        <v>509026</v>
      </c>
      <c r="C117" s="31" t="s">
        <v>1162</v>
      </c>
      <c r="D117" s="31" t="s">
        <v>1163</v>
      </c>
      <c r="E117" s="31" t="s">
        <v>529</v>
      </c>
      <c r="F117" s="84">
        <v>260000</v>
      </c>
      <c r="G117" s="32">
        <v>99.8</v>
      </c>
      <c r="H117" s="32" t="s">
        <v>325</v>
      </c>
    </row>
    <row r="118" spans="1:8" ht="15" customHeight="1">
      <c r="A118" s="83">
        <v>45468</v>
      </c>
      <c r="B118" s="32">
        <v>533427</v>
      </c>
      <c r="C118" s="31" t="s">
        <v>1085</v>
      </c>
      <c r="D118" s="31" t="s">
        <v>1086</v>
      </c>
      <c r="E118" s="31" t="s">
        <v>530</v>
      </c>
      <c r="F118" s="84">
        <v>141026</v>
      </c>
      <c r="G118" s="32">
        <v>41.7</v>
      </c>
      <c r="H118" s="32" t="s">
        <v>325</v>
      </c>
    </row>
    <row r="119" spans="1:8" ht="15" customHeight="1">
      <c r="A119" s="83">
        <v>45468</v>
      </c>
      <c r="B119" s="32" t="s">
        <v>813</v>
      </c>
      <c r="C119" s="31" t="s">
        <v>1288</v>
      </c>
      <c r="D119" s="31" t="s">
        <v>1289</v>
      </c>
      <c r="E119" s="31" t="s">
        <v>529</v>
      </c>
      <c r="F119" s="84">
        <v>1293498</v>
      </c>
      <c r="G119" s="32">
        <v>1595.77</v>
      </c>
      <c r="H119" s="32" t="s">
        <v>847</v>
      </c>
    </row>
    <row r="120" spans="1:8" ht="15" customHeight="1">
      <c r="A120" s="83">
        <v>45468</v>
      </c>
      <c r="B120" s="32" t="s">
        <v>813</v>
      </c>
      <c r="C120" s="31" t="s">
        <v>1288</v>
      </c>
      <c r="D120" s="31" t="s">
        <v>993</v>
      </c>
      <c r="E120" s="31" t="s">
        <v>529</v>
      </c>
      <c r="F120" s="84">
        <v>917264</v>
      </c>
      <c r="G120" s="32">
        <v>1592.93</v>
      </c>
      <c r="H120" s="32" t="s">
        <v>847</v>
      </c>
    </row>
    <row r="121" spans="1:8" ht="15" customHeight="1">
      <c r="A121" s="83">
        <v>45468</v>
      </c>
      <c r="B121" s="32" t="s">
        <v>1290</v>
      </c>
      <c r="C121" s="31" t="s">
        <v>1291</v>
      </c>
      <c r="D121" s="31" t="s">
        <v>892</v>
      </c>
      <c r="E121" s="31" t="s">
        <v>529</v>
      </c>
      <c r="F121" s="84">
        <v>226947</v>
      </c>
      <c r="G121" s="32">
        <v>612.12</v>
      </c>
      <c r="H121" s="32" t="s">
        <v>847</v>
      </c>
    </row>
    <row r="122" spans="1:8" ht="15" customHeight="1">
      <c r="A122" s="83">
        <v>45468</v>
      </c>
      <c r="B122" s="32" t="s">
        <v>1290</v>
      </c>
      <c r="C122" s="31" t="s">
        <v>1291</v>
      </c>
      <c r="D122" s="31" t="s">
        <v>1292</v>
      </c>
      <c r="E122" s="31" t="s">
        <v>529</v>
      </c>
      <c r="F122" s="84">
        <v>150000</v>
      </c>
      <c r="G122" s="32">
        <v>619.97</v>
      </c>
      <c r="H122" s="32" t="s">
        <v>847</v>
      </c>
    </row>
    <row r="123" spans="1:8" ht="15" customHeight="1">
      <c r="A123" s="83">
        <v>45468</v>
      </c>
      <c r="B123" s="32" t="s">
        <v>1293</v>
      </c>
      <c r="C123" s="31" t="s">
        <v>1294</v>
      </c>
      <c r="D123" s="31" t="s">
        <v>1295</v>
      </c>
      <c r="E123" s="31" t="s">
        <v>529</v>
      </c>
      <c r="F123" s="84">
        <v>1031454</v>
      </c>
      <c r="G123" s="32">
        <v>22.82</v>
      </c>
      <c r="H123" s="32" t="s">
        <v>847</v>
      </c>
    </row>
    <row r="124" spans="1:8" ht="15" customHeight="1">
      <c r="A124" s="83">
        <v>45468</v>
      </c>
      <c r="B124" s="32" t="s">
        <v>1293</v>
      </c>
      <c r="C124" s="31" t="s">
        <v>1294</v>
      </c>
      <c r="D124" s="31" t="s">
        <v>1296</v>
      </c>
      <c r="E124" s="31" t="s">
        <v>529</v>
      </c>
      <c r="F124" s="84">
        <v>2634020</v>
      </c>
      <c r="G124" s="32">
        <v>21.75</v>
      </c>
      <c r="H124" s="32" t="s">
        <v>847</v>
      </c>
    </row>
    <row r="125" spans="1:8" ht="15" customHeight="1">
      <c r="A125" s="83">
        <v>45468</v>
      </c>
      <c r="B125" s="32" t="s">
        <v>1293</v>
      </c>
      <c r="C125" s="31" t="s">
        <v>1294</v>
      </c>
      <c r="D125" s="31" t="s">
        <v>911</v>
      </c>
      <c r="E125" s="31" t="s">
        <v>529</v>
      </c>
      <c r="F125" s="84">
        <v>650010</v>
      </c>
      <c r="G125" s="32">
        <v>22.98</v>
      </c>
      <c r="H125" s="32" t="s">
        <v>847</v>
      </c>
    </row>
    <row r="126" spans="1:8" ht="15" customHeight="1">
      <c r="A126" s="83">
        <v>45468</v>
      </c>
      <c r="B126" s="32" t="s">
        <v>1293</v>
      </c>
      <c r="C126" s="31" t="s">
        <v>1294</v>
      </c>
      <c r="D126" s="31" t="s">
        <v>973</v>
      </c>
      <c r="E126" s="31" t="s">
        <v>529</v>
      </c>
      <c r="F126" s="84">
        <v>500013</v>
      </c>
      <c r="G126" s="32">
        <v>20.9</v>
      </c>
      <c r="H126" s="32" t="s">
        <v>847</v>
      </c>
    </row>
    <row r="127" spans="1:8" ht="15" customHeight="1">
      <c r="A127" s="83">
        <v>45468</v>
      </c>
      <c r="B127" s="32" t="s">
        <v>1297</v>
      </c>
      <c r="C127" s="31" t="s">
        <v>1298</v>
      </c>
      <c r="D127" s="31" t="s">
        <v>1299</v>
      </c>
      <c r="E127" s="31" t="s">
        <v>529</v>
      </c>
      <c r="F127" s="84">
        <v>800000</v>
      </c>
      <c r="G127" s="32">
        <v>13.7</v>
      </c>
      <c r="H127" s="32" t="s">
        <v>847</v>
      </c>
    </row>
    <row r="128" spans="1:8" ht="15" customHeight="1">
      <c r="A128" s="83">
        <v>45468</v>
      </c>
      <c r="B128" s="32" t="s">
        <v>1300</v>
      </c>
      <c r="C128" s="31" t="s">
        <v>1301</v>
      </c>
      <c r="D128" s="31" t="s">
        <v>1051</v>
      </c>
      <c r="E128" s="31" t="s">
        <v>529</v>
      </c>
      <c r="F128" s="84">
        <v>118800</v>
      </c>
      <c r="G128" s="32">
        <v>325.10000000000002</v>
      </c>
      <c r="H128" s="32" t="s">
        <v>847</v>
      </c>
    </row>
    <row r="129" spans="1:8" ht="15" customHeight="1">
      <c r="A129" s="83">
        <v>45468</v>
      </c>
      <c r="B129" s="32" t="s">
        <v>794</v>
      </c>
      <c r="C129" s="31" t="s">
        <v>1302</v>
      </c>
      <c r="D129" s="31" t="s">
        <v>892</v>
      </c>
      <c r="E129" s="31" t="s">
        <v>529</v>
      </c>
      <c r="F129" s="84">
        <v>165223</v>
      </c>
      <c r="G129" s="32">
        <v>5350.86</v>
      </c>
      <c r="H129" s="32" t="s">
        <v>847</v>
      </c>
    </row>
    <row r="130" spans="1:8" ht="15" customHeight="1">
      <c r="A130" s="83">
        <v>45468</v>
      </c>
      <c r="B130" s="32" t="s">
        <v>678</v>
      </c>
      <c r="C130" s="31" t="s">
        <v>1303</v>
      </c>
      <c r="D130" s="31" t="s">
        <v>1304</v>
      </c>
      <c r="E130" s="31" t="s">
        <v>529</v>
      </c>
      <c r="F130" s="84">
        <v>2023000</v>
      </c>
      <c r="G130" s="32">
        <v>140.15</v>
      </c>
      <c r="H130" s="32" t="s">
        <v>847</v>
      </c>
    </row>
    <row r="131" spans="1:8" ht="15" customHeight="1">
      <c r="A131" s="83">
        <v>45468</v>
      </c>
      <c r="B131" s="32" t="s">
        <v>1305</v>
      </c>
      <c r="C131" s="31" t="s">
        <v>1306</v>
      </c>
      <c r="D131" s="31" t="s">
        <v>1307</v>
      </c>
      <c r="E131" s="31" t="s">
        <v>529</v>
      </c>
      <c r="F131" s="84">
        <v>825000</v>
      </c>
      <c r="G131" s="32">
        <v>1000</v>
      </c>
      <c r="H131" s="32" t="s">
        <v>847</v>
      </c>
    </row>
    <row r="132" spans="1:8" ht="15" customHeight="1">
      <c r="A132" s="83">
        <v>45468</v>
      </c>
      <c r="B132" s="32" t="s">
        <v>110</v>
      </c>
      <c r="C132" s="31" t="s">
        <v>1308</v>
      </c>
      <c r="D132" s="31" t="s">
        <v>892</v>
      </c>
      <c r="E132" s="31" t="s">
        <v>529</v>
      </c>
      <c r="F132" s="84">
        <v>4411009</v>
      </c>
      <c r="G132" s="32">
        <v>596.89</v>
      </c>
      <c r="H132" s="32" t="s">
        <v>847</v>
      </c>
    </row>
    <row r="133" spans="1:8" ht="15" customHeight="1">
      <c r="A133" s="83">
        <v>45468</v>
      </c>
      <c r="B133" s="32" t="s">
        <v>1164</v>
      </c>
      <c r="C133" s="31" t="s">
        <v>1165</v>
      </c>
      <c r="D133" s="31" t="s">
        <v>973</v>
      </c>
      <c r="E133" s="31" t="s">
        <v>529</v>
      </c>
      <c r="F133" s="84">
        <v>23000</v>
      </c>
      <c r="G133" s="32">
        <v>293</v>
      </c>
      <c r="H133" s="32" t="s">
        <v>847</v>
      </c>
    </row>
    <row r="134" spans="1:8" ht="15" customHeight="1">
      <c r="A134" s="83">
        <v>45468</v>
      </c>
      <c r="B134" s="32" t="s">
        <v>784</v>
      </c>
      <c r="C134" s="31" t="s">
        <v>1166</v>
      </c>
      <c r="D134" s="31" t="s">
        <v>892</v>
      </c>
      <c r="E134" s="31" t="s">
        <v>529</v>
      </c>
      <c r="F134" s="84">
        <v>985619</v>
      </c>
      <c r="G134" s="32">
        <v>1893.54</v>
      </c>
      <c r="H134" s="32" t="s">
        <v>847</v>
      </c>
    </row>
    <row r="135" spans="1:8" ht="15" customHeight="1">
      <c r="A135" s="83">
        <v>45468</v>
      </c>
      <c r="B135" s="32" t="s">
        <v>784</v>
      </c>
      <c r="C135" s="31" t="s">
        <v>1166</v>
      </c>
      <c r="D135" s="31" t="s">
        <v>993</v>
      </c>
      <c r="E135" s="31" t="s">
        <v>529</v>
      </c>
      <c r="F135" s="84">
        <v>749981</v>
      </c>
      <c r="G135" s="32">
        <v>1911.35</v>
      </c>
      <c r="H135" s="32" t="s">
        <v>847</v>
      </c>
    </row>
    <row r="136" spans="1:8" ht="15" customHeight="1">
      <c r="A136" s="83">
        <v>45468</v>
      </c>
      <c r="B136" s="32" t="s">
        <v>784</v>
      </c>
      <c r="C136" s="31" t="s">
        <v>1166</v>
      </c>
      <c r="D136" s="31" t="s">
        <v>1289</v>
      </c>
      <c r="E136" s="31" t="s">
        <v>529</v>
      </c>
      <c r="F136" s="84">
        <v>954872</v>
      </c>
      <c r="G136" s="32">
        <v>1938.43</v>
      </c>
      <c r="H136" s="32" t="s">
        <v>847</v>
      </c>
    </row>
    <row r="137" spans="1:8" ht="15" customHeight="1">
      <c r="A137" s="83">
        <v>45468</v>
      </c>
      <c r="B137" s="32" t="s">
        <v>1062</v>
      </c>
      <c r="C137" s="31" t="s">
        <v>1063</v>
      </c>
      <c r="D137" s="31" t="s">
        <v>1309</v>
      </c>
      <c r="E137" s="31" t="s">
        <v>529</v>
      </c>
      <c r="F137" s="84">
        <v>108000</v>
      </c>
      <c r="G137" s="32">
        <v>53.63</v>
      </c>
      <c r="H137" s="32" t="s">
        <v>847</v>
      </c>
    </row>
    <row r="138" spans="1:8" ht="15" customHeight="1">
      <c r="A138" s="83">
        <v>45468</v>
      </c>
      <c r="B138" s="32" t="s">
        <v>1062</v>
      </c>
      <c r="C138" s="31" t="s">
        <v>1063</v>
      </c>
      <c r="D138" s="31" t="s">
        <v>1073</v>
      </c>
      <c r="E138" s="31" t="s">
        <v>529</v>
      </c>
      <c r="F138" s="84">
        <v>140000</v>
      </c>
      <c r="G138" s="32">
        <v>47.89</v>
      </c>
      <c r="H138" s="32" t="s">
        <v>847</v>
      </c>
    </row>
    <row r="139" spans="1:8" ht="15" customHeight="1">
      <c r="A139" s="83">
        <v>45468</v>
      </c>
      <c r="B139" s="32" t="s">
        <v>390</v>
      </c>
      <c r="C139" s="31" t="s">
        <v>1310</v>
      </c>
      <c r="D139" s="31" t="s">
        <v>1170</v>
      </c>
      <c r="E139" s="31" t="s">
        <v>529</v>
      </c>
      <c r="F139" s="84">
        <v>844172</v>
      </c>
      <c r="G139" s="32">
        <v>842.45</v>
      </c>
      <c r="H139" s="32" t="s">
        <v>847</v>
      </c>
    </row>
    <row r="140" spans="1:8" ht="15" customHeight="1">
      <c r="A140" s="83">
        <v>45468</v>
      </c>
      <c r="B140" s="32" t="s">
        <v>390</v>
      </c>
      <c r="C140" s="31" t="s">
        <v>1310</v>
      </c>
      <c r="D140" s="31" t="s">
        <v>911</v>
      </c>
      <c r="E140" s="31" t="s">
        <v>529</v>
      </c>
      <c r="F140" s="84">
        <v>330299</v>
      </c>
      <c r="G140" s="32">
        <v>844.81</v>
      </c>
      <c r="H140" s="32" t="s">
        <v>847</v>
      </c>
    </row>
    <row r="141" spans="1:8" ht="15" customHeight="1">
      <c r="A141" s="83">
        <v>45468</v>
      </c>
      <c r="B141" s="32" t="s">
        <v>390</v>
      </c>
      <c r="C141" s="31" t="s">
        <v>1310</v>
      </c>
      <c r="D141" s="31" t="s">
        <v>1311</v>
      </c>
      <c r="E141" s="31" t="s">
        <v>529</v>
      </c>
      <c r="F141" s="84">
        <v>18712</v>
      </c>
      <c r="G141" s="32">
        <v>841.27</v>
      </c>
      <c r="H141" s="32" t="s">
        <v>847</v>
      </c>
    </row>
    <row r="142" spans="1:8" ht="15" customHeight="1">
      <c r="A142" s="83">
        <v>45468</v>
      </c>
      <c r="B142" s="32" t="s">
        <v>1167</v>
      </c>
      <c r="C142" s="31" t="s">
        <v>1168</v>
      </c>
      <c r="D142" s="31" t="s">
        <v>1171</v>
      </c>
      <c r="E142" s="31" t="s">
        <v>529</v>
      </c>
      <c r="F142" s="84">
        <v>309260</v>
      </c>
      <c r="G142" s="32">
        <v>103.75</v>
      </c>
      <c r="H142" s="32" t="s">
        <v>847</v>
      </c>
    </row>
    <row r="143" spans="1:8" ht="15" customHeight="1">
      <c r="A143" s="83">
        <v>45468</v>
      </c>
      <c r="B143" s="32" t="s">
        <v>1167</v>
      </c>
      <c r="C143" s="31" t="s">
        <v>1168</v>
      </c>
      <c r="D143" s="31" t="s">
        <v>1169</v>
      </c>
      <c r="E143" s="31" t="s">
        <v>529</v>
      </c>
      <c r="F143" s="84">
        <v>213780</v>
      </c>
      <c r="G143" s="32">
        <v>103.65</v>
      </c>
      <c r="H143" s="32" t="s">
        <v>847</v>
      </c>
    </row>
    <row r="144" spans="1:8" ht="15" customHeight="1">
      <c r="A144" s="83">
        <v>45468</v>
      </c>
      <c r="B144" s="32" t="s">
        <v>1312</v>
      </c>
      <c r="C144" s="31" t="s">
        <v>1313</v>
      </c>
      <c r="D144" s="31" t="s">
        <v>1314</v>
      </c>
      <c r="E144" s="31" t="s">
        <v>529</v>
      </c>
      <c r="F144" s="84">
        <v>2013000</v>
      </c>
      <c r="G144" s="32">
        <v>163.83000000000001</v>
      </c>
      <c r="H144" s="32" t="s">
        <v>847</v>
      </c>
    </row>
    <row r="145" spans="1:8" ht="15" customHeight="1">
      <c r="A145" s="83">
        <v>45468</v>
      </c>
      <c r="B145" s="32" t="s">
        <v>878</v>
      </c>
      <c r="C145" s="31" t="s">
        <v>1315</v>
      </c>
      <c r="D145" s="31" t="s">
        <v>1316</v>
      </c>
      <c r="E145" s="31" t="s">
        <v>529</v>
      </c>
      <c r="F145" s="84">
        <v>3279827</v>
      </c>
      <c r="G145" s="32">
        <v>652</v>
      </c>
      <c r="H145" s="32" t="s">
        <v>847</v>
      </c>
    </row>
    <row r="146" spans="1:8" ht="15" customHeight="1">
      <c r="A146" s="83">
        <v>45468</v>
      </c>
      <c r="B146" s="32" t="s">
        <v>1317</v>
      </c>
      <c r="C146" s="31" t="s">
        <v>1318</v>
      </c>
      <c r="D146" s="31" t="s">
        <v>1072</v>
      </c>
      <c r="E146" s="31" t="s">
        <v>529</v>
      </c>
      <c r="F146" s="84">
        <v>116400</v>
      </c>
      <c r="G146" s="32">
        <v>290.12</v>
      </c>
      <c r="H146" s="32" t="s">
        <v>847</v>
      </c>
    </row>
    <row r="147" spans="1:8" ht="15" customHeight="1">
      <c r="A147" s="83">
        <v>45468</v>
      </c>
      <c r="B147" s="32" t="s">
        <v>1317</v>
      </c>
      <c r="C147" s="31" t="s">
        <v>1318</v>
      </c>
      <c r="D147" s="31" t="s">
        <v>1319</v>
      </c>
      <c r="E147" s="31" t="s">
        <v>529</v>
      </c>
      <c r="F147" s="84">
        <v>80400</v>
      </c>
      <c r="G147" s="32">
        <v>283.23</v>
      </c>
      <c r="H147" s="32" t="s">
        <v>847</v>
      </c>
    </row>
    <row r="148" spans="1:8" ht="15" customHeight="1">
      <c r="A148" s="83">
        <v>45468</v>
      </c>
      <c r="B148" s="32" t="s">
        <v>1317</v>
      </c>
      <c r="C148" s="31" t="s">
        <v>1318</v>
      </c>
      <c r="D148" s="31" t="s">
        <v>911</v>
      </c>
      <c r="E148" s="31" t="s">
        <v>529</v>
      </c>
      <c r="F148" s="84">
        <v>85200</v>
      </c>
      <c r="G148" s="32">
        <v>290.2</v>
      </c>
      <c r="H148" s="32" t="s">
        <v>847</v>
      </c>
    </row>
    <row r="149" spans="1:8" ht="15" customHeight="1">
      <c r="A149" s="83">
        <v>45468</v>
      </c>
      <c r="B149" s="32" t="s">
        <v>1317</v>
      </c>
      <c r="C149" s="31" t="s">
        <v>1318</v>
      </c>
      <c r="D149" s="31" t="s">
        <v>1309</v>
      </c>
      <c r="E149" s="31" t="s">
        <v>529</v>
      </c>
      <c r="F149" s="84">
        <v>66000</v>
      </c>
      <c r="G149" s="32">
        <v>290.04000000000002</v>
      </c>
      <c r="H149" s="32" t="s">
        <v>847</v>
      </c>
    </row>
    <row r="150" spans="1:8" ht="15" customHeight="1">
      <c r="A150" s="83">
        <v>45468</v>
      </c>
      <c r="B150" s="32" t="s">
        <v>1320</v>
      </c>
      <c r="C150" s="31" t="s">
        <v>1321</v>
      </c>
      <c r="D150" s="31" t="s">
        <v>1322</v>
      </c>
      <c r="E150" s="31" t="s">
        <v>529</v>
      </c>
      <c r="F150" s="84">
        <v>2034708</v>
      </c>
      <c r="G150" s="32">
        <v>40.47</v>
      </c>
      <c r="H150" s="32" t="s">
        <v>847</v>
      </c>
    </row>
    <row r="151" spans="1:8" ht="15" customHeight="1">
      <c r="A151" s="83">
        <v>45468</v>
      </c>
      <c r="B151" s="32" t="s">
        <v>1172</v>
      </c>
      <c r="C151" s="31" t="s">
        <v>1173</v>
      </c>
      <c r="D151" s="31" t="s">
        <v>892</v>
      </c>
      <c r="E151" s="31" t="s">
        <v>529</v>
      </c>
      <c r="F151" s="84">
        <v>95464</v>
      </c>
      <c r="G151" s="32">
        <v>854.14</v>
      </c>
      <c r="H151" s="32" t="s">
        <v>847</v>
      </c>
    </row>
    <row r="152" spans="1:8" ht="15" customHeight="1">
      <c r="A152" s="83">
        <v>45468</v>
      </c>
      <c r="B152" s="32" t="s">
        <v>1172</v>
      </c>
      <c r="C152" s="31" t="s">
        <v>1173</v>
      </c>
      <c r="D152" s="31" t="s">
        <v>1040</v>
      </c>
      <c r="E152" s="31" t="s">
        <v>529</v>
      </c>
      <c r="F152" s="84">
        <v>132541</v>
      </c>
      <c r="G152" s="32">
        <v>858.56</v>
      </c>
      <c r="H152" s="32" t="s">
        <v>847</v>
      </c>
    </row>
    <row r="153" spans="1:8" ht="15" customHeight="1">
      <c r="A153" s="83">
        <v>45468</v>
      </c>
      <c r="B153" s="32" t="s">
        <v>1323</v>
      </c>
      <c r="C153" s="31" t="s">
        <v>1324</v>
      </c>
      <c r="D153" s="31" t="s">
        <v>1325</v>
      </c>
      <c r="E153" s="31" t="s">
        <v>529</v>
      </c>
      <c r="F153" s="84">
        <v>500000</v>
      </c>
      <c r="G153" s="32">
        <v>0.5</v>
      </c>
      <c r="H153" s="32" t="s">
        <v>847</v>
      </c>
    </row>
    <row r="154" spans="1:8" ht="15" customHeight="1">
      <c r="A154" s="83">
        <v>45468</v>
      </c>
      <c r="B154" s="32" t="s">
        <v>1326</v>
      </c>
      <c r="C154" s="31" t="s">
        <v>1327</v>
      </c>
      <c r="D154" s="31" t="s">
        <v>1328</v>
      </c>
      <c r="E154" s="31" t="s">
        <v>529</v>
      </c>
      <c r="F154" s="84">
        <v>216000</v>
      </c>
      <c r="G154" s="32">
        <v>48.1</v>
      </c>
      <c r="H154" s="32" t="s">
        <v>847</v>
      </c>
    </row>
    <row r="155" spans="1:8" ht="15" customHeight="1">
      <c r="A155" s="83">
        <v>45468</v>
      </c>
      <c r="B155" s="32" t="s">
        <v>1326</v>
      </c>
      <c r="C155" s="31" t="s">
        <v>1327</v>
      </c>
      <c r="D155" s="31" t="s">
        <v>1295</v>
      </c>
      <c r="E155" s="31" t="s">
        <v>529</v>
      </c>
      <c r="F155" s="84">
        <v>188911</v>
      </c>
      <c r="G155" s="32">
        <v>48.04</v>
      </c>
      <c r="H155" s="32" t="s">
        <v>847</v>
      </c>
    </row>
    <row r="156" spans="1:8" ht="15" customHeight="1">
      <c r="A156" s="83">
        <v>45468</v>
      </c>
      <c r="B156" s="32" t="s">
        <v>1326</v>
      </c>
      <c r="C156" s="31" t="s">
        <v>1327</v>
      </c>
      <c r="D156" s="31" t="s">
        <v>1329</v>
      </c>
      <c r="E156" s="31" t="s">
        <v>529</v>
      </c>
      <c r="F156" s="84">
        <v>141887</v>
      </c>
      <c r="G156" s="32">
        <v>47.97</v>
      </c>
      <c r="H156" s="32" t="s">
        <v>847</v>
      </c>
    </row>
    <row r="157" spans="1:8" ht="15" customHeight="1">
      <c r="A157" s="83">
        <v>45468</v>
      </c>
      <c r="B157" s="32" t="s">
        <v>1330</v>
      </c>
      <c r="C157" s="31" t="s">
        <v>1331</v>
      </c>
      <c r="D157" s="31" t="s">
        <v>1289</v>
      </c>
      <c r="E157" s="31" t="s">
        <v>529</v>
      </c>
      <c r="F157" s="84">
        <v>154320</v>
      </c>
      <c r="G157" s="32">
        <v>34.020000000000003</v>
      </c>
      <c r="H157" s="32" t="s">
        <v>847</v>
      </c>
    </row>
    <row r="158" spans="1:8" ht="15" customHeight="1">
      <c r="A158" s="83">
        <v>45468</v>
      </c>
      <c r="B158" s="32" t="s">
        <v>1332</v>
      </c>
      <c r="C158" s="31" t="s">
        <v>1333</v>
      </c>
      <c r="D158" s="31" t="s">
        <v>993</v>
      </c>
      <c r="E158" s="31" t="s">
        <v>529</v>
      </c>
      <c r="F158" s="84">
        <v>585612</v>
      </c>
      <c r="G158" s="32">
        <v>67.930000000000007</v>
      </c>
      <c r="H158" s="32" t="s">
        <v>847</v>
      </c>
    </row>
    <row r="159" spans="1:8" ht="15" customHeight="1">
      <c r="A159" s="83">
        <v>45468</v>
      </c>
      <c r="B159" s="32" t="s">
        <v>1332</v>
      </c>
      <c r="C159" s="31" t="s">
        <v>1333</v>
      </c>
      <c r="D159" s="31" t="s">
        <v>892</v>
      </c>
      <c r="E159" s="31" t="s">
        <v>529</v>
      </c>
      <c r="F159" s="84">
        <v>699883</v>
      </c>
      <c r="G159" s="32">
        <v>67.989999999999995</v>
      </c>
      <c r="H159" s="32" t="s">
        <v>847</v>
      </c>
    </row>
    <row r="160" spans="1:8" ht="15" customHeight="1">
      <c r="A160" s="83">
        <v>45468</v>
      </c>
      <c r="B160" s="32" t="s">
        <v>447</v>
      </c>
      <c r="C160" s="31" t="s">
        <v>1334</v>
      </c>
      <c r="D160" s="31" t="s">
        <v>892</v>
      </c>
      <c r="E160" s="31" t="s">
        <v>529</v>
      </c>
      <c r="F160" s="84">
        <v>557946</v>
      </c>
      <c r="G160" s="32">
        <v>1835.91</v>
      </c>
      <c r="H160" s="32" t="s">
        <v>847</v>
      </c>
    </row>
    <row r="161" spans="1:8" ht="15" customHeight="1">
      <c r="A161" s="83">
        <v>45468</v>
      </c>
      <c r="B161" s="32" t="s">
        <v>192</v>
      </c>
      <c r="C161" s="31" t="s">
        <v>1087</v>
      </c>
      <c r="D161" s="31" t="s">
        <v>1088</v>
      </c>
      <c r="E161" s="31" t="s">
        <v>529</v>
      </c>
      <c r="F161" s="84">
        <v>10299000</v>
      </c>
      <c r="G161" s="32">
        <v>875</v>
      </c>
      <c r="H161" s="32" t="s">
        <v>847</v>
      </c>
    </row>
    <row r="162" spans="1:8" ht="15" customHeight="1">
      <c r="A162" s="83">
        <v>45468</v>
      </c>
      <c r="B162" s="32" t="s">
        <v>1335</v>
      </c>
      <c r="C162" s="31" t="s">
        <v>1336</v>
      </c>
      <c r="D162" s="31" t="s">
        <v>993</v>
      </c>
      <c r="E162" s="31" t="s">
        <v>529</v>
      </c>
      <c r="F162" s="84">
        <v>1857222</v>
      </c>
      <c r="G162" s="32">
        <v>136.33000000000001</v>
      </c>
      <c r="H162" s="32" t="s">
        <v>847</v>
      </c>
    </row>
    <row r="163" spans="1:8" ht="15" customHeight="1">
      <c r="A163" s="83">
        <v>45468</v>
      </c>
      <c r="B163" s="32" t="s">
        <v>1335</v>
      </c>
      <c r="C163" s="31" t="s">
        <v>1336</v>
      </c>
      <c r="D163" s="31" t="s">
        <v>1170</v>
      </c>
      <c r="E163" s="31" t="s">
        <v>529</v>
      </c>
      <c r="F163" s="84">
        <v>1143396</v>
      </c>
      <c r="G163" s="32">
        <v>136.19999999999999</v>
      </c>
      <c r="H163" s="32" t="s">
        <v>847</v>
      </c>
    </row>
    <row r="164" spans="1:8" ht="15" customHeight="1">
      <c r="A164" s="83">
        <v>45468</v>
      </c>
      <c r="B164" s="32" t="s">
        <v>1335</v>
      </c>
      <c r="C164" s="31" t="s">
        <v>1336</v>
      </c>
      <c r="D164" s="31" t="s">
        <v>892</v>
      </c>
      <c r="E164" s="31" t="s">
        <v>529</v>
      </c>
      <c r="F164" s="84">
        <v>1659702</v>
      </c>
      <c r="G164" s="32">
        <v>136.29</v>
      </c>
      <c r="H164" s="32" t="s">
        <v>847</v>
      </c>
    </row>
    <row r="165" spans="1:8" ht="15" customHeight="1">
      <c r="A165" s="83">
        <v>45468</v>
      </c>
      <c r="B165" s="32" t="s">
        <v>1126</v>
      </c>
      <c r="C165" s="31" t="s">
        <v>1127</v>
      </c>
      <c r="D165" s="31" t="s">
        <v>892</v>
      </c>
      <c r="E165" s="31" t="s">
        <v>529</v>
      </c>
      <c r="F165" s="84">
        <v>72421</v>
      </c>
      <c r="G165" s="32">
        <v>855.18</v>
      </c>
      <c r="H165" s="32" t="s">
        <v>847</v>
      </c>
    </row>
    <row r="166" spans="1:8" ht="15" customHeight="1">
      <c r="A166" s="83">
        <v>45468</v>
      </c>
      <c r="B166" s="32" t="s">
        <v>1337</v>
      </c>
      <c r="C166" s="31" t="s">
        <v>1338</v>
      </c>
      <c r="D166" s="31" t="s">
        <v>1051</v>
      </c>
      <c r="E166" s="31" t="s">
        <v>529</v>
      </c>
      <c r="F166" s="84">
        <v>97600</v>
      </c>
      <c r="G166" s="32">
        <v>390.04</v>
      </c>
      <c r="H166" s="32" t="s">
        <v>847</v>
      </c>
    </row>
    <row r="167" spans="1:8" ht="15" customHeight="1">
      <c r="A167" s="83">
        <v>45468</v>
      </c>
      <c r="B167" s="32" t="s">
        <v>1339</v>
      </c>
      <c r="C167" s="31" t="s">
        <v>1340</v>
      </c>
      <c r="D167" s="31" t="s">
        <v>1072</v>
      </c>
      <c r="E167" s="31" t="s">
        <v>529</v>
      </c>
      <c r="F167" s="84">
        <v>121000</v>
      </c>
      <c r="G167" s="32">
        <v>133.97</v>
      </c>
      <c r="H167" s="32" t="s">
        <v>847</v>
      </c>
    </row>
    <row r="168" spans="1:8" ht="15" customHeight="1">
      <c r="A168" s="83">
        <v>45468</v>
      </c>
      <c r="B168" s="32" t="s">
        <v>1341</v>
      </c>
      <c r="C168" s="31" t="s">
        <v>1342</v>
      </c>
      <c r="D168" s="31" t="s">
        <v>1343</v>
      </c>
      <c r="E168" s="31" t="s">
        <v>529</v>
      </c>
      <c r="F168" s="84">
        <v>1500000</v>
      </c>
      <c r="G168" s="32">
        <v>4.47</v>
      </c>
      <c r="H168" s="32" t="s">
        <v>847</v>
      </c>
    </row>
    <row r="169" spans="1:8" ht="15" customHeight="1">
      <c r="A169" s="83">
        <v>45468</v>
      </c>
      <c r="B169" s="32" t="s">
        <v>1341</v>
      </c>
      <c r="C169" s="31" t="s">
        <v>1342</v>
      </c>
      <c r="D169" s="31" t="s">
        <v>1344</v>
      </c>
      <c r="E169" s="31" t="s">
        <v>529</v>
      </c>
      <c r="F169" s="84">
        <v>2000000</v>
      </c>
      <c r="G169" s="32">
        <v>4.47</v>
      </c>
      <c r="H169" s="32" t="s">
        <v>847</v>
      </c>
    </row>
    <row r="170" spans="1:8" ht="15" customHeight="1">
      <c r="A170" s="83">
        <v>45468</v>
      </c>
      <c r="B170" s="32" t="s">
        <v>1174</v>
      </c>
      <c r="C170" s="31" t="s">
        <v>1175</v>
      </c>
      <c r="D170" s="31" t="s">
        <v>1345</v>
      </c>
      <c r="E170" s="31" t="s">
        <v>529</v>
      </c>
      <c r="F170" s="84">
        <v>22800</v>
      </c>
      <c r="G170" s="32">
        <v>510.52</v>
      </c>
      <c r="H170" s="32" t="s">
        <v>847</v>
      </c>
    </row>
    <row r="171" spans="1:8" ht="15" customHeight="1">
      <c r="A171" s="83">
        <v>45468</v>
      </c>
      <c r="B171" s="32" t="s">
        <v>1038</v>
      </c>
      <c r="C171" s="31" t="s">
        <v>1039</v>
      </c>
      <c r="D171" s="31" t="s">
        <v>1040</v>
      </c>
      <c r="E171" s="31" t="s">
        <v>529</v>
      </c>
      <c r="F171" s="84">
        <v>2256836</v>
      </c>
      <c r="G171" s="32">
        <v>36.4</v>
      </c>
      <c r="H171" s="32" t="s">
        <v>847</v>
      </c>
    </row>
    <row r="172" spans="1:8" ht="15" customHeight="1">
      <c r="A172" s="83">
        <v>45468</v>
      </c>
      <c r="B172" s="32" t="s">
        <v>1038</v>
      </c>
      <c r="C172" s="31" t="s">
        <v>1039</v>
      </c>
      <c r="D172" s="31" t="s">
        <v>993</v>
      </c>
      <c r="E172" s="31" t="s">
        <v>529</v>
      </c>
      <c r="F172" s="84">
        <v>2025325</v>
      </c>
      <c r="G172" s="32">
        <v>36.119999999999997</v>
      </c>
      <c r="H172" s="32" t="s">
        <v>847</v>
      </c>
    </row>
    <row r="173" spans="1:8" ht="15" customHeight="1">
      <c r="A173" s="83">
        <v>45468</v>
      </c>
      <c r="B173" s="32" t="s">
        <v>1102</v>
      </c>
      <c r="C173" s="31" t="s">
        <v>1103</v>
      </c>
      <c r="D173" s="31" t="s">
        <v>1319</v>
      </c>
      <c r="E173" s="31" t="s">
        <v>529</v>
      </c>
      <c r="F173" s="84">
        <v>30400</v>
      </c>
      <c r="G173" s="32">
        <v>152.84</v>
      </c>
      <c r="H173" s="32" t="s">
        <v>847</v>
      </c>
    </row>
    <row r="174" spans="1:8" ht="15" customHeight="1">
      <c r="A174" s="83">
        <v>45468</v>
      </c>
      <c r="B174" s="32" t="s">
        <v>1176</v>
      </c>
      <c r="C174" s="31" t="s">
        <v>1177</v>
      </c>
      <c r="D174" s="31" t="s">
        <v>1346</v>
      </c>
      <c r="E174" s="31" t="s">
        <v>529</v>
      </c>
      <c r="F174" s="84">
        <v>800</v>
      </c>
      <c r="G174" s="32">
        <v>348</v>
      </c>
      <c r="H174" s="32" t="s">
        <v>847</v>
      </c>
    </row>
    <row r="175" spans="1:8" ht="15" customHeight="1">
      <c r="A175" s="83">
        <v>45468</v>
      </c>
      <c r="B175" s="32" t="s">
        <v>1128</v>
      </c>
      <c r="C175" s="31" t="s">
        <v>1129</v>
      </c>
      <c r="D175" s="31" t="s">
        <v>1347</v>
      </c>
      <c r="E175" s="31" t="s">
        <v>529</v>
      </c>
      <c r="F175" s="84">
        <v>500000</v>
      </c>
      <c r="G175" s="32">
        <v>200.54</v>
      </c>
      <c r="H175" s="32" t="s">
        <v>847</v>
      </c>
    </row>
    <row r="176" spans="1:8" ht="15" customHeight="1">
      <c r="A176" s="83">
        <v>45468</v>
      </c>
      <c r="B176" s="32" t="s">
        <v>1348</v>
      </c>
      <c r="C176" s="31" t="s">
        <v>1349</v>
      </c>
      <c r="D176" s="31" t="s">
        <v>1350</v>
      </c>
      <c r="E176" s="31" t="s">
        <v>529</v>
      </c>
      <c r="F176" s="84">
        <v>180000</v>
      </c>
      <c r="G176" s="32">
        <v>139.18</v>
      </c>
      <c r="H176" s="32" t="s">
        <v>847</v>
      </c>
    </row>
    <row r="177" spans="1:8" ht="15" customHeight="1">
      <c r="A177" s="83">
        <v>45468</v>
      </c>
      <c r="B177" s="32" t="s">
        <v>1351</v>
      </c>
      <c r="C177" s="31" t="s">
        <v>1352</v>
      </c>
      <c r="D177" s="31" t="s">
        <v>993</v>
      </c>
      <c r="E177" s="31" t="s">
        <v>529</v>
      </c>
      <c r="F177" s="84">
        <v>1439247</v>
      </c>
      <c r="G177" s="32">
        <v>50.21</v>
      </c>
      <c r="H177" s="32" t="s">
        <v>847</v>
      </c>
    </row>
    <row r="178" spans="1:8" ht="15" customHeight="1">
      <c r="A178" s="83">
        <v>45468</v>
      </c>
      <c r="B178" s="32" t="s">
        <v>1351</v>
      </c>
      <c r="C178" s="31" t="s">
        <v>1352</v>
      </c>
      <c r="D178" s="31" t="s">
        <v>1353</v>
      </c>
      <c r="E178" s="31" t="s">
        <v>529</v>
      </c>
      <c r="F178" s="84">
        <v>3078237</v>
      </c>
      <c r="G178" s="32">
        <v>50.17</v>
      </c>
      <c r="H178" s="32" t="s">
        <v>847</v>
      </c>
    </row>
    <row r="179" spans="1:8" ht="15" customHeight="1">
      <c r="A179" s="83">
        <v>45468</v>
      </c>
      <c r="B179" s="32" t="s">
        <v>1351</v>
      </c>
      <c r="C179" s="31" t="s">
        <v>1352</v>
      </c>
      <c r="D179" s="31" t="s">
        <v>892</v>
      </c>
      <c r="E179" s="31" t="s">
        <v>529</v>
      </c>
      <c r="F179" s="84">
        <v>607390</v>
      </c>
      <c r="G179" s="32">
        <v>49.98</v>
      </c>
      <c r="H179" s="32" t="s">
        <v>847</v>
      </c>
    </row>
    <row r="180" spans="1:8" ht="15" customHeight="1">
      <c r="A180" s="83">
        <v>45468</v>
      </c>
      <c r="B180" s="32" t="s">
        <v>1354</v>
      </c>
      <c r="C180" s="31" t="s">
        <v>1355</v>
      </c>
      <c r="D180" s="31" t="s">
        <v>892</v>
      </c>
      <c r="E180" s="31" t="s">
        <v>529</v>
      </c>
      <c r="F180" s="84">
        <v>152679</v>
      </c>
      <c r="G180" s="32">
        <v>357.24</v>
      </c>
      <c r="H180" s="32" t="s">
        <v>847</v>
      </c>
    </row>
    <row r="181" spans="1:8" ht="15" customHeight="1">
      <c r="A181" s="83">
        <v>45468</v>
      </c>
      <c r="B181" s="32" t="s">
        <v>1356</v>
      </c>
      <c r="C181" s="31" t="s">
        <v>1357</v>
      </c>
      <c r="D181" s="31" t="s">
        <v>1358</v>
      </c>
      <c r="E181" s="31" t="s">
        <v>529</v>
      </c>
      <c r="F181" s="84">
        <v>22400</v>
      </c>
      <c r="G181" s="32">
        <v>176.79</v>
      </c>
      <c r="H181" s="32" t="s">
        <v>847</v>
      </c>
    </row>
    <row r="182" spans="1:8" ht="15" customHeight="1">
      <c r="A182" s="83">
        <v>45468</v>
      </c>
      <c r="B182" s="32" t="s">
        <v>1359</v>
      </c>
      <c r="C182" s="31" t="s">
        <v>1360</v>
      </c>
      <c r="D182" s="31" t="s">
        <v>1289</v>
      </c>
      <c r="E182" s="31" t="s">
        <v>529</v>
      </c>
      <c r="F182" s="84">
        <v>149107</v>
      </c>
      <c r="G182" s="32">
        <v>172.31</v>
      </c>
      <c r="H182" s="32" t="s">
        <v>847</v>
      </c>
    </row>
    <row r="183" spans="1:8" ht="15" customHeight="1">
      <c r="A183" s="83">
        <v>45468</v>
      </c>
      <c r="B183" s="32" t="s">
        <v>1359</v>
      </c>
      <c r="C183" s="31" t="s">
        <v>1360</v>
      </c>
      <c r="D183" s="31" t="s">
        <v>1309</v>
      </c>
      <c r="E183" s="31" t="s">
        <v>529</v>
      </c>
      <c r="F183" s="84">
        <v>150000</v>
      </c>
      <c r="G183" s="32">
        <v>177.09</v>
      </c>
      <c r="H183" s="32" t="s">
        <v>847</v>
      </c>
    </row>
    <row r="184" spans="1:8" ht="15" customHeight="1">
      <c r="A184" s="83">
        <v>45468</v>
      </c>
      <c r="B184" s="32" t="s">
        <v>1106</v>
      </c>
      <c r="C184" s="31" t="s">
        <v>1107</v>
      </c>
      <c r="D184" s="31" t="s">
        <v>911</v>
      </c>
      <c r="E184" s="31" t="s">
        <v>529</v>
      </c>
      <c r="F184" s="84">
        <v>69600</v>
      </c>
      <c r="G184" s="32">
        <v>227.15</v>
      </c>
      <c r="H184" s="32" t="s">
        <v>847</v>
      </c>
    </row>
    <row r="185" spans="1:8" ht="15" customHeight="1">
      <c r="A185" s="83">
        <v>45468</v>
      </c>
      <c r="B185" s="32" t="s">
        <v>813</v>
      </c>
      <c r="C185" s="31" t="s">
        <v>1288</v>
      </c>
      <c r="D185" s="31" t="s">
        <v>993</v>
      </c>
      <c r="E185" s="31" t="s">
        <v>530</v>
      </c>
      <c r="F185" s="84">
        <v>700236</v>
      </c>
      <c r="G185" s="32">
        <v>1601.28</v>
      </c>
      <c r="H185" s="32" t="s">
        <v>847</v>
      </c>
    </row>
    <row r="186" spans="1:8" ht="15" customHeight="1">
      <c r="A186" s="83">
        <v>45468</v>
      </c>
      <c r="B186" s="32" t="s">
        <v>813</v>
      </c>
      <c r="C186" s="31" t="s">
        <v>1288</v>
      </c>
      <c r="D186" s="31" t="s">
        <v>1289</v>
      </c>
      <c r="E186" s="31" t="s">
        <v>530</v>
      </c>
      <c r="F186" s="84">
        <v>1293498</v>
      </c>
      <c r="G186" s="32">
        <v>1596.73</v>
      </c>
      <c r="H186" s="32" t="s">
        <v>847</v>
      </c>
    </row>
    <row r="187" spans="1:8" ht="15" customHeight="1">
      <c r="A187" s="83">
        <v>45468</v>
      </c>
      <c r="B187" s="32" t="s">
        <v>1290</v>
      </c>
      <c r="C187" s="31" t="s">
        <v>1291</v>
      </c>
      <c r="D187" s="31" t="s">
        <v>892</v>
      </c>
      <c r="E187" s="31" t="s">
        <v>530</v>
      </c>
      <c r="F187" s="84">
        <v>226947</v>
      </c>
      <c r="G187" s="32">
        <v>612.88</v>
      </c>
      <c r="H187" s="32" t="s">
        <v>847</v>
      </c>
    </row>
    <row r="188" spans="1:8" ht="15" customHeight="1">
      <c r="A188" s="83">
        <v>45468</v>
      </c>
      <c r="B188" s="32" t="s">
        <v>1290</v>
      </c>
      <c r="C188" s="31" t="s">
        <v>1291</v>
      </c>
      <c r="D188" s="31" t="s">
        <v>1292</v>
      </c>
      <c r="E188" s="31" t="s">
        <v>530</v>
      </c>
      <c r="F188" s="84">
        <v>150000</v>
      </c>
      <c r="G188" s="32">
        <v>613.24</v>
      </c>
      <c r="H188" s="32" t="s">
        <v>847</v>
      </c>
    </row>
    <row r="189" spans="1:8" ht="15" customHeight="1">
      <c r="A189" s="83">
        <v>45468</v>
      </c>
      <c r="B189" s="32" t="s">
        <v>1293</v>
      </c>
      <c r="C189" s="31" t="s">
        <v>1294</v>
      </c>
      <c r="D189" s="31" t="s">
        <v>973</v>
      </c>
      <c r="E189" s="31" t="s">
        <v>530</v>
      </c>
      <c r="F189" s="84">
        <v>700013</v>
      </c>
      <c r="G189" s="32">
        <v>22.92</v>
      </c>
      <c r="H189" s="32" t="s">
        <v>847</v>
      </c>
    </row>
    <row r="190" spans="1:8" ht="15" customHeight="1">
      <c r="A190" s="83">
        <v>45468</v>
      </c>
      <c r="B190" s="32" t="s">
        <v>1293</v>
      </c>
      <c r="C190" s="31" t="s">
        <v>1294</v>
      </c>
      <c r="D190" s="31" t="s">
        <v>1295</v>
      </c>
      <c r="E190" s="31" t="s">
        <v>530</v>
      </c>
      <c r="F190" s="84">
        <v>1089957</v>
      </c>
      <c r="G190" s="32">
        <v>22.77</v>
      </c>
      <c r="H190" s="32" t="s">
        <v>847</v>
      </c>
    </row>
    <row r="191" spans="1:8" ht="15" customHeight="1">
      <c r="A191" s="83">
        <v>45468</v>
      </c>
      <c r="B191" s="32" t="s">
        <v>1293</v>
      </c>
      <c r="C191" s="31" t="s">
        <v>1294</v>
      </c>
      <c r="D191" s="31" t="s">
        <v>911</v>
      </c>
      <c r="E191" s="31" t="s">
        <v>530</v>
      </c>
      <c r="F191" s="84">
        <v>650000</v>
      </c>
      <c r="G191" s="32">
        <v>22.84</v>
      </c>
      <c r="H191" s="32" t="s">
        <v>847</v>
      </c>
    </row>
    <row r="192" spans="1:8" ht="15" customHeight="1">
      <c r="A192" s="83">
        <v>45468</v>
      </c>
      <c r="B192" s="32" t="s">
        <v>1293</v>
      </c>
      <c r="C192" s="31" t="s">
        <v>1294</v>
      </c>
      <c r="D192" s="31" t="s">
        <v>1296</v>
      </c>
      <c r="E192" s="31" t="s">
        <v>530</v>
      </c>
      <c r="F192" s="84">
        <v>2634020</v>
      </c>
      <c r="G192" s="32">
        <v>20.75</v>
      </c>
      <c r="H192" s="32" t="s">
        <v>847</v>
      </c>
    </row>
    <row r="193" spans="1:8" ht="15" customHeight="1">
      <c r="A193" s="83">
        <v>45468</v>
      </c>
      <c r="B193" s="32" t="s">
        <v>1297</v>
      </c>
      <c r="C193" s="31" t="s">
        <v>1298</v>
      </c>
      <c r="D193" s="31" t="s">
        <v>1361</v>
      </c>
      <c r="E193" s="31" t="s">
        <v>530</v>
      </c>
      <c r="F193" s="84">
        <v>800000</v>
      </c>
      <c r="G193" s="32">
        <v>13.7</v>
      </c>
      <c r="H193" s="32" t="s">
        <v>847</v>
      </c>
    </row>
    <row r="194" spans="1:8" ht="15" customHeight="1">
      <c r="A194" s="83">
        <v>45468</v>
      </c>
      <c r="B194" s="32" t="s">
        <v>1300</v>
      </c>
      <c r="C194" s="31" t="s">
        <v>1301</v>
      </c>
      <c r="D194" s="31" t="s">
        <v>1051</v>
      </c>
      <c r="E194" s="31" t="s">
        <v>530</v>
      </c>
      <c r="F194" s="84">
        <v>144000</v>
      </c>
      <c r="G194" s="32">
        <v>324.99</v>
      </c>
      <c r="H194" s="32" t="s">
        <v>847</v>
      </c>
    </row>
    <row r="195" spans="1:8" ht="15" customHeight="1">
      <c r="A195" s="83">
        <v>45468</v>
      </c>
      <c r="B195" s="32" t="s">
        <v>794</v>
      </c>
      <c r="C195" s="31" t="s">
        <v>1302</v>
      </c>
      <c r="D195" s="31" t="s">
        <v>892</v>
      </c>
      <c r="E195" s="31" t="s">
        <v>530</v>
      </c>
      <c r="F195" s="84">
        <v>165223</v>
      </c>
      <c r="G195" s="32">
        <v>5355.93</v>
      </c>
      <c r="H195" s="32" t="s">
        <v>847</v>
      </c>
    </row>
    <row r="196" spans="1:8" ht="15" customHeight="1">
      <c r="A196" s="83">
        <v>45468</v>
      </c>
      <c r="B196" s="32" t="s">
        <v>678</v>
      </c>
      <c r="C196" s="31" t="s">
        <v>1303</v>
      </c>
      <c r="D196" s="31" t="s">
        <v>1362</v>
      </c>
      <c r="E196" s="31" t="s">
        <v>530</v>
      </c>
      <c r="F196" s="84">
        <v>1700000</v>
      </c>
      <c r="G196" s="32">
        <v>140.15</v>
      </c>
      <c r="H196" s="32" t="s">
        <v>847</v>
      </c>
    </row>
    <row r="197" spans="1:8" ht="15" customHeight="1">
      <c r="A197" s="83">
        <v>45468</v>
      </c>
      <c r="B197" s="32" t="s">
        <v>1305</v>
      </c>
      <c r="C197" s="31" t="s">
        <v>1306</v>
      </c>
      <c r="D197" s="31" t="s">
        <v>1363</v>
      </c>
      <c r="E197" s="31" t="s">
        <v>530</v>
      </c>
      <c r="F197" s="84">
        <v>736000</v>
      </c>
      <c r="G197" s="32">
        <v>1000</v>
      </c>
      <c r="H197" s="32" t="s">
        <v>847</v>
      </c>
    </row>
    <row r="198" spans="1:8" ht="15" customHeight="1">
      <c r="A198" s="83">
        <v>45468</v>
      </c>
      <c r="B198" s="32" t="s">
        <v>110</v>
      </c>
      <c r="C198" s="31" t="s">
        <v>1308</v>
      </c>
      <c r="D198" s="31" t="s">
        <v>892</v>
      </c>
      <c r="E198" s="31" t="s">
        <v>530</v>
      </c>
      <c r="F198" s="84">
        <v>4511809</v>
      </c>
      <c r="G198" s="32">
        <v>596.75</v>
      </c>
      <c r="H198" s="32" t="s">
        <v>847</v>
      </c>
    </row>
    <row r="199" spans="1:8" ht="15" customHeight="1">
      <c r="A199" s="83">
        <v>45468</v>
      </c>
      <c r="B199" s="32" t="s">
        <v>1164</v>
      </c>
      <c r="C199" s="31" t="s">
        <v>1165</v>
      </c>
      <c r="D199" s="31" t="s">
        <v>973</v>
      </c>
      <c r="E199" s="31" t="s">
        <v>530</v>
      </c>
      <c r="F199" s="84">
        <v>128500</v>
      </c>
      <c r="G199" s="32">
        <v>293.39</v>
      </c>
      <c r="H199" s="32" t="s">
        <v>847</v>
      </c>
    </row>
    <row r="200" spans="1:8" ht="15" customHeight="1">
      <c r="A200" s="83">
        <v>45468</v>
      </c>
      <c r="B200" s="32" t="s">
        <v>1130</v>
      </c>
      <c r="C200" s="31" t="s">
        <v>1131</v>
      </c>
      <c r="D200" s="31" t="s">
        <v>1364</v>
      </c>
      <c r="E200" s="31" t="s">
        <v>530</v>
      </c>
      <c r="F200" s="84">
        <v>3373363</v>
      </c>
      <c r="G200" s="32">
        <v>3.26</v>
      </c>
      <c r="H200" s="32" t="s">
        <v>847</v>
      </c>
    </row>
    <row r="201" spans="1:8" ht="15" customHeight="1">
      <c r="A201" s="83">
        <v>45468</v>
      </c>
      <c r="B201" s="32" t="s">
        <v>784</v>
      </c>
      <c r="C201" s="31" t="s">
        <v>1166</v>
      </c>
      <c r="D201" s="31" t="s">
        <v>993</v>
      </c>
      <c r="E201" s="31" t="s">
        <v>530</v>
      </c>
      <c r="F201" s="84">
        <v>557571</v>
      </c>
      <c r="G201" s="32">
        <v>1919.58</v>
      </c>
      <c r="H201" s="32" t="s">
        <v>847</v>
      </c>
    </row>
    <row r="202" spans="1:8" ht="15" customHeight="1">
      <c r="A202" s="83">
        <v>45468</v>
      </c>
      <c r="B202" s="32" t="s">
        <v>784</v>
      </c>
      <c r="C202" s="31" t="s">
        <v>1166</v>
      </c>
      <c r="D202" s="31" t="s">
        <v>1289</v>
      </c>
      <c r="E202" s="31" t="s">
        <v>530</v>
      </c>
      <c r="F202" s="84">
        <v>954872</v>
      </c>
      <c r="G202" s="32">
        <v>1939.28</v>
      </c>
      <c r="H202" s="32" t="s">
        <v>847</v>
      </c>
    </row>
    <row r="203" spans="1:8" ht="15" customHeight="1">
      <c r="A203" s="83">
        <v>45468</v>
      </c>
      <c r="B203" s="32" t="s">
        <v>784</v>
      </c>
      <c r="C203" s="31" t="s">
        <v>1166</v>
      </c>
      <c r="D203" s="31" t="s">
        <v>892</v>
      </c>
      <c r="E203" s="31" t="s">
        <v>530</v>
      </c>
      <c r="F203" s="84">
        <v>985619</v>
      </c>
      <c r="G203" s="32">
        <v>1894.65</v>
      </c>
      <c r="H203" s="32" t="s">
        <v>847</v>
      </c>
    </row>
    <row r="204" spans="1:8" ht="15" customHeight="1">
      <c r="A204" s="83">
        <v>45468</v>
      </c>
      <c r="B204" s="32" t="s">
        <v>1062</v>
      </c>
      <c r="C204" s="31" t="s">
        <v>1063</v>
      </c>
      <c r="D204" s="31" t="s">
        <v>1365</v>
      </c>
      <c r="E204" s="31" t="s">
        <v>530</v>
      </c>
      <c r="F204" s="84">
        <v>76000</v>
      </c>
      <c r="G204" s="32">
        <v>45.1</v>
      </c>
      <c r="H204" s="32" t="s">
        <v>847</v>
      </c>
    </row>
    <row r="205" spans="1:8" ht="15" customHeight="1">
      <c r="A205" s="83">
        <v>45468</v>
      </c>
      <c r="B205" s="32" t="s">
        <v>1062</v>
      </c>
      <c r="C205" s="31" t="s">
        <v>1063</v>
      </c>
      <c r="D205" s="31" t="s">
        <v>1073</v>
      </c>
      <c r="E205" s="31" t="s">
        <v>530</v>
      </c>
      <c r="F205" s="84">
        <v>148000</v>
      </c>
      <c r="G205" s="32">
        <v>48.5</v>
      </c>
      <c r="H205" s="32" t="s">
        <v>847</v>
      </c>
    </row>
    <row r="206" spans="1:8" ht="15" customHeight="1">
      <c r="A206" s="83">
        <v>45468</v>
      </c>
      <c r="B206" s="32" t="s">
        <v>1062</v>
      </c>
      <c r="C206" s="31" t="s">
        <v>1063</v>
      </c>
      <c r="D206" s="31" t="s">
        <v>1309</v>
      </c>
      <c r="E206" s="31" t="s">
        <v>530</v>
      </c>
      <c r="F206" s="84">
        <v>68000</v>
      </c>
      <c r="G206" s="32">
        <v>53.51</v>
      </c>
      <c r="H206" s="32" t="s">
        <v>847</v>
      </c>
    </row>
    <row r="207" spans="1:8" ht="15" customHeight="1">
      <c r="A207" s="83">
        <v>45468</v>
      </c>
      <c r="B207" s="32" t="s">
        <v>390</v>
      </c>
      <c r="C207" s="31" t="s">
        <v>1310</v>
      </c>
      <c r="D207" s="31" t="s">
        <v>1170</v>
      </c>
      <c r="E207" s="31" t="s">
        <v>530</v>
      </c>
      <c r="F207" s="84">
        <v>997138</v>
      </c>
      <c r="G207" s="32">
        <v>842.96</v>
      </c>
      <c r="H207" s="32" t="s">
        <v>847</v>
      </c>
    </row>
    <row r="208" spans="1:8" ht="15" customHeight="1">
      <c r="A208" s="83">
        <v>45468</v>
      </c>
      <c r="B208" s="32" t="s">
        <v>390</v>
      </c>
      <c r="C208" s="31" t="s">
        <v>1310</v>
      </c>
      <c r="D208" s="31" t="s">
        <v>1311</v>
      </c>
      <c r="E208" s="31" t="s">
        <v>530</v>
      </c>
      <c r="F208" s="84">
        <v>912355</v>
      </c>
      <c r="G208" s="32">
        <v>843.92</v>
      </c>
      <c r="H208" s="32" t="s">
        <v>847</v>
      </c>
    </row>
    <row r="209" spans="1:8" ht="15" customHeight="1">
      <c r="A209" s="83">
        <v>45468</v>
      </c>
      <c r="B209" s="32" t="s">
        <v>390</v>
      </c>
      <c r="C209" s="31" t="s">
        <v>1310</v>
      </c>
      <c r="D209" s="31" t="s">
        <v>911</v>
      </c>
      <c r="E209" s="31" t="s">
        <v>530</v>
      </c>
      <c r="F209" s="84">
        <v>1159855</v>
      </c>
      <c r="G209" s="32">
        <v>842.56</v>
      </c>
      <c r="H209" s="32" t="s">
        <v>847</v>
      </c>
    </row>
    <row r="210" spans="1:8" ht="15" customHeight="1">
      <c r="A210" s="83">
        <v>45468</v>
      </c>
      <c r="B210" s="32" t="s">
        <v>1167</v>
      </c>
      <c r="C210" s="31" t="s">
        <v>1168</v>
      </c>
      <c r="D210" s="31" t="s">
        <v>1169</v>
      </c>
      <c r="E210" s="31" t="s">
        <v>530</v>
      </c>
      <c r="F210" s="84">
        <v>213780</v>
      </c>
      <c r="G210" s="32">
        <v>103.38</v>
      </c>
      <c r="H210" s="32" t="s">
        <v>847</v>
      </c>
    </row>
    <row r="211" spans="1:8" ht="15" customHeight="1">
      <c r="A211" s="83">
        <v>45468</v>
      </c>
      <c r="B211" s="32" t="s">
        <v>1167</v>
      </c>
      <c r="C211" s="31" t="s">
        <v>1168</v>
      </c>
      <c r="D211" s="31" t="s">
        <v>1171</v>
      </c>
      <c r="E211" s="31" t="s">
        <v>530</v>
      </c>
      <c r="F211" s="84">
        <v>309260</v>
      </c>
      <c r="G211" s="32">
        <v>103.56</v>
      </c>
      <c r="H211" s="32" t="s">
        <v>847</v>
      </c>
    </row>
    <row r="212" spans="1:8" ht="15" customHeight="1">
      <c r="A212" s="83">
        <v>45468</v>
      </c>
      <c r="B212" s="32" t="s">
        <v>1317</v>
      </c>
      <c r="C212" s="31" t="s">
        <v>1318</v>
      </c>
      <c r="D212" s="31" t="s">
        <v>1072</v>
      </c>
      <c r="E212" s="31" t="s">
        <v>530</v>
      </c>
      <c r="F212" s="84">
        <v>144000</v>
      </c>
      <c r="G212" s="32">
        <v>287.63</v>
      </c>
      <c r="H212" s="32" t="s">
        <v>847</v>
      </c>
    </row>
    <row r="213" spans="1:8" ht="15" customHeight="1">
      <c r="A213" s="83">
        <v>45468</v>
      </c>
      <c r="B213" s="32" t="s">
        <v>1317</v>
      </c>
      <c r="C213" s="31" t="s">
        <v>1318</v>
      </c>
      <c r="D213" s="31" t="s">
        <v>1319</v>
      </c>
      <c r="E213" s="31" t="s">
        <v>530</v>
      </c>
      <c r="F213" s="84">
        <v>82800</v>
      </c>
      <c r="G213" s="32">
        <v>284.37</v>
      </c>
      <c r="H213" s="32" t="s">
        <v>847</v>
      </c>
    </row>
    <row r="214" spans="1:8" ht="15" customHeight="1">
      <c r="A214" s="83">
        <v>45468</v>
      </c>
      <c r="B214" s="32" t="s">
        <v>1317</v>
      </c>
      <c r="C214" s="31" t="s">
        <v>1318</v>
      </c>
      <c r="D214" s="31" t="s">
        <v>1309</v>
      </c>
      <c r="E214" s="31" t="s">
        <v>530</v>
      </c>
      <c r="F214" s="84">
        <v>66000</v>
      </c>
      <c r="G214" s="32">
        <v>288.01</v>
      </c>
      <c r="H214" s="32" t="s">
        <v>847</v>
      </c>
    </row>
    <row r="215" spans="1:8" ht="15" customHeight="1">
      <c r="A215" s="83">
        <v>45468</v>
      </c>
      <c r="B215" s="32" t="s">
        <v>1317</v>
      </c>
      <c r="C215" s="31" t="s">
        <v>1318</v>
      </c>
      <c r="D215" s="31" t="s">
        <v>911</v>
      </c>
      <c r="E215" s="31" t="s">
        <v>530</v>
      </c>
      <c r="F215" s="84">
        <v>69600</v>
      </c>
      <c r="G215" s="32">
        <v>289.7</v>
      </c>
      <c r="H215" s="32" t="s">
        <v>847</v>
      </c>
    </row>
    <row r="216" spans="1:8" ht="15" customHeight="1">
      <c r="A216" s="83">
        <v>45468</v>
      </c>
      <c r="B216" s="32" t="s">
        <v>1320</v>
      </c>
      <c r="C216" s="31" t="s">
        <v>1321</v>
      </c>
      <c r="D216" s="31" t="s">
        <v>1322</v>
      </c>
      <c r="E216" s="31" t="s">
        <v>530</v>
      </c>
      <c r="F216" s="84">
        <v>2034708</v>
      </c>
      <c r="G216" s="32">
        <v>41.11</v>
      </c>
      <c r="H216" s="32" t="s">
        <v>847</v>
      </c>
    </row>
    <row r="217" spans="1:8" ht="15" customHeight="1">
      <c r="A217" s="83">
        <v>45468</v>
      </c>
      <c r="B217" s="32" t="s">
        <v>1366</v>
      </c>
      <c r="C217" s="31" t="s">
        <v>1367</v>
      </c>
      <c r="D217" s="31" t="s">
        <v>1368</v>
      </c>
      <c r="E217" s="31" t="s">
        <v>530</v>
      </c>
      <c r="F217" s="84">
        <v>1449841</v>
      </c>
      <c r="G217" s="32">
        <v>3.01</v>
      </c>
      <c r="H217" s="32" t="s">
        <v>847</v>
      </c>
    </row>
    <row r="218" spans="1:8" ht="15" customHeight="1">
      <c r="A218" s="83">
        <v>45468</v>
      </c>
      <c r="B218" s="32" t="s">
        <v>1172</v>
      </c>
      <c r="C218" s="31" t="s">
        <v>1173</v>
      </c>
      <c r="D218" s="31" t="s">
        <v>892</v>
      </c>
      <c r="E218" s="31" t="s">
        <v>530</v>
      </c>
      <c r="F218" s="84">
        <v>95464</v>
      </c>
      <c r="G218" s="32">
        <v>856.78</v>
      </c>
      <c r="H218" s="32" t="s">
        <v>847</v>
      </c>
    </row>
    <row r="219" spans="1:8" ht="15" customHeight="1">
      <c r="A219" s="83">
        <v>45468</v>
      </c>
      <c r="B219" s="32" t="s">
        <v>1172</v>
      </c>
      <c r="C219" s="31" t="s">
        <v>1173</v>
      </c>
      <c r="D219" s="31" t="s">
        <v>1040</v>
      </c>
      <c r="E219" s="31" t="s">
        <v>530</v>
      </c>
      <c r="F219" s="84">
        <v>132541</v>
      </c>
      <c r="G219" s="32">
        <v>857.36</v>
      </c>
      <c r="H219" s="32" t="s">
        <v>847</v>
      </c>
    </row>
    <row r="220" spans="1:8" ht="15" customHeight="1">
      <c r="A220" s="83">
        <v>45468</v>
      </c>
      <c r="B220" s="32" t="s">
        <v>1323</v>
      </c>
      <c r="C220" s="31" t="s">
        <v>1324</v>
      </c>
      <c r="D220" s="31" t="s">
        <v>1369</v>
      </c>
      <c r="E220" s="31" t="s">
        <v>530</v>
      </c>
      <c r="F220" s="84">
        <v>270000</v>
      </c>
      <c r="G220" s="32">
        <v>0.5</v>
      </c>
      <c r="H220" s="32" t="s">
        <v>847</v>
      </c>
    </row>
    <row r="221" spans="1:8" ht="15" customHeight="1">
      <c r="A221" s="83">
        <v>45468</v>
      </c>
      <c r="B221" s="32" t="s">
        <v>1326</v>
      </c>
      <c r="C221" s="31" t="s">
        <v>1327</v>
      </c>
      <c r="D221" s="31" t="s">
        <v>1329</v>
      </c>
      <c r="E221" s="31" t="s">
        <v>530</v>
      </c>
      <c r="F221" s="84">
        <v>116887</v>
      </c>
      <c r="G221" s="32">
        <v>48.18</v>
      </c>
      <c r="H221" s="32" t="s">
        <v>847</v>
      </c>
    </row>
    <row r="222" spans="1:8" ht="15" customHeight="1">
      <c r="A222" s="83">
        <v>45468</v>
      </c>
      <c r="B222" s="32" t="s">
        <v>1326</v>
      </c>
      <c r="C222" s="31" t="s">
        <v>1327</v>
      </c>
      <c r="D222" s="31" t="s">
        <v>1295</v>
      </c>
      <c r="E222" s="31" t="s">
        <v>530</v>
      </c>
      <c r="F222" s="84">
        <v>188911</v>
      </c>
      <c r="G222" s="32">
        <v>48.18</v>
      </c>
      <c r="H222" s="32" t="s">
        <v>847</v>
      </c>
    </row>
    <row r="223" spans="1:8" ht="15" customHeight="1">
      <c r="A223" s="83">
        <v>45468</v>
      </c>
      <c r="B223" s="32" t="s">
        <v>1326</v>
      </c>
      <c r="C223" s="31" t="s">
        <v>1327</v>
      </c>
      <c r="D223" s="31" t="s">
        <v>1328</v>
      </c>
      <c r="E223" s="31" t="s">
        <v>530</v>
      </c>
      <c r="F223" s="84">
        <v>206000</v>
      </c>
      <c r="G223" s="32">
        <v>47.98</v>
      </c>
      <c r="H223" s="32" t="s">
        <v>847</v>
      </c>
    </row>
    <row r="224" spans="1:8" ht="15" customHeight="1">
      <c r="A224" s="83">
        <v>45468</v>
      </c>
      <c r="B224" s="32" t="s">
        <v>1330</v>
      </c>
      <c r="C224" s="31" t="s">
        <v>1331</v>
      </c>
      <c r="D224" s="31" t="s">
        <v>1289</v>
      </c>
      <c r="E224" s="31" t="s">
        <v>530</v>
      </c>
      <c r="F224" s="84">
        <v>154320</v>
      </c>
      <c r="G224" s="32">
        <v>34.119999999999997</v>
      </c>
      <c r="H224" s="32" t="s">
        <v>847</v>
      </c>
    </row>
    <row r="225" spans="1:8" ht="15" customHeight="1">
      <c r="A225" s="83">
        <v>45468</v>
      </c>
      <c r="B225" s="32" t="s">
        <v>1332</v>
      </c>
      <c r="C225" s="31" t="s">
        <v>1333</v>
      </c>
      <c r="D225" s="31" t="s">
        <v>993</v>
      </c>
      <c r="E225" s="31" t="s">
        <v>530</v>
      </c>
      <c r="F225" s="84">
        <v>589234</v>
      </c>
      <c r="G225" s="32">
        <v>67.94</v>
      </c>
      <c r="H225" s="32" t="s">
        <v>847</v>
      </c>
    </row>
    <row r="226" spans="1:8" ht="15" customHeight="1">
      <c r="A226" s="83">
        <v>45468</v>
      </c>
      <c r="B226" s="32" t="s">
        <v>1332</v>
      </c>
      <c r="C226" s="31" t="s">
        <v>1333</v>
      </c>
      <c r="D226" s="31" t="s">
        <v>892</v>
      </c>
      <c r="E226" s="31" t="s">
        <v>530</v>
      </c>
      <c r="F226" s="84">
        <v>699883</v>
      </c>
      <c r="G226" s="32">
        <v>67.95</v>
      </c>
      <c r="H226" s="32" t="s">
        <v>847</v>
      </c>
    </row>
    <row r="227" spans="1:8" ht="15" customHeight="1">
      <c r="A227" s="83">
        <v>45468</v>
      </c>
      <c r="B227" s="32" t="s">
        <v>447</v>
      </c>
      <c r="C227" s="31" t="s">
        <v>1334</v>
      </c>
      <c r="D227" s="31" t="s">
        <v>892</v>
      </c>
      <c r="E227" s="31" t="s">
        <v>530</v>
      </c>
      <c r="F227" s="84">
        <v>557946</v>
      </c>
      <c r="G227" s="32">
        <v>1836.78</v>
      </c>
      <c r="H227" s="32" t="s">
        <v>847</v>
      </c>
    </row>
    <row r="228" spans="1:8" ht="15" customHeight="1">
      <c r="A228" s="83">
        <v>45468</v>
      </c>
      <c r="B228" s="32" t="s">
        <v>192</v>
      </c>
      <c r="C228" s="31" t="s">
        <v>1087</v>
      </c>
      <c r="D228" s="31" t="s">
        <v>1089</v>
      </c>
      <c r="E228" s="31" t="s">
        <v>530</v>
      </c>
      <c r="F228" s="84">
        <v>10299000</v>
      </c>
      <c r="G228" s="32">
        <v>875</v>
      </c>
      <c r="H228" s="32" t="s">
        <v>847</v>
      </c>
    </row>
    <row r="229" spans="1:8" ht="15" customHeight="1">
      <c r="A229" s="83">
        <v>45468</v>
      </c>
      <c r="B229" s="32" t="s">
        <v>1335</v>
      </c>
      <c r="C229" s="31" t="s">
        <v>1336</v>
      </c>
      <c r="D229" s="31" t="s">
        <v>993</v>
      </c>
      <c r="E229" s="31" t="s">
        <v>530</v>
      </c>
      <c r="F229" s="84">
        <v>1797411</v>
      </c>
      <c r="G229" s="32">
        <v>136.59</v>
      </c>
      <c r="H229" s="32" t="s">
        <v>847</v>
      </c>
    </row>
    <row r="230" spans="1:8" ht="15" customHeight="1">
      <c r="A230" s="83">
        <v>45468</v>
      </c>
      <c r="B230" s="32" t="s">
        <v>1335</v>
      </c>
      <c r="C230" s="31" t="s">
        <v>1336</v>
      </c>
      <c r="D230" s="31" t="s">
        <v>892</v>
      </c>
      <c r="E230" s="31" t="s">
        <v>530</v>
      </c>
      <c r="F230" s="84">
        <v>1659702</v>
      </c>
      <c r="G230" s="32">
        <v>136.51</v>
      </c>
      <c r="H230" s="32" t="s">
        <v>847</v>
      </c>
    </row>
    <row r="231" spans="1:8" ht="15" customHeight="1">
      <c r="A231" s="83">
        <v>45468</v>
      </c>
      <c r="B231" s="32" t="s">
        <v>1335</v>
      </c>
      <c r="C231" s="31" t="s">
        <v>1336</v>
      </c>
      <c r="D231" s="31" t="s">
        <v>1170</v>
      </c>
      <c r="E231" s="31" t="s">
        <v>530</v>
      </c>
      <c r="F231" s="84">
        <v>1149440</v>
      </c>
      <c r="G231" s="32">
        <v>137.09</v>
      </c>
      <c r="H231" s="32" t="s">
        <v>847</v>
      </c>
    </row>
    <row r="232" spans="1:8" ht="15" customHeight="1">
      <c r="A232" s="83">
        <v>45468</v>
      </c>
      <c r="B232" s="32" t="s">
        <v>1126</v>
      </c>
      <c r="C232" s="31" t="s">
        <v>1127</v>
      </c>
      <c r="D232" s="31" t="s">
        <v>892</v>
      </c>
      <c r="E232" s="31" t="s">
        <v>530</v>
      </c>
      <c r="F232" s="84">
        <v>72421</v>
      </c>
      <c r="G232" s="32">
        <v>855.15</v>
      </c>
      <c r="H232" s="32" t="s">
        <v>847</v>
      </c>
    </row>
    <row r="233" spans="1:8" ht="15" customHeight="1">
      <c r="A233" s="83">
        <v>45468</v>
      </c>
      <c r="B233" s="32" t="s">
        <v>1337</v>
      </c>
      <c r="C233" s="31" t="s">
        <v>1338</v>
      </c>
      <c r="D233" s="31" t="s">
        <v>1051</v>
      </c>
      <c r="E233" s="31" t="s">
        <v>530</v>
      </c>
      <c r="F233" s="84">
        <v>97600</v>
      </c>
      <c r="G233" s="32">
        <v>390.23</v>
      </c>
      <c r="H233" s="32" t="s">
        <v>847</v>
      </c>
    </row>
    <row r="234" spans="1:8" ht="15" customHeight="1">
      <c r="A234" s="83">
        <v>45468</v>
      </c>
      <c r="B234" s="32" t="s">
        <v>1339</v>
      </c>
      <c r="C234" s="31" t="s">
        <v>1340</v>
      </c>
      <c r="D234" s="31" t="s">
        <v>1072</v>
      </c>
      <c r="E234" s="31" t="s">
        <v>530</v>
      </c>
      <c r="F234" s="84">
        <v>105000</v>
      </c>
      <c r="G234" s="32">
        <v>133.63999999999999</v>
      </c>
      <c r="H234" s="32" t="s">
        <v>847</v>
      </c>
    </row>
    <row r="235" spans="1:8" ht="15" customHeight="1">
      <c r="A235" s="83">
        <v>45468</v>
      </c>
      <c r="B235" s="32" t="s">
        <v>1174</v>
      </c>
      <c r="C235" s="31" t="s">
        <v>1175</v>
      </c>
      <c r="D235" s="31" t="s">
        <v>1345</v>
      </c>
      <c r="E235" s="31" t="s">
        <v>530</v>
      </c>
      <c r="F235" s="84">
        <v>16800</v>
      </c>
      <c r="G235" s="32">
        <v>505.17</v>
      </c>
      <c r="H235" s="32" t="s">
        <v>847</v>
      </c>
    </row>
    <row r="236" spans="1:8" ht="15" customHeight="1">
      <c r="A236" s="83">
        <v>45468</v>
      </c>
      <c r="B236" s="32" t="s">
        <v>1038</v>
      </c>
      <c r="C236" s="31" t="s">
        <v>1039</v>
      </c>
      <c r="D236" s="31" t="s">
        <v>1040</v>
      </c>
      <c r="E236" s="31" t="s">
        <v>530</v>
      </c>
      <c r="F236" s="84">
        <v>2256836</v>
      </c>
      <c r="G236" s="32">
        <v>36.19</v>
      </c>
      <c r="H236" s="32" t="s">
        <v>847</v>
      </c>
    </row>
    <row r="237" spans="1:8" ht="15" customHeight="1">
      <c r="A237" s="83">
        <v>45468</v>
      </c>
      <c r="B237" s="32" t="s">
        <v>1038</v>
      </c>
      <c r="C237" s="31" t="s">
        <v>1039</v>
      </c>
      <c r="D237" s="31" t="s">
        <v>993</v>
      </c>
      <c r="E237" s="31" t="s">
        <v>530</v>
      </c>
      <c r="F237" s="84">
        <v>2047128</v>
      </c>
      <c r="G237" s="32">
        <v>36.15</v>
      </c>
      <c r="H237" s="32" t="s">
        <v>847</v>
      </c>
    </row>
    <row r="238" spans="1:8" ht="15" customHeight="1">
      <c r="A238" s="83">
        <v>45468</v>
      </c>
      <c r="B238" s="32" t="s">
        <v>1102</v>
      </c>
      <c r="C238" s="31" t="s">
        <v>1103</v>
      </c>
      <c r="D238" s="31" t="s">
        <v>1370</v>
      </c>
      <c r="E238" s="31" t="s">
        <v>530</v>
      </c>
      <c r="F238" s="84">
        <v>32000</v>
      </c>
      <c r="G238" s="32">
        <v>151.54</v>
      </c>
      <c r="H238" s="32" t="s">
        <v>847</v>
      </c>
    </row>
    <row r="239" spans="1:8" ht="15" customHeight="1">
      <c r="A239" s="83">
        <v>45468</v>
      </c>
      <c r="B239" s="32" t="s">
        <v>1102</v>
      </c>
      <c r="C239" s="31" t="s">
        <v>1103</v>
      </c>
      <c r="D239" s="31" t="s">
        <v>1319</v>
      </c>
      <c r="E239" s="31" t="s">
        <v>530</v>
      </c>
      <c r="F239" s="84">
        <v>30400</v>
      </c>
      <c r="G239" s="32">
        <v>152.52000000000001</v>
      </c>
      <c r="H239" s="32" t="s">
        <v>847</v>
      </c>
    </row>
    <row r="240" spans="1:8" ht="15" customHeight="1">
      <c r="A240" s="83">
        <v>45468</v>
      </c>
      <c r="B240" s="32" t="s">
        <v>1176</v>
      </c>
      <c r="C240" s="31" t="s">
        <v>1177</v>
      </c>
      <c r="D240" s="31" t="s">
        <v>1346</v>
      </c>
      <c r="E240" s="31" t="s">
        <v>530</v>
      </c>
      <c r="F240" s="84">
        <v>28800</v>
      </c>
      <c r="G240" s="32">
        <v>355.86</v>
      </c>
      <c r="H240" s="32" t="s">
        <v>847</v>
      </c>
    </row>
    <row r="241" spans="1:8" ht="15" customHeight="1">
      <c r="A241" s="83">
        <v>45468</v>
      </c>
      <c r="B241" s="32" t="s">
        <v>1104</v>
      </c>
      <c r="C241" s="31" t="s">
        <v>1105</v>
      </c>
      <c r="D241" s="31" t="s">
        <v>1371</v>
      </c>
      <c r="E241" s="31" t="s">
        <v>530</v>
      </c>
      <c r="F241" s="84">
        <v>850000</v>
      </c>
      <c r="G241" s="32">
        <v>5.92</v>
      </c>
      <c r="H241" s="32" t="s">
        <v>847</v>
      </c>
    </row>
    <row r="242" spans="1:8" ht="15" customHeight="1">
      <c r="A242" s="83">
        <v>45468</v>
      </c>
      <c r="B242" s="32" t="s">
        <v>1351</v>
      </c>
      <c r="C242" s="31" t="s">
        <v>1352</v>
      </c>
      <c r="D242" s="31" t="s">
        <v>892</v>
      </c>
      <c r="E242" s="31" t="s">
        <v>530</v>
      </c>
      <c r="F242" s="84">
        <v>607390</v>
      </c>
      <c r="G242" s="32">
        <v>49.82</v>
      </c>
      <c r="H242" s="32" t="s">
        <v>847</v>
      </c>
    </row>
    <row r="243" spans="1:8" ht="15" customHeight="1">
      <c r="A243" s="83">
        <v>45468</v>
      </c>
      <c r="B243" s="32" t="s">
        <v>1351</v>
      </c>
      <c r="C243" s="31" t="s">
        <v>1352</v>
      </c>
      <c r="D243" s="31" t="s">
        <v>993</v>
      </c>
      <c r="E243" s="31" t="s">
        <v>530</v>
      </c>
      <c r="F243" s="84">
        <v>1537191</v>
      </c>
      <c r="G243" s="32">
        <v>50.16</v>
      </c>
      <c r="H243" s="32" t="s">
        <v>847</v>
      </c>
    </row>
    <row r="244" spans="1:8" ht="15" customHeight="1">
      <c r="A244" s="83">
        <v>45468</v>
      </c>
      <c r="B244" s="32" t="s">
        <v>1351</v>
      </c>
      <c r="C244" s="31" t="s">
        <v>1352</v>
      </c>
      <c r="D244" s="31" t="s">
        <v>1353</v>
      </c>
      <c r="E244" s="31" t="s">
        <v>530</v>
      </c>
      <c r="F244" s="84">
        <v>3769164</v>
      </c>
      <c r="G244" s="32">
        <v>49.72</v>
      </c>
      <c r="H244" s="32" t="s">
        <v>847</v>
      </c>
    </row>
    <row r="245" spans="1:8" ht="15" customHeight="1">
      <c r="A245" s="83">
        <v>45468</v>
      </c>
      <c r="B245" s="32" t="s">
        <v>1354</v>
      </c>
      <c r="C245" s="31" t="s">
        <v>1355</v>
      </c>
      <c r="D245" s="31" t="s">
        <v>892</v>
      </c>
      <c r="E245" s="31" t="s">
        <v>530</v>
      </c>
      <c r="F245" s="84">
        <v>152679</v>
      </c>
      <c r="G245" s="32">
        <v>357.78</v>
      </c>
      <c r="H245" s="32" t="s">
        <v>847</v>
      </c>
    </row>
    <row r="246" spans="1:8" ht="15" customHeight="1">
      <c r="A246" s="83">
        <v>45468</v>
      </c>
      <c r="B246" s="32" t="s">
        <v>1372</v>
      </c>
      <c r="C246" s="31" t="s">
        <v>1373</v>
      </c>
      <c r="D246" s="31" t="s">
        <v>911</v>
      </c>
      <c r="E246" s="31" t="s">
        <v>530</v>
      </c>
      <c r="F246" s="84">
        <v>27600</v>
      </c>
      <c r="G246" s="32">
        <v>140.33000000000001</v>
      </c>
      <c r="H246" s="32" t="s">
        <v>847</v>
      </c>
    </row>
    <row r="247" spans="1:8" ht="15" customHeight="1">
      <c r="A247" s="83">
        <v>45468</v>
      </c>
      <c r="B247" s="32" t="s">
        <v>1359</v>
      </c>
      <c r="C247" s="31" t="s">
        <v>1360</v>
      </c>
      <c r="D247" s="31" t="s">
        <v>1289</v>
      </c>
      <c r="E247" s="31" t="s">
        <v>530</v>
      </c>
      <c r="F247" s="84">
        <v>149107</v>
      </c>
      <c r="G247" s="32">
        <v>172.58</v>
      </c>
      <c r="H247" s="32" t="s">
        <v>847</v>
      </c>
    </row>
    <row r="248" spans="1:8" ht="15" customHeight="1">
      <c r="A248" s="83">
        <v>45468</v>
      </c>
      <c r="B248" s="32" t="s">
        <v>1359</v>
      </c>
      <c r="C248" s="31" t="s">
        <v>1360</v>
      </c>
      <c r="D248" s="31" t="s">
        <v>1309</v>
      </c>
      <c r="E248" s="31" t="s">
        <v>530</v>
      </c>
      <c r="F248" s="84">
        <v>150000</v>
      </c>
      <c r="G248" s="32">
        <v>177.36</v>
      </c>
      <c r="H248" s="32" t="s">
        <v>847</v>
      </c>
    </row>
    <row r="249" spans="1:8" ht="15" customHeight="1">
      <c r="A249" s="83">
        <v>45468</v>
      </c>
      <c r="B249" s="32" t="s">
        <v>1106</v>
      </c>
      <c r="C249" s="31" t="s">
        <v>1107</v>
      </c>
      <c r="D249" s="31" t="s">
        <v>911</v>
      </c>
      <c r="E249" s="31" t="s">
        <v>530</v>
      </c>
      <c r="F249" s="84">
        <v>135600</v>
      </c>
      <c r="G249" s="32">
        <v>227.15</v>
      </c>
      <c r="H249" s="32" t="s">
        <v>847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8"/>
  <sheetViews>
    <sheetView zoomScale="80" zoomScaleNormal="80" workbookViewId="0">
      <selection activeCell="D22" sqref="D22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925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45469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49">
        <v>1</v>
      </c>
      <c r="B10" s="350">
        <v>45373</v>
      </c>
      <c r="C10" s="351"/>
      <c r="D10" s="352" t="s">
        <v>224</v>
      </c>
      <c r="E10" s="353" t="s">
        <v>850</v>
      </c>
      <c r="F10" s="354">
        <v>3802</v>
      </c>
      <c r="G10" s="355">
        <v>3612</v>
      </c>
      <c r="H10" s="354">
        <v>3840</v>
      </c>
      <c r="I10" s="354" t="s">
        <v>851</v>
      </c>
      <c r="J10" s="356" t="s">
        <v>1068</v>
      </c>
      <c r="K10" s="356">
        <f t="shared" ref="K10" si="0">H10-F10</f>
        <v>38</v>
      </c>
      <c r="L10" s="357">
        <f t="shared" ref="L10" si="1">(F10*-0.3)/100</f>
        <v>-11.405999999999999</v>
      </c>
      <c r="M10" s="358">
        <f t="shared" ref="M10" si="2">(K10+L10)/F10</f>
        <v>6.9947396107311946E-3</v>
      </c>
      <c r="N10" s="356" t="s">
        <v>564</v>
      </c>
      <c r="O10" s="359">
        <v>45461</v>
      </c>
      <c r="P10" s="360"/>
      <c r="Q10" s="228"/>
      <c r="R10" s="54" t="s">
        <v>853</v>
      </c>
    </row>
    <row r="11" spans="1:26" ht="15" customHeight="1">
      <c r="A11" s="265">
        <v>2</v>
      </c>
      <c r="B11" s="266">
        <v>45414</v>
      </c>
      <c r="C11" s="267"/>
      <c r="D11" s="268" t="s">
        <v>124</v>
      </c>
      <c r="E11" s="269" t="s">
        <v>850</v>
      </c>
      <c r="F11" s="248">
        <v>1317</v>
      </c>
      <c r="G11" s="249">
        <v>1267</v>
      </c>
      <c r="H11" s="248">
        <v>1393</v>
      </c>
      <c r="I11" s="248" t="s">
        <v>852</v>
      </c>
      <c r="J11" s="247" t="s">
        <v>992</v>
      </c>
      <c r="K11" s="247">
        <f t="shared" ref="K11" si="3">H11-F11</f>
        <v>76</v>
      </c>
      <c r="L11" s="261">
        <f t="shared" ref="L11" si="4">(F11*-0.3)/100</f>
        <v>-3.9509999999999996</v>
      </c>
      <c r="M11" s="262">
        <f t="shared" ref="M11" si="5">(K11+L11)/F11</f>
        <v>5.4706909643128326E-2</v>
      </c>
      <c r="N11" s="247" t="s">
        <v>547</v>
      </c>
      <c r="O11" s="263">
        <v>45449</v>
      </c>
      <c r="P11" s="264"/>
      <c r="Q11" s="228"/>
      <c r="R11" s="54" t="s">
        <v>853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545</v>
      </c>
      <c r="F12" s="183" t="s">
        <v>946</v>
      </c>
      <c r="G12" s="185">
        <v>408.5</v>
      </c>
      <c r="H12" s="183"/>
      <c r="I12" s="183" t="s">
        <v>848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423.3</v>
      </c>
      <c r="Q12" s="228"/>
      <c r="R12" s="54" t="s">
        <v>853</v>
      </c>
    </row>
    <row r="13" spans="1:26" ht="15" customHeight="1">
      <c r="A13" s="265">
        <v>4</v>
      </c>
      <c r="B13" s="266">
        <v>45428</v>
      </c>
      <c r="C13" s="267"/>
      <c r="D13" s="268" t="s">
        <v>133</v>
      </c>
      <c r="E13" s="269" t="s">
        <v>545</v>
      </c>
      <c r="F13" s="248">
        <v>2307.5</v>
      </c>
      <c r="G13" s="249">
        <v>2185</v>
      </c>
      <c r="H13" s="248">
        <v>2425</v>
      </c>
      <c r="I13" s="248" t="s">
        <v>860</v>
      </c>
      <c r="J13" s="247" t="s">
        <v>944</v>
      </c>
      <c r="K13" s="247">
        <f t="shared" ref="K13" si="6">H13-F13</f>
        <v>117.5</v>
      </c>
      <c r="L13" s="261">
        <f t="shared" ref="L13" si="7">(F13*-0.3)/100</f>
        <v>-6.9225000000000003</v>
      </c>
      <c r="M13" s="262">
        <f t="shared" ref="M13" si="8">(K13+L13)/F13</f>
        <v>4.7920910075839651E-2</v>
      </c>
      <c r="N13" s="247" t="s">
        <v>547</v>
      </c>
      <c r="O13" s="263">
        <v>45447</v>
      </c>
      <c r="P13" s="264"/>
      <c r="Q13" s="228"/>
      <c r="R13" s="54" t="s">
        <v>853</v>
      </c>
    </row>
    <row r="14" spans="1:26" ht="15" customHeight="1">
      <c r="A14" s="265">
        <v>5</v>
      </c>
      <c r="B14" s="266">
        <v>45434</v>
      </c>
      <c r="C14" s="267"/>
      <c r="D14" s="268" t="s">
        <v>83</v>
      </c>
      <c r="E14" s="269" t="s">
        <v>545</v>
      </c>
      <c r="F14" s="248">
        <v>628</v>
      </c>
      <c r="G14" s="249">
        <v>588</v>
      </c>
      <c r="H14" s="248">
        <v>662.5</v>
      </c>
      <c r="I14" s="248" t="s">
        <v>893</v>
      </c>
      <c r="J14" s="247" t="s">
        <v>914</v>
      </c>
      <c r="K14" s="247">
        <f t="shared" ref="K14:K16" si="9">H14-F14</f>
        <v>34.5</v>
      </c>
      <c r="L14" s="261">
        <f t="shared" ref="L14:L15" si="10">(F14*-0.3)/100</f>
        <v>-1.8840000000000001</v>
      </c>
      <c r="M14" s="262">
        <f t="shared" ref="M14:M16" si="11">(K14+L14)/F14</f>
        <v>5.1936305732484075E-2</v>
      </c>
      <c r="N14" s="247" t="s">
        <v>547</v>
      </c>
      <c r="O14" s="263">
        <v>45446</v>
      </c>
      <c r="P14" s="264"/>
      <c r="Q14" s="228"/>
      <c r="R14" s="54" t="s">
        <v>853</v>
      </c>
    </row>
    <row r="15" spans="1:26" ht="15" customHeight="1">
      <c r="A15" s="314">
        <v>6</v>
      </c>
      <c r="B15" s="315">
        <v>45436</v>
      </c>
      <c r="C15" s="316"/>
      <c r="D15" s="317" t="s">
        <v>48</v>
      </c>
      <c r="E15" s="318" t="s">
        <v>545</v>
      </c>
      <c r="F15" s="308">
        <v>2570</v>
      </c>
      <c r="G15" s="309">
        <v>2460</v>
      </c>
      <c r="H15" s="308">
        <v>2370</v>
      </c>
      <c r="I15" s="308" t="s">
        <v>894</v>
      </c>
      <c r="J15" s="310" t="s">
        <v>935</v>
      </c>
      <c r="K15" s="310">
        <f t="shared" si="9"/>
        <v>-200</v>
      </c>
      <c r="L15" s="319">
        <f t="shared" si="10"/>
        <v>-7.71</v>
      </c>
      <c r="M15" s="320">
        <f t="shared" si="11"/>
        <v>-8.0821011673151755E-2</v>
      </c>
      <c r="N15" s="310" t="s">
        <v>557</v>
      </c>
      <c r="O15" s="321">
        <v>45447</v>
      </c>
      <c r="P15" s="313"/>
      <c r="Q15" s="228"/>
      <c r="R15" s="54" t="s">
        <v>853</v>
      </c>
    </row>
    <row r="16" spans="1:26" ht="15" customHeight="1">
      <c r="A16" s="265">
        <v>7</v>
      </c>
      <c r="B16" s="266">
        <v>45442</v>
      </c>
      <c r="C16" s="267"/>
      <c r="D16" s="268" t="s">
        <v>237</v>
      </c>
      <c r="E16" s="269" t="s">
        <v>545</v>
      </c>
      <c r="F16" s="248">
        <v>1022.5</v>
      </c>
      <c r="G16" s="249">
        <v>965</v>
      </c>
      <c r="H16" s="248">
        <v>1065</v>
      </c>
      <c r="I16" s="248" t="s">
        <v>898</v>
      </c>
      <c r="J16" s="247" t="s">
        <v>1021</v>
      </c>
      <c r="K16" s="247">
        <f t="shared" si="9"/>
        <v>42.5</v>
      </c>
      <c r="L16" s="261">
        <f>(F16*-0.3)/100</f>
        <v>-3.0674999999999999</v>
      </c>
      <c r="M16" s="262">
        <f t="shared" si="11"/>
        <v>3.8564792176039114E-2</v>
      </c>
      <c r="N16" s="247" t="s">
        <v>547</v>
      </c>
      <c r="O16" s="263">
        <v>45453</v>
      </c>
      <c r="P16" s="264"/>
      <c r="Q16" s="228"/>
      <c r="R16" s="54" t="s">
        <v>853</v>
      </c>
    </row>
    <row r="17" spans="1:18" ht="15" customHeight="1">
      <c r="A17" s="265">
        <v>8</v>
      </c>
      <c r="B17" s="266">
        <v>45442</v>
      </c>
      <c r="C17" s="267"/>
      <c r="D17" s="268" t="s">
        <v>206</v>
      </c>
      <c r="E17" s="269" t="s">
        <v>545</v>
      </c>
      <c r="F17" s="248">
        <v>2860</v>
      </c>
      <c r="G17" s="249">
        <v>2720</v>
      </c>
      <c r="H17" s="248">
        <v>2955</v>
      </c>
      <c r="I17" s="248" t="s">
        <v>899</v>
      </c>
      <c r="J17" s="247" t="s">
        <v>913</v>
      </c>
      <c r="K17" s="247">
        <f t="shared" ref="K17" si="12">H17-F17</f>
        <v>95</v>
      </c>
      <c r="L17" s="261">
        <f t="shared" ref="L17" si="13">(F17*-0.3)/100</f>
        <v>-8.58</v>
      </c>
      <c r="M17" s="262">
        <f t="shared" ref="M17" si="14">(K17+L17)/F17</f>
        <v>3.0216783216783217E-2</v>
      </c>
      <c r="N17" s="247" t="s">
        <v>547</v>
      </c>
      <c r="O17" s="263">
        <v>45446</v>
      </c>
      <c r="P17" s="264"/>
      <c r="Q17" s="228"/>
      <c r="R17" s="54" t="s">
        <v>853</v>
      </c>
    </row>
    <row r="18" spans="1:18" ht="15" customHeight="1">
      <c r="A18" s="265">
        <v>9</v>
      </c>
      <c r="B18" s="266">
        <v>45442</v>
      </c>
      <c r="C18" s="267"/>
      <c r="D18" s="268" t="s">
        <v>112</v>
      </c>
      <c r="E18" s="269" t="s">
        <v>545</v>
      </c>
      <c r="F18" s="248">
        <v>199</v>
      </c>
      <c r="G18" s="249">
        <v>185</v>
      </c>
      <c r="H18" s="248">
        <v>216.5</v>
      </c>
      <c r="I18" s="248" t="s">
        <v>900</v>
      </c>
      <c r="J18" s="247" t="s">
        <v>912</v>
      </c>
      <c r="K18" s="247">
        <f t="shared" ref="K18:K19" si="15">H18-F18</f>
        <v>17.5</v>
      </c>
      <c r="L18" s="261">
        <f t="shared" ref="L18:L19" si="16">(F18*-0.3)/100</f>
        <v>-0.59699999999999998</v>
      </c>
      <c r="M18" s="262">
        <f t="shared" ref="M18:M19" si="17">(K18+L18)/F18</f>
        <v>8.4939698492462301E-2</v>
      </c>
      <c r="N18" s="247" t="s">
        <v>547</v>
      </c>
      <c r="O18" s="263">
        <v>45446</v>
      </c>
      <c r="P18" s="264"/>
      <c r="Q18" s="228"/>
      <c r="R18" s="54" t="s">
        <v>854</v>
      </c>
    </row>
    <row r="19" spans="1:18" ht="15" customHeight="1">
      <c r="A19" s="314">
        <v>10</v>
      </c>
      <c r="B19" s="315">
        <v>45446</v>
      </c>
      <c r="C19" s="316"/>
      <c r="D19" s="317" t="s">
        <v>121</v>
      </c>
      <c r="E19" s="318" t="s">
        <v>545</v>
      </c>
      <c r="F19" s="308">
        <v>561</v>
      </c>
      <c r="G19" s="309">
        <v>534</v>
      </c>
      <c r="H19" s="308">
        <v>530</v>
      </c>
      <c r="I19" s="308" t="s">
        <v>915</v>
      </c>
      <c r="J19" s="310" t="s">
        <v>936</v>
      </c>
      <c r="K19" s="310">
        <f t="shared" si="15"/>
        <v>-31</v>
      </c>
      <c r="L19" s="319">
        <f t="shared" si="16"/>
        <v>-1.6829999999999998</v>
      </c>
      <c r="M19" s="320">
        <f t="shared" si="17"/>
        <v>-5.8258467023172902E-2</v>
      </c>
      <c r="N19" s="310" t="s">
        <v>557</v>
      </c>
      <c r="O19" s="321">
        <v>45447</v>
      </c>
      <c r="P19" s="313"/>
      <c r="Q19" s="228"/>
      <c r="R19" s="54" t="s">
        <v>853</v>
      </c>
    </row>
    <row r="20" spans="1:18" ht="15" customHeight="1">
      <c r="A20" s="187">
        <v>11</v>
      </c>
      <c r="B20" s="184">
        <v>45447</v>
      </c>
      <c r="C20" s="188"/>
      <c r="D20" s="192" t="s">
        <v>206</v>
      </c>
      <c r="E20" s="189" t="s">
        <v>545</v>
      </c>
      <c r="F20" s="183" t="s">
        <v>927</v>
      </c>
      <c r="G20" s="185">
        <v>2740</v>
      </c>
      <c r="H20" s="183"/>
      <c r="I20" s="183" t="s">
        <v>928</v>
      </c>
      <c r="J20" s="185" t="s">
        <v>546</v>
      </c>
      <c r="K20" s="185"/>
      <c r="L20" s="186"/>
      <c r="M20" s="190"/>
      <c r="N20" s="185"/>
      <c r="O20" s="191"/>
      <c r="P20" s="186">
        <f>VLOOKUP(D20,'MidCap Intra'!$B$11:$C$571,2,0)</f>
        <v>2908.3</v>
      </c>
      <c r="Q20" s="228"/>
      <c r="R20" s="54" t="s">
        <v>853</v>
      </c>
    </row>
    <row r="21" spans="1:18" ht="15" customHeight="1">
      <c r="A21" s="265">
        <v>12</v>
      </c>
      <c r="B21" s="266">
        <v>45447</v>
      </c>
      <c r="C21" s="267"/>
      <c r="D21" s="268" t="s">
        <v>126</v>
      </c>
      <c r="E21" s="269" t="s">
        <v>545</v>
      </c>
      <c r="F21" s="248">
        <v>1520</v>
      </c>
      <c r="G21" s="249">
        <v>1360</v>
      </c>
      <c r="H21" s="248">
        <v>1585</v>
      </c>
      <c r="I21" s="248" t="s">
        <v>934</v>
      </c>
      <c r="J21" s="247" t="s">
        <v>940</v>
      </c>
      <c r="K21" s="247">
        <f t="shared" ref="K21" si="18">H21-F21</f>
        <v>65</v>
      </c>
      <c r="L21" s="261">
        <f t="shared" ref="L21" si="19">(F21*-0.3)/100</f>
        <v>-4.5599999999999996</v>
      </c>
      <c r="M21" s="262">
        <f t="shared" ref="M21" si="20">(K21+L21)/F21</f>
        <v>3.9763157894736841E-2</v>
      </c>
      <c r="N21" s="247" t="s">
        <v>547</v>
      </c>
      <c r="O21" s="263">
        <v>45456</v>
      </c>
      <c r="P21" s="264"/>
      <c r="Q21" s="228"/>
      <c r="R21" s="54" t="s">
        <v>853</v>
      </c>
    </row>
    <row r="22" spans="1:18" ht="15" customHeight="1">
      <c r="A22" s="314">
        <v>13</v>
      </c>
      <c r="B22" s="315">
        <v>45447</v>
      </c>
      <c r="C22" s="316"/>
      <c r="D22" s="317" t="s">
        <v>92</v>
      </c>
      <c r="E22" s="318" t="s">
        <v>545</v>
      </c>
      <c r="F22" s="308">
        <v>467.5</v>
      </c>
      <c r="G22" s="309">
        <v>445</v>
      </c>
      <c r="H22" s="308">
        <v>440</v>
      </c>
      <c r="I22" s="308" t="s">
        <v>937</v>
      </c>
      <c r="J22" s="310" t="s">
        <v>945</v>
      </c>
      <c r="K22" s="310">
        <f t="shared" ref="K22:K23" si="21">H22-F22</f>
        <v>-27.5</v>
      </c>
      <c r="L22" s="319">
        <f t="shared" ref="L22" si="22">(F22*-0.3)/100</f>
        <v>-1.4025000000000001</v>
      </c>
      <c r="M22" s="320">
        <f t="shared" ref="M22:M23" si="23">(K22+L22)/F22</f>
        <v>-6.1823529411764708E-2</v>
      </c>
      <c r="N22" s="310" t="s">
        <v>557</v>
      </c>
      <c r="O22" s="321">
        <v>45447</v>
      </c>
      <c r="P22" s="313"/>
      <c r="Q22" s="228"/>
      <c r="R22" s="54" t="s">
        <v>853</v>
      </c>
    </row>
    <row r="23" spans="1:18" ht="15" customHeight="1">
      <c r="A23" s="265">
        <v>14</v>
      </c>
      <c r="B23" s="266">
        <v>45447</v>
      </c>
      <c r="C23" s="267"/>
      <c r="D23" s="268" t="s">
        <v>151</v>
      </c>
      <c r="E23" s="269" t="s">
        <v>545</v>
      </c>
      <c r="F23" s="248">
        <v>158.25</v>
      </c>
      <c r="G23" s="249">
        <v>150</v>
      </c>
      <c r="H23" s="248">
        <v>164.5</v>
      </c>
      <c r="I23" s="248" t="s">
        <v>947</v>
      </c>
      <c r="J23" s="247" t="s">
        <v>1020</v>
      </c>
      <c r="K23" s="247">
        <f t="shared" si="21"/>
        <v>6.25</v>
      </c>
      <c r="L23" s="261">
        <f>(F23*-0.3)/100</f>
        <v>-0.47475000000000001</v>
      </c>
      <c r="M23" s="262">
        <f t="shared" si="23"/>
        <v>3.6494470774091625E-2</v>
      </c>
      <c r="N23" s="247" t="s">
        <v>547</v>
      </c>
      <c r="O23" s="263">
        <v>45453</v>
      </c>
      <c r="P23" s="264"/>
      <c r="Q23" s="228"/>
      <c r="R23" s="54" t="s">
        <v>853</v>
      </c>
    </row>
    <row r="24" spans="1:18" ht="15" customHeight="1">
      <c r="A24" s="265">
        <v>15</v>
      </c>
      <c r="B24" s="266">
        <v>45448</v>
      </c>
      <c r="C24" s="267"/>
      <c r="D24" s="268" t="s">
        <v>74</v>
      </c>
      <c r="E24" s="269" t="s">
        <v>545</v>
      </c>
      <c r="F24" s="248">
        <v>239.5</v>
      </c>
      <c r="G24" s="249">
        <v>219</v>
      </c>
      <c r="H24" s="248">
        <v>258.5</v>
      </c>
      <c r="I24" s="248" t="s">
        <v>948</v>
      </c>
      <c r="J24" s="247" t="s">
        <v>949</v>
      </c>
      <c r="K24" s="247">
        <f t="shared" ref="K24" si="24">H24-F24</f>
        <v>19</v>
      </c>
      <c r="L24" s="261">
        <f>(F24*-0.03)/100</f>
        <v>-7.1849999999999997E-2</v>
      </c>
      <c r="M24" s="262">
        <f t="shared" ref="M24" si="25">(K24+L24)/F24</f>
        <v>7.9031941544885173E-2</v>
      </c>
      <c r="N24" s="247" t="s">
        <v>547</v>
      </c>
      <c r="O24" s="263">
        <v>45448</v>
      </c>
      <c r="P24" s="264"/>
      <c r="Q24" s="228"/>
      <c r="R24" s="54" t="s">
        <v>853</v>
      </c>
    </row>
    <row r="25" spans="1:18" ht="15" customHeight="1">
      <c r="A25" s="265">
        <v>16</v>
      </c>
      <c r="B25" s="266">
        <v>45448</v>
      </c>
      <c r="C25" s="267"/>
      <c r="D25" s="268" t="s">
        <v>298</v>
      </c>
      <c r="E25" s="269" t="s">
        <v>545</v>
      </c>
      <c r="F25" s="248">
        <v>1425</v>
      </c>
      <c r="G25" s="249">
        <v>1320</v>
      </c>
      <c r="H25" s="248">
        <v>1502.5</v>
      </c>
      <c r="I25" s="248" t="s">
        <v>954</v>
      </c>
      <c r="J25" s="247" t="s">
        <v>958</v>
      </c>
      <c r="K25" s="247">
        <f t="shared" ref="K25" si="26">H25-F25</f>
        <v>77.5</v>
      </c>
      <c r="L25" s="261">
        <f>(F25*-0.03)/100</f>
        <v>-0.42749999999999999</v>
      </c>
      <c r="M25" s="262">
        <f t="shared" ref="M25" si="27">(K25+L25)/F25</f>
        <v>5.4085964912280703E-2</v>
      </c>
      <c r="N25" s="247" t="s">
        <v>547</v>
      </c>
      <c r="O25" s="263">
        <v>45448</v>
      </c>
      <c r="P25" s="264"/>
      <c r="Q25" s="228"/>
      <c r="R25" s="54" t="s">
        <v>853</v>
      </c>
    </row>
    <row r="26" spans="1:18" ht="15" customHeight="1">
      <c r="A26" s="265">
        <v>17</v>
      </c>
      <c r="B26" s="266">
        <v>45448</v>
      </c>
      <c r="C26" s="267"/>
      <c r="D26" s="268" t="s">
        <v>795</v>
      </c>
      <c r="E26" s="269" t="s">
        <v>545</v>
      </c>
      <c r="F26" s="248">
        <v>2490</v>
      </c>
      <c r="G26" s="249">
        <v>2290</v>
      </c>
      <c r="H26" s="248">
        <v>2635</v>
      </c>
      <c r="I26" s="248" t="s">
        <v>963</v>
      </c>
      <c r="J26" s="247" t="s">
        <v>690</v>
      </c>
      <c r="K26" s="247">
        <f t="shared" ref="K26" si="28">H26-F26</f>
        <v>145</v>
      </c>
      <c r="L26" s="261">
        <f>(F26*-0.3)/100</f>
        <v>-7.47</v>
      </c>
      <c r="M26" s="262">
        <f t="shared" ref="M26" si="29">(K26+L26)/F26</f>
        <v>5.523293172690763E-2</v>
      </c>
      <c r="N26" s="247" t="s">
        <v>547</v>
      </c>
      <c r="O26" s="263">
        <v>45450</v>
      </c>
      <c r="P26" s="264"/>
      <c r="Q26" s="228"/>
      <c r="R26" s="54" t="s">
        <v>853</v>
      </c>
    </row>
    <row r="27" spans="1:18" ht="15" customHeight="1">
      <c r="A27" s="265">
        <v>18</v>
      </c>
      <c r="B27" s="266">
        <v>45448</v>
      </c>
      <c r="C27" s="267"/>
      <c r="D27" s="268" t="s">
        <v>805</v>
      </c>
      <c r="E27" s="269" t="s">
        <v>545</v>
      </c>
      <c r="F27" s="248">
        <v>649</v>
      </c>
      <c r="G27" s="249">
        <v>595</v>
      </c>
      <c r="H27" s="248">
        <v>692</v>
      </c>
      <c r="I27" s="248" t="s">
        <v>964</v>
      </c>
      <c r="J27" s="247" t="s">
        <v>1012</v>
      </c>
      <c r="K27" s="247">
        <f t="shared" ref="K27" si="30">H27-F27</f>
        <v>43</v>
      </c>
      <c r="L27" s="261">
        <f>(F27*-0.3)/100</f>
        <v>-1.9469999999999998</v>
      </c>
      <c r="M27" s="262">
        <f t="shared" ref="M27" si="31">(K27+L27)/F27</f>
        <v>6.3255778120184902E-2</v>
      </c>
      <c r="N27" s="247" t="s">
        <v>547</v>
      </c>
      <c r="O27" s="263">
        <v>45450</v>
      </c>
      <c r="P27" s="264"/>
      <c r="Q27" s="228"/>
      <c r="R27" s="54" t="s">
        <v>853</v>
      </c>
    </row>
    <row r="28" spans="1:18" ht="15" customHeight="1">
      <c r="A28" s="265">
        <v>19</v>
      </c>
      <c r="B28" s="266">
        <v>45449</v>
      </c>
      <c r="C28" s="267"/>
      <c r="D28" s="268" t="s">
        <v>74</v>
      </c>
      <c r="E28" s="269" t="s">
        <v>545</v>
      </c>
      <c r="F28" s="248">
        <v>268</v>
      </c>
      <c r="G28" s="249">
        <v>248</v>
      </c>
      <c r="H28" s="248">
        <v>282</v>
      </c>
      <c r="I28" s="248" t="s">
        <v>990</v>
      </c>
      <c r="J28" s="247" t="s">
        <v>1015</v>
      </c>
      <c r="K28" s="247">
        <f t="shared" ref="K28" si="32">H28-F28</f>
        <v>14</v>
      </c>
      <c r="L28" s="261">
        <f>(F28*-0.3)/100</f>
        <v>-0.80399999999999994</v>
      </c>
      <c r="M28" s="262">
        <f t="shared" ref="M28" si="33">(K28+L28)/F28</f>
        <v>4.9238805970149256E-2</v>
      </c>
      <c r="N28" s="247" t="s">
        <v>547</v>
      </c>
      <c r="O28" s="263">
        <v>45450</v>
      </c>
      <c r="P28" s="264"/>
      <c r="Q28" s="228"/>
      <c r="R28" s="54" t="s">
        <v>853</v>
      </c>
    </row>
    <row r="29" spans="1:18" ht="15" customHeight="1">
      <c r="A29" s="334">
        <v>20</v>
      </c>
      <c r="B29" s="184">
        <v>45449</v>
      </c>
      <c r="C29" s="285"/>
      <c r="D29" s="192" t="s">
        <v>220</v>
      </c>
      <c r="E29" s="189" t="s">
        <v>545</v>
      </c>
      <c r="F29" s="183" t="s">
        <v>1018</v>
      </c>
      <c r="G29" s="185">
        <v>1045</v>
      </c>
      <c r="H29" s="183"/>
      <c r="I29" s="183" t="s">
        <v>1019</v>
      </c>
      <c r="J29" s="185" t="s">
        <v>546</v>
      </c>
      <c r="K29" s="285"/>
      <c r="L29" s="285"/>
      <c r="M29" s="285"/>
      <c r="N29" s="285"/>
      <c r="O29" s="285"/>
      <c r="P29" s="186">
        <f>VLOOKUP(D29,'MidCap Intra'!$B$11:$C$571,2,0)</f>
        <v>1094.5999999999999</v>
      </c>
      <c r="Q29" s="333"/>
      <c r="R29" s="54" t="s">
        <v>853</v>
      </c>
    </row>
    <row r="30" spans="1:18" ht="15" customHeight="1">
      <c r="A30" s="265">
        <v>21</v>
      </c>
      <c r="B30" s="266">
        <v>45449</v>
      </c>
      <c r="C30" s="267"/>
      <c r="D30" s="268" t="s">
        <v>416</v>
      </c>
      <c r="E30" s="269" t="s">
        <v>545</v>
      </c>
      <c r="F30" s="248">
        <v>1470</v>
      </c>
      <c r="G30" s="249">
        <v>1340</v>
      </c>
      <c r="H30" s="248">
        <v>1557.5</v>
      </c>
      <c r="I30" s="248" t="s">
        <v>991</v>
      </c>
      <c r="J30" s="247" t="s">
        <v>994</v>
      </c>
      <c r="K30" s="247">
        <f t="shared" ref="K30" si="34">H30-F30</f>
        <v>87.5</v>
      </c>
      <c r="L30" s="261">
        <f>(F30*-0.3)/100</f>
        <v>-4.41</v>
      </c>
      <c r="M30" s="262">
        <f t="shared" ref="M30" si="35">(K30+L30)/F30</f>
        <v>5.6523809523809525E-2</v>
      </c>
      <c r="N30" s="247" t="s">
        <v>547</v>
      </c>
      <c r="O30" s="263">
        <v>45463</v>
      </c>
      <c r="P30" s="264"/>
      <c r="Q30" s="228"/>
      <c r="R30" s="54" t="s">
        <v>853</v>
      </c>
    </row>
    <row r="31" spans="1:18" ht="15" customHeight="1">
      <c r="A31" s="342">
        <v>22</v>
      </c>
      <c r="B31" s="266">
        <v>45450</v>
      </c>
      <c r="C31" s="267"/>
      <c r="D31" s="268" t="s">
        <v>213</v>
      </c>
      <c r="E31" s="269" t="s">
        <v>545</v>
      </c>
      <c r="F31" s="248">
        <v>2295</v>
      </c>
      <c r="G31" s="249">
        <v>2090</v>
      </c>
      <c r="H31" s="248">
        <v>2397.5</v>
      </c>
      <c r="I31" s="248" t="s">
        <v>1011</v>
      </c>
      <c r="J31" s="247" t="s">
        <v>1045</v>
      </c>
      <c r="K31" s="247">
        <f t="shared" ref="K31" si="36">H31-F31</f>
        <v>102.5</v>
      </c>
      <c r="L31" s="261">
        <f>(F31*-0.3)/100</f>
        <v>-6.8849999999999998</v>
      </c>
      <c r="M31" s="262">
        <f t="shared" ref="M31" si="37">(K31+L31)/F31</f>
        <v>4.1662309368191722E-2</v>
      </c>
      <c r="N31" s="247" t="s">
        <v>547</v>
      </c>
      <c r="O31" s="263">
        <v>45456</v>
      </c>
      <c r="P31" s="264"/>
      <c r="Q31" s="228"/>
      <c r="R31" s="54" t="s">
        <v>855</v>
      </c>
    </row>
    <row r="32" spans="1:18" ht="15" customHeight="1">
      <c r="A32" s="187">
        <v>23</v>
      </c>
      <c r="B32" s="184">
        <v>45450</v>
      </c>
      <c r="C32" s="188"/>
      <c r="D32" s="192" t="s">
        <v>221</v>
      </c>
      <c r="E32" s="189" t="s">
        <v>545</v>
      </c>
      <c r="F32" s="183" t="s">
        <v>1013</v>
      </c>
      <c r="G32" s="185">
        <v>890</v>
      </c>
      <c r="H32" s="183"/>
      <c r="I32" s="183" t="s">
        <v>1014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955</v>
      </c>
      <c r="Q32" s="228"/>
      <c r="R32" s="54" t="s">
        <v>854</v>
      </c>
    </row>
    <row r="33" spans="1:18" ht="15" customHeight="1">
      <c r="A33" s="265">
        <v>24</v>
      </c>
      <c r="B33" s="266">
        <v>45454</v>
      </c>
      <c r="C33" s="267"/>
      <c r="D33" s="268" t="s">
        <v>39</v>
      </c>
      <c r="E33" s="269" t="s">
        <v>545</v>
      </c>
      <c r="F33" s="248">
        <v>660</v>
      </c>
      <c r="G33" s="249">
        <v>615</v>
      </c>
      <c r="H33" s="248">
        <v>693.5</v>
      </c>
      <c r="I33" s="248" t="s">
        <v>1030</v>
      </c>
      <c r="J33" s="247" t="s">
        <v>1074</v>
      </c>
      <c r="K33" s="247">
        <f t="shared" ref="K33" si="38">H33-F33</f>
        <v>33.5</v>
      </c>
      <c r="L33" s="261">
        <f>(F33*-0.3)/100</f>
        <v>-1.98</v>
      </c>
      <c r="M33" s="262">
        <f t="shared" ref="M33" si="39">(K33+L33)/F33</f>
        <v>4.7757575757575756E-2</v>
      </c>
      <c r="N33" s="247" t="s">
        <v>547</v>
      </c>
      <c r="O33" s="263">
        <v>45462</v>
      </c>
      <c r="P33" s="264"/>
      <c r="Q33" s="228"/>
      <c r="R33" s="54" t="s">
        <v>853</v>
      </c>
    </row>
    <row r="34" spans="1:18" ht="15" customHeight="1">
      <c r="A34" s="265">
        <v>25</v>
      </c>
      <c r="B34" s="266">
        <v>45454</v>
      </c>
      <c r="C34" s="267"/>
      <c r="D34" s="268" t="s">
        <v>345</v>
      </c>
      <c r="E34" s="269" t="s">
        <v>545</v>
      </c>
      <c r="F34" s="248">
        <v>201</v>
      </c>
      <c r="G34" s="249">
        <v>189</v>
      </c>
      <c r="H34" s="248">
        <v>211.5</v>
      </c>
      <c r="I34" s="248" t="s">
        <v>1031</v>
      </c>
      <c r="J34" s="247" t="s">
        <v>1090</v>
      </c>
      <c r="K34" s="247">
        <f t="shared" ref="K34" si="40">H34-F34</f>
        <v>10.5</v>
      </c>
      <c r="L34" s="261">
        <f>(F34*-0.3)/100</f>
        <v>-0.60299999999999998</v>
      </c>
      <c r="M34" s="262">
        <f t="shared" ref="M34" si="41">(K34+L34)/F34</f>
        <v>4.9238805970149256E-2</v>
      </c>
      <c r="N34" s="247" t="s">
        <v>547</v>
      </c>
      <c r="O34" s="263">
        <v>45463</v>
      </c>
      <c r="P34" s="264"/>
      <c r="Q34" s="228"/>
      <c r="R34" s="54" t="s">
        <v>853</v>
      </c>
    </row>
    <row r="35" spans="1:18" ht="15" customHeight="1">
      <c r="A35" s="187">
        <v>26</v>
      </c>
      <c r="B35" s="184">
        <v>45456</v>
      </c>
      <c r="C35" s="188"/>
      <c r="D35" s="192" t="s">
        <v>811</v>
      </c>
      <c r="E35" s="189" t="s">
        <v>545</v>
      </c>
      <c r="F35" s="183" t="s">
        <v>1046</v>
      </c>
      <c r="G35" s="185">
        <v>1290</v>
      </c>
      <c r="H35" s="183"/>
      <c r="I35" s="183" t="s">
        <v>954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1402.55</v>
      </c>
      <c r="Q35" s="228"/>
      <c r="R35" s="54" t="s">
        <v>853</v>
      </c>
    </row>
    <row r="36" spans="1:18" ht="15" customHeight="1">
      <c r="A36" s="187">
        <v>27</v>
      </c>
      <c r="B36" s="184">
        <v>45457</v>
      </c>
      <c r="C36" s="188"/>
      <c r="D36" s="192" t="s">
        <v>235</v>
      </c>
      <c r="E36" s="189" t="s">
        <v>545</v>
      </c>
      <c r="F36" s="183" t="s">
        <v>1054</v>
      </c>
      <c r="G36" s="185">
        <v>438</v>
      </c>
      <c r="H36" s="183"/>
      <c r="I36" s="183" t="s">
        <v>1055</v>
      </c>
      <c r="J36" s="185" t="s">
        <v>546</v>
      </c>
      <c r="K36" s="185"/>
      <c r="L36" s="186"/>
      <c r="M36" s="190"/>
      <c r="N36" s="185"/>
      <c r="O36" s="191"/>
      <c r="P36" s="186">
        <f>VLOOKUP(D36,'MidCap Intra'!$B$11:$C$571,2,0)</f>
        <v>496.85</v>
      </c>
      <c r="Q36" s="228"/>
      <c r="R36" s="54" t="s">
        <v>853</v>
      </c>
    </row>
    <row r="37" spans="1:18" ht="15" customHeight="1">
      <c r="A37" s="265">
        <v>28</v>
      </c>
      <c r="B37" s="266">
        <v>45461</v>
      </c>
      <c r="C37" s="267"/>
      <c r="D37" s="268" t="s">
        <v>1016</v>
      </c>
      <c r="E37" s="269" t="s">
        <v>545</v>
      </c>
      <c r="F37" s="248">
        <v>1240</v>
      </c>
      <c r="G37" s="249">
        <v>1150</v>
      </c>
      <c r="H37" s="248">
        <v>1309</v>
      </c>
      <c r="I37" s="248" t="s">
        <v>1067</v>
      </c>
      <c r="J37" s="247" t="s">
        <v>1178</v>
      </c>
      <c r="K37" s="247">
        <f t="shared" ref="K37" si="42">H37-F37</f>
        <v>69</v>
      </c>
      <c r="L37" s="261">
        <f>(F37*-0.3)/100</f>
        <v>-3.72</v>
      </c>
      <c r="M37" s="262">
        <f t="shared" ref="M37" si="43">(K37+L37)/F37</f>
        <v>5.2645161290322581E-2</v>
      </c>
      <c r="N37" s="247" t="s">
        <v>547</v>
      </c>
      <c r="O37" s="263">
        <v>45468</v>
      </c>
      <c r="P37" s="264"/>
      <c r="Q37" s="228"/>
      <c r="R37" s="54" t="s">
        <v>853</v>
      </c>
    </row>
    <row r="38" spans="1:18" ht="15" customHeight="1">
      <c r="A38" s="187">
        <v>29</v>
      </c>
      <c r="B38" s="184">
        <v>45462</v>
      </c>
      <c r="C38" s="188"/>
      <c r="D38" s="192" t="s">
        <v>139</v>
      </c>
      <c r="E38" s="189" t="s">
        <v>545</v>
      </c>
      <c r="F38" s="183" t="s">
        <v>1075</v>
      </c>
      <c r="G38" s="185">
        <v>113</v>
      </c>
      <c r="H38" s="183"/>
      <c r="I38" s="183" t="s">
        <v>1076</v>
      </c>
      <c r="J38" s="185" t="s">
        <v>546</v>
      </c>
      <c r="K38" s="185"/>
      <c r="L38" s="186"/>
      <c r="M38" s="190"/>
      <c r="N38" s="185"/>
      <c r="O38" s="191"/>
      <c r="P38" s="186">
        <f>VLOOKUP(D38,'MidCap Intra'!$B$11:$C$571,2,0)</f>
        <v>122.83</v>
      </c>
      <c r="Q38" s="228"/>
    </row>
    <row r="39" spans="1:18" ht="15" customHeight="1">
      <c r="A39" s="265">
        <v>30</v>
      </c>
      <c r="B39" s="266">
        <v>45462</v>
      </c>
      <c r="C39" s="267"/>
      <c r="D39" s="268" t="s">
        <v>418</v>
      </c>
      <c r="E39" s="269" t="s">
        <v>545</v>
      </c>
      <c r="F39" s="248">
        <v>1355</v>
      </c>
      <c r="G39" s="249">
        <v>1265</v>
      </c>
      <c r="H39" s="248">
        <v>1435</v>
      </c>
      <c r="I39" s="248" t="s">
        <v>1079</v>
      </c>
      <c r="J39" s="247" t="s">
        <v>977</v>
      </c>
      <c r="K39" s="247">
        <f t="shared" ref="K39" si="44">H39-F39</f>
        <v>80</v>
      </c>
      <c r="L39" s="261">
        <f>(F39*-0.3)/100</f>
        <v>-4.0650000000000004</v>
      </c>
      <c r="M39" s="262">
        <f t="shared" ref="M39" si="45">(K39+L39)/F39</f>
        <v>5.6040590405904062E-2</v>
      </c>
      <c r="N39" s="247" t="s">
        <v>547</v>
      </c>
      <c r="O39" s="263">
        <v>45468</v>
      </c>
      <c r="P39" s="264"/>
      <c r="Q39" s="228"/>
    </row>
    <row r="40" spans="1:18" ht="15" customHeight="1">
      <c r="A40" s="187">
        <v>31</v>
      </c>
      <c r="B40" s="184">
        <v>45463</v>
      </c>
      <c r="C40" s="188"/>
      <c r="D40" s="192" t="s">
        <v>92</v>
      </c>
      <c r="E40" s="189" t="s">
        <v>545</v>
      </c>
      <c r="F40" s="183" t="s">
        <v>1091</v>
      </c>
      <c r="G40" s="185">
        <v>448</v>
      </c>
      <c r="H40" s="183"/>
      <c r="I40" s="183" t="s">
        <v>1092</v>
      </c>
      <c r="J40" s="185" t="s">
        <v>546</v>
      </c>
      <c r="K40" s="185"/>
      <c r="L40" s="186"/>
      <c r="M40" s="190"/>
      <c r="N40" s="185"/>
      <c r="O40" s="191"/>
      <c r="P40" s="186">
        <f>VLOOKUP(D40,'MidCap Intra'!$B$11:$C$571,2,0)</f>
        <v>469.25</v>
      </c>
      <c r="Q40" s="228"/>
    </row>
    <row r="41" spans="1:18" ht="15" customHeight="1">
      <c r="A41" s="187">
        <v>32</v>
      </c>
      <c r="B41" s="184">
        <v>45463</v>
      </c>
      <c r="C41" s="188"/>
      <c r="D41" s="192" t="s">
        <v>385</v>
      </c>
      <c r="E41" s="189" t="s">
        <v>545</v>
      </c>
      <c r="F41" s="183" t="s">
        <v>1093</v>
      </c>
      <c r="G41" s="185">
        <v>3180</v>
      </c>
      <c r="H41" s="183"/>
      <c r="I41" s="183" t="s">
        <v>1094</v>
      </c>
      <c r="J41" s="185" t="s">
        <v>546</v>
      </c>
      <c r="K41" s="185"/>
      <c r="L41" s="186"/>
      <c r="M41" s="190"/>
      <c r="N41" s="185"/>
      <c r="O41" s="191"/>
      <c r="P41" s="186">
        <f>VLOOKUP(D41,'MidCap Intra'!$B$11:$C$571,2,0)</f>
        <v>3332.25</v>
      </c>
      <c r="Q41" s="228"/>
    </row>
    <row r="42" spans="1:18" ht="15" customHeight="1">
      <c r="A42" s="187">
        <v>33</v>
      </c>
      <c r="B42" s="184">
        <v>45464</v>
      </c>
      <c r="C42" s="188"/>
      <c r="D42" s="192" t="s">
        <v>93</v>
      </c>
      <c r="E42" s="189" t="s">
        <v>545</v>
      </c>
      <c r="F42" s="183" t="s">
        <v>1108</v>
      </c>
      <c r="G42" s="185">
        <v>5145</v>
      </c>
      <c r="H42" s="183"/>
      <c r="I42" s="183" t="s">
        <v>1109</v>
      </c>
      <c r="J42" s="185" t="s">
        <v>546</v>
      </c>
      <c r="K42" s="185"/>
      <c r="L42" s="186"/>
      <c r="M42" s="190"/>
      <c r="N42" s="185"/>
      <c r="O42" s="191"/>
      <c r="P42" s="186">
        <f>VLOOKUP(D42,'MidCap Intra'!$B$11:$C$571,2,0)</f>
        <v>5350.65</v>
      </c>
      <c r="Q42" s="228"/>
    </row>
    <row r="43" spans="1:18" ht="15" customHeight="1">
      <c r="A43" s="187">
        <v>34</v>
      </c>
      <c r="B43" s="184">
        <v>45464</v>
      </c>
      <c r="C43" s="188"/>
      <c r="D43" s="192" t="s">
        <v>116</v>
      </c>
      <c r="E43" s="189" t="s">
        <v>545</v>
      </c>
      <c r="F43" s="183" t="s">
        <v>1116</v>
      </c>
      <c r="G43" s="185">
        <v>675</v>
      </c>
      <c r="H43" s="183"/>
      <c r="I43" s="183" t="s">
        <v>1117</v>
      </c>
      <c r="J43" s="185" t="s">
        <v>546</v>
      </c>
      <c r="K43" s="185"/>
      <c r="L43" s="186"/>
      <c r="M43" s="190"/>
      <c r="N43" s="185"/>
      <c r="O43" s="191"/>
      <c r="P43" s="186">
        <f>VLOOKUP(D43,'MidCap Intra'!$B$11:$C$571,2,0)</f>
        <v>694.65</v>
      </c>
      <c r="Q43" s="228"/>
    </row>
    <row r="44" spans="1:18" ht="15" customHeight="1">
      <c r="A44" s="187">
        <v>35</v>
      </c>
      <c r="B44" s="184">
        <v>45468</v>
      </c>
      <c r="C44" s="188"/>
      <c r="D44" s="192" t="s">
        <v>390</v>
      </c>
      <c r="E44" s="189" t="s">
        <v>545</v>
      </c>
      <c r="F44" s="183" t="s">
        <v>1179</v>
      </c>
      <c r="G44" s="185">
        <v>795</v>
      </c>
      <c r="H44" s="183"/>
      <c r="I44" s="183" t="s">
        <v>1180</v>
      </c>
      <c r="J44" s="185" t="s">
        <v>546</v>
      </c>
      <c r="K44" s="185"/>
      <c r="L44" s="186"/>
      <c r="M44" s="190"/>
      <c r="N44" s="185"/>
      <c r="O44" s="191"/>
      <c r="P44" s="186">
        <f>VLOOKUP(D44,'MidCap Intra'!$B$11:$C$571,2,0)</f>
        <v>830.55</v>
      </c>
      <c r="Q44" s="228"/>
    </row>
    <row r="45" spans="1:18" ht="15" customHeight="1">
      <c r="A45" s="187"/>
      <c r="B45" s="184"/>
      <c r="C45" s="188"/>
      <c r="D45" s="192"/>
      <c r="E45" s="189"/>
      <c r="F45" s="183"/>
      <c r="G45" s="185"/>
      <c r="H45" s="183"/>
      <c r="I45" s="183"/>
      <c r="J45" s="185"/>
      <c r="K45" s="185"/>
      <c r="L45" s="186"/>
      <c r="M45" s="190"/>
      <c r="N45" s="185"/>
      <c r="O45" s="191"/>
      <c r="P45" s="186"/>
      <c r="Q45" s="228"/>
    </row>
    <row r="46" spans="1:18" ht="15" customHeight="1">
      <c r="A46" s="187"/>
      <c r="B46" s="184"/>
      <c r="C46" s="188"/>
      <c r="D46" s="192"/>
      <c r="E46" s="189"/>
      <c r="F46" s="183"/>
      <c r="G46" s="185"/>
      <c r="H46" s="183"/>
      <c r="I46" s="183"/>
      <c r="J46" s="185"/>
      <c r="K46" s="185"/>
      <c r="L46" s="186"/>
      <c r="M46" s="190"/>
      <c r="N46" s="185"/>
      <c r="O46" s="191"/>
      <c r="P46" s="186"/>
      <c r="Q46" s="228"/>
    </row>
    <row r="47" spans="1:18" ht="15" customHeight="1">
      <c r="A47" s="187"/>
      <c r="B47" s="184"/>
      <c r="C47" s="188"/>
      <c r="D47" s="192"/>
      <c r="E47" s="189"/>
      <c r="F47" s="183"/>
      <c r="G47" s="185"/>
      <c r="H47" s="183"/>
      <c r="I47" s="183"/>
      <c r="J47" s="185"/>
      <c r="K47" s="185"/>
      <c r="L47" s="186"/>
      <c r="M47" s="190"/>
      <c r="N47" s="185"/>
      <c r="O47" s="191"/>
      <c r="P47" s="186"/>
      <c r="Q47" s="228"/>
    </row>
    <row r="48" spans="1:18" ht="15" customHeight="1">
      <c r="A48" s="285"/>
      <c r="B48" s="285"/>
      <c r="C48" s="188"/>
      <c r="D48" s="192"/>
      <c r="E48" s="189"/>
      <c r="F48" s="183"/>
      <c r="G48" s="185"/>
      <c r="H48" s="183"/>
      <c r="I48" s="183"/>
      <c r="J48" s="185"/>
      <c r="K48" s="185"/>
      <c r="L48" s="186"/>
      <c r="M48" s="190"/>
      <c r="N48" s="185"/>
      <c r="O48" s="191"/>
      <c r="P48" s="186"/>
      <c r="Q48" s="228"/>
    </row>
    <row r="49" spans="1:38" ht="15" customHeight="1">
      <c r="G49" s="54"/>
      <c r="H49" s="54"/>
      <c r="I49" s="54"/>
      <c r="J49" s="54"/>
      <c r="K49" s="54"/>
      <c r="L49" s="54"/>
      <c r="M49" s="54"/>
      <c r="N49" s="54"/>
      <c r="O49" s="54"/>
      <c r="P49" s="54"/>
    </row>
    <row r="50" spans="1:38" ht="14.25" customHeight="1">
      <c r="A50" s="96"/>
      <c r="B50" s="97"/>
      <c r="C50" s="98"/>
      <c r="D50" s="99"/>
      <c r="E50" s="100"/>
      <c r="F50" s="100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102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" customHeight="1">
      <c r="A51" s="103" t="s">
        <v>548</v>
      </c>
      <c r="B51" s="104"/>
      <c r="C51" s="105"/>
      <c r="E51" s="106"/>
      <c r="F51" s="106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2" customHeight="1">
      <c r="A52" s="107" t="s">
        <v>549</v>
      </c>
      <c r="B52" s="103"/>
      <c r="C52" s="103"/>
      <c r="D52" s="103"/>
      <c r="E52" s="37"/>
      <c r="F52" s="108" t="s">
        <v>550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2" customHeight="1">
      <c r="A53" s="103" t="s">
        <v>551</v>
      </c>
      <c r="B53" s="103"/>
      <c r="C53" s="103"/>
      <c r="D53" s="103" t="s">
        <v>552</v>
      </c>
      <c r="E53" s="6"/>
      <c r="F53" s="108" t="s">
        <v>553</v>
      </c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2" customHeight="1">
      <c r="A54" s="103"/>
      <c r="B54" s="103"/>
      <c r="C54" s="103"/>
      <c r="D54" s="103"/>
      <c r="E54" s="6"/>
      <c r="F54" s="6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2" customHeight="1">
      <c r="A55" s="196"/>
      <c r="B55" s="196"/>
      <c r="C55" s="196"/>
      <c r="D55" s="196"/>
      <c r="E55" s="197"/>
      <c r="F55" s="197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4.25" customHeight="1">
      <c r="A56" s="103"/>
      <c r="B56" s="103"/>
      <c r="C56" s="103"/>
      <c r="D56" s="103"/>
      <c r="E56" s="6"/>
      <c r="F56" s="6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</row>
    <row r="57" spans="1:38" ht="12.75" customHeight="1">
      <c r="A57" s="115" t="s">
        <v>558</v>
      </c>
      <c r="B57" s="115"/>
      <c r="C57" s="115"/>
      <c r="D57" s="115"/>
      <c r="E57" s="6"/>
      <c r="F57" s="6"/>
      <c r="G57" s="54"/>
      <c r="H57" s="54"/>
      <c r="I57" s="54"/>
      <c r="J57" s="54"/>
      <c r="K57" s="54"/>
      <c r="L57" s="54"/>
      <c r="M57" s="54"/>
      <c r="N57" s="54"/>
      <c r="O57" s="54"/>
      <c r="P57" s="54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38.25" customHeight="1">
      <c r="A58" s="93" t="s">
        <v>16</v>
      </c>
      <c r="B58" s="93" t="s">
        <v>521</v>
      </c>
      <c r="C58" s="93"/>
      <c r="D58" s="94" t="s">
        <v>532</v>
      </c>
      <c r="E58" s="93" t="s">
        <v>533</v>
      </c>
      <c r="F58" s="93" t="s">
        <v>534</v>
      </c>
      <c r="G58" s="93" t="s">
        <v>554</v>
      </c>
      <c r="H58" s="93" t="s">
        <v>536</v>
      </c>
      <c r="I58" s="193" t="s">
        <v>537</v>
      </c>
      <c r="J58" s="195" t="s">
        <v>538</v>
      </c>
      <c r="K58" s="194" t="s">
        <v>559</v>
      </c>
      <c r="L58" s="95" t="s">
        <v>540</v>
      </c>
      <c r="M58" s="116" t="s">
        <v>560</v>
      </c>
      <c r="N58" s="93" t="s">
        <v>561</v>
      </c>
      <c r="O58" s="92" t="s">
        <v>542</v>
      </c>
      <c r="P58" s="260" t="s">
        <v>543</v>
      </c>
      <c r="Q58" s="230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2.75" customHeight="1">
      <c r="A59" s="303">
        <v>1</v>
      </c>
      <c r="B59" s="304">
        <v>45446</v>
      </c>
      <c r="C59" s="305"/>
      <c r="D59" s="305" t="s">
        <v>896</v>
      </c>
      <c r="E59" s="303" t="s">
        <v>556</v>
      </c>
      <c r="F59" s="303">
        <v>12550</v>
      </c>
      <c r="G59" s="303">
        <v>12300</v>
      </c>
      <c r="H59" s="303">
        <v>12300</v>
      </c>
      <c r="I59" s="306" t="s">
        <v>916</v>
      </c>
      <c r="J59" s="297" t="s">
        <v>930</v>
      </c>
      <c r="K59" s="298">
        <f t="shared" ref="K59:K67" si="46">H59-F59</f>
        <v>-250</v>
      </c>
      <c r="L59" s="299">
        <f t="shared" ref="L59" si="47">(H59*N59)*0.03%</f>
        <v>184.49999999999997</v>
      </c>
      <c r="M59" s="300">
        <f t="shared" ref="M59" si="48">(K59*N59)-L59</f>
        <v>-12684.5</v>
      </c>
      <c r="N59" s="298">
        <v>50</v>
      </c>
      <c r="O59" s="301" t="s">
        <v>557</v>
      </c>
      <c r="P59" s="302">
        <v>45447</v>
      </c>
      <c r="Q59" s="226"/>
      <c r="R59" s="54" t="s">
        <v>854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03">
        <v>2</v>
      </c>
      <c r="B60" s="304">
        <v>45446</v>
      </c>
      <c r="C60" s="305"/>
      <c r="D60" s="305" t="s">
        <v>917</v>
      </c>
      <c r="E60" s="303" t="s">
        <v>556</v>
      </c>
      <c r="F60" s="303">
        <v>2381.5</v>
      </c>
      <c r="G60" s="303">
        <v>2355</v>
      </c>
      <c r="H60" s="303">
        <v>2355</v>
      </c>
      <c r="I60" s="306" t="s">
        <v>918</v>
      </c>
      <c r="J60" s="297" t="s">
        <v>929</v>
      </c>
      <c r="K60" s="298">
        <f t="shared" si="46"/>
        <v>-26.5</v>
      </c>
      <c r="L60" s="299">
        <f t="shared" ref="L60" si="49">(H60*N60)*0.03%</f>
        <v>337.00049999999999</v>
      </c>
      <c r="M60" s="300">
        <f t="shared" ref="M60" si="50">(K60*N60)-L60</f>
        <v>-12977.5005</v>
      </c>
      <c r="N60" s="298">
        <v>477</v>
      </c>
      <c r="O60" s="301" t="s">
        <v>557</v>
      </c>
      <c r="P60" s="302">
        <v>45447</v>
      </c>
      <c r="Q60" s="226"/>
      <c r="R60" s="54" t="s">
        <v>855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03">
        <v>3</v>
      </c>
      <c r="B61" s="304">
        <v>45446</v>
      </c>
      <c r="C61" s="305"/>
      <c r="D61" s="305" t="s">
        <v>919</v>
      </c>
      <c r="E61" s="303" t="s">
        <v>556</v>
      </c>
      <c r="F61" s="303">
        <v>3879.5</v>
      </c>
      <c r="G61" s="303">
        <v>3810</v>
      </c>
      <c r="H61" s="303">
        <v>3755</v>
      </c>
      <c r="I61" s="306" t="s">
        <v>920</v>
      </c>
      <c r="J61" s="297" t="s">
        <v>938</v>
      </c>
      <c r="K61" s="298">
        <f t="shared" si="46"/>
        <v>-124.5</v>
      </c>
      <c r="L61" s="299">
        <f t="shared" ref="L61" si="51">(H61*N61)*0.03%</f>
        <v>168.97499999999999</v>
      </c>
      <c r="M61" s="300">
        <f t="shared" ref="M61" si="52">(K61*N61)-L61</f>
        <v>-18843.974999999999</v>
      </c>
      <c r="N61" s="298">
        <v>150</v>
      </c>
      <c r="O61" s="301" t="s">
        <v>557</v>
      </c>
      <c r="P61" s="302">
        <v>45447</v>
      </c>
      <c r="Q61" s="226"/>
      <c r="R61" s="54" t="s">
        <v>853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22">
        <v>4</v>
      </c>
      <c r="B62" s="324">
        <v>45448</v>
      </c>
      <c r="C62" s="296"/>
      <c r="D62" s="296" t="s">
        <v>951</v>
      </c>
      <c r="E62" s="322" t="s">
        <v>556</v>
      </c>
      <c r="F62" s="322">
        <v>3260</v>
      </c>
      <c r="G62" s="322">
        <v>3195</v>
      </c>
      <c r="H62" s="322">
        <v>3322.5</v>
      </c>
      <c r="I62" s="322" t="s">
        <v>952</v>
      </c>
      <c r="J62" s="325" t="s">
        <v>953</v>
      </c>
      <c r="K62" s="326">
        <f t="shared" si="46"/>
        <v>62.5</v>
      </c>
      <c r="L62" s="327">
        <f t="shared" ref="L62" si="53">(H62*N62)*0.03%</f>
        <v>174.43124999999998</v>
      </c>
      <c r="M62" s="328">
        <f t="shared" ref="M62" si="54">(K62*N62)-L62</f>
        <v>10763.06875</v>
      </c>
      <c r="N62" s="326">
        <v>175</v>
      </c>
      <c r="O62" s="329" t="s">
        <v>547</v>
      </c>
      <c r="P62" s="330">
        <v>45448</v>
      </c>
      <c r="Q62" s="226"/>
      <c r="R62" s="54" t="s">
        <v>855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22">
        <v>5</v>
      </c>
      <c r="B63" s="324">
        <v>45448</v>
      </c>
      <c r="C63" s="296"/>
      <c r="D63" s="296" t="s">
        <v>959</v>
      </c>
      <c r="E63" s="322" t="s">
        <v>556</v>
      </c>
      <c r="F63" s="322">
        <v>5835</v>
      </c>
      <c r="G63" s="322">
        <v>5740</v>
      </c>
      <c r="H63" s="322">
        <v>5915</v>
      </c>
      <c r="I63" s="323" t="s">
        <v>960</v>
      </c>
      <c r="J63" s="325" t="s">
        <v>977</v>
      </c>
      <c r="K63" s="326">
        <f t="shared" si="46"/>
        <v>80</v>
      </c>
      <c r="L63" s="327">
        <f t="shared" ref="L63" si="55">(H63*N63)*0.03%</f>
        <v>221.81249999999997</v>
      </c>
      <c r="M63" s="328">
        <f t="shared" ref="M63" si="56">(K63*N63)-L63</f>
        <v>9778.1875</v>
      </c>
      <c r="N63" s="326">
        <v>125</v>
      </c>
      <c r="O63" s="329" t="s">
        <v>547</v>
      </c>
      <c r="P63" s="330">
        <v>45449</v>
      </c>
      <c r="Q63" s="226"/>
      <c r="R63" s="54" t="s">
        <v>855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22">
        <v>6</v>
      </c>
      <c r="B64" s="324">
        <v>45448</v>
      </c>
      <c r="C64" s="296"/>
      <c r="D64" s="296" t="s">
        <v>961</v>
      </c>
      <c r="E64" s="322" t="s">
        <v>556</v>
      </c>
      <c r="F64" s="322">
        <v>2067.5</v>
      </c>
      <c r="G64" s="322">
        <v>2035</v>
      </c>
      <c r="H64" s="322">
        <v>2093</v>
      </c>
      <c r="I64" s="323" t="s">
        <v>962</v>
      </c>
      <c r="J64" s="325" t="s">
        <v>965</v>
      </c>
      <c r="K64" s="326">
        <f t="shared" si="46"/>
        <v>25.5</v>
      </c>
      <c r="L64" s="327">
        <f t="shared" ref="L64" si="57">(H64*N64)*0.03%</f>
        <v>230.43929999999997</v>
      </c>
      <c r="M64" s="328">
        <f t="shared" ref="M64" si="58">(K64*N64)-L64</f>
        <v>9128.0607</v>
      </c>
      <c r="N64" s="326">
        <v>367</v>
      </c>
      <c r="O64" s="329" t="s">
        <v>547</v>
      </c>
      <c r="P64" s="330">
        <v>45448</v>
      </c>
      <c r="Q64" s="226"/>
      <c r="R64" s="54" t="s">
        <v>855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22">
        <v>7</v>
      </c>
      <c r="B65" s="324">
        <v>45448</v>
      </c>
      <c r="C65" s="296"/>
      <c r="D65" s="296" t="s">
        <v>966</v>
      </c>
      <c r="E65" s="322" t="s">
        <v>556</v>
      </c>
      <c r="F65" s="322">
        <v>1787.5</v>
      </c>
      <c r="G65" s="322">
        <v>1762</v>
      </c>
      <c r="H65" s="322">
        <v>1809.5</v>
      </c>
      <c r="I65" s="323" t="s">
        <v>967</v>
      </c>
      <c r="J65" s="325" t="s">
        <v>968</v>
      </c>
      <c r="K65" s="326">
        <f t="shared" si="46"/>
        <v>22</v>
      </c>
      <c r="L65" s="327">
        <f t="shared" ref="L65" si="59">(H65*N65)*0.03%</f>
        <v>271.42499999999995</v>
      </c>
      <c r="M65" s="328">
        <f t="shared" ref="M65" si="60">(K65*N65)-L65</f>
        <v>10728.575000000001</v>
      </c>
      <c r="N65" s="326">
        <v>500</v>
      </c>
      <c r="O65" s="329" t="s">
        <v>547</v>
      </c>
      <c r="P65" s="330">
        <v>45448</v>
      </c>
      <c r="Q65" s="226"/>
      <c r="R65" s="54" t="s">
        <v>855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22">
        <v>8</v>
      </c>
      <c r="B66" s="324">
        <v>45448</v>
      </c>
      <c r="C66" s="296"/>
      <c r="D66" s="296" t="s">
        <v>969</v>
      </c>
      <c r="E66" s="322" t="s">
        <v>556</v>
      </c>
      <c r="F66" s="322">
        <v>3755</v>
      </c>
      <c r="G66" s="322">
        <v>3690</v>
      </c>
      <c r="H66" s="322">
        <v>3802.5</v>
      </c>
      <c r="I66" s="323" t="s">
        <v>971</v>
      </c>
      <c r="J66" s="325" t="s">
        <v>566</v>
      </c>
      <c r="K66" s="326">
        <f t="shared" si="46"/>
        <v>47.5</v>
      </c>
      <c r="L66" s="327">
        <f t="shared" ref="L66" si="61">(H66*N66)*0.03%</f>
        <v>199.63124999999999</v>
      </c>
      <c r="M66" s="328">
        <f t="shared" ref="M66" si="62">(K66*N66)-L66</f>
        <v>8112.8687499999996</v>
      </c>
      <c r="N66" s="326">
        <v>175</v>
      </c>
      <c r="O66" s="329" t="s">
        <v>547</v>
      </c>
      <c r="P66" s="330">
        <v>45449</v>
      </c>
      <c r="Q66" s="226"/>
      <c r="R66" s="54" t="s">
        <v>855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03">
        <v>9</v>
      </c>
      <c r="B67" s="304">
        <v>45448</v>
      </c>
      <c r="C67" s="305"/>
      <c r="D67" s="305" t="s">
        <v>970</v>
      </c>
      <c r="E67" s="303" t="s">
        <v>556</v>
      </c>
      <c r="F67" s="303">
        <v>5500</v>
      </c>
      <c r="G67" s="303">
        <v>5440</v>
      </c>
      <c r="H67" s="303">
        <v>5440</v>
      </c>
      <c r="I67" s="306" t="s">
        <v>972</v>
      </c>
      <c r="J67" s="297" t="s">
        <v>974</v>
      </c>
      <c r="K67" s="298">
        <f t="shared" si="46"/>
        <v>-60</v>
      </c>
      <c r="L67" s="299">
        <f t="shared" ref="L67:L68" si="63">(H67*N67)*0.03%</f>
        <v>326.39999999999998</v>
      </c>
      <c r="M67" s="300">
        <f t="shared" ref="M67:M68" si="64">(K67*N67)-L67</f>
        <v>-12326.4</v>
      </c>
      <c r="N67" s="298">
        <v>200</v>
      </c>
      <c r="O67" s="301" t="s">
        <v>557</v>
      </c>
      <c r="P67" s="302">
        <v>45449</v>
      </c>
      <c r="Q67" s="226"/>
      <c r="R67" s="54" t="s">
        <v>855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22">
        <v>10</v>
      </c>
      <c r="B68" s="324">
        <v>45449</v>
      </c>
      <c r="C68" s="296"/>
      <c r="D68" s="296" t="s">
        <v>975</v>
      </c>
      <c r="E68" s="322" t="s">
        <v>556</v>
      </c>
      <c r="F68" s="322">
        <v>27200</v>
      </c>
      <c r="G68" s="322">
        <v>26700</v>
      </c>
      <c r="H68" s="322">
        <v>27590</v>
      </c>
      <c r="I68" s="323" t="s">
        <v>976</v>
      </c>
      <c r="J68" s="325" t="s">
        <v>1005</v>
      </c>
      <c r="K68" s="326">
        <f t="shared" ref="K68" si="65">H68-F68</f>
        <v>390</v>
      </c>
      <c r="L68" s="327">
        <f t="shared" si="63"/>
        <v>165.54</v>
      </c>
      <c r="M68" s="328">
        <f t="shared" si="64"/>
        <v>7634.46</v>
      </c>
      <c r="N68" s="326">
        <v>20</v>
      </c>
      <c r="O68" s="329" t="s">
        <v>547</v>
      </c>
      <c r="P68" s="330">
        <v>45450</v>
      </c>
      <c r="Q68" s="226"/>
      <c r="R68" s="54" t="s">
        <v>854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322">
        <v>11</v>
      </c>
      <c r="B69" s="324">
        <v>45449</v>
      </c>
      <c r="C69" s="296"/>
      <c r="D69" s="296" t="s">
        <v>978</v>
      </c>
      <c r="E69" s="322" t="s">
        <v>556</v>
      </c>
      <c r="F69" s="322">
        <v>2795</v>
      </c>
      <c r="G69" s="322">
        <v>2748</v>
      </c>
      <c r="H69" s="322">
        <v>2830</v>
      </c>
      <c r="I69" s="323" t="s">
        <v>979</v>
      </c>
      <c r="J69" s="325" t="s">
        <v>986</v>
      </c>
      <c r="K69" s="326">
        <f t="shared" ref="K69" si="66">H69-F69</f>
        <v>35</v>
      </c>
      <c r="L69" s="327">
        <f t="shared" ref="L69" si="67">(H69*N69)*0.03%</f>
        <v>212.24999999999997</v>
      </c>
      <c r="M69" s="328">
        <f t="shared" ref="M69" si="68">(K69*N69)-L69</f>
        <v>8537.75</v>
      </c>
      <c r="N69" s="326">
        <v>250</v>
      </c>
      <c r="O69" s="329" t="s">
        <v>547</v>
      </c>
      <c r="P69" s="330">
        <v>45450</v>
      </c>
      <c r="Q69" s="226"/>
      <c r="R69" s="54" t="s">
        <v>855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322">
        <v>12</v>
      </c>
      <c r="B70" s="324">
        <v>45449</v>
      </c>
      <c r="C70" s="296"/>
      <c r="D70" s="296" t="s">
        <v>980</v>
      </c>
      <c r="E70" s="322" t="s">
        <v>556</v>
      </c>
      <c r="F70" s="322">
        <v>4665</v>
      </c>
      <c r="G70" s="322">
        <v>4550</v>
      </c>
      <c r="H70" s="322">
        <v>4752.5</v>
      </c>
      <c r="I70" s="323" t="s">
        <v>981</v>
      </c>
      <c r="J70" s="325" t="s">
        <v>994</v>
      </c>
      <c r="K70" s="326">
        <f t="shared" ref="K70" si="69">H70-F70</f>
        <v>87.5</v>
      </c>
      <c r="L70" s="327">
        <f t="shared" ref="L70" si="70">(H70*N70)*0.03%</f>
        <v>142.57499999999999</v>
      </c>
      <c r="M70" s="328">
        <f t="shared" ref="M70" si="71">(K70*N70)-L70</f>
        <v>8607.4249999999993</v>
      </c>
      <c r="N70" s="326">
        <v>100</v>
      </c>
      <c r="O70" s="329" t="s">
        <v>547</v>
      </c>
      <c r="P70" s="330">
        <v>45450</v>
      </c>
      <c r="Q70" s="226"/>
      <c r="R70" s="54" t="s">
        <v>855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322">
        <v>13</v>
      </c>
      <c r="B71" s="324">
        <v>45450</v>
      </c>
      <c r="C71" s="296"/>
      <c r="D71" s="296" t="s">
        <v>1002</v>
      </c>
      <c r="E71" s="322" t="s">
        <v>818</v>
      </c>
      <c r="F71" s="322">
        <v>2034</v>
      </c>
      <c r="G71" s="322">
        <v>2060</v>
      </c>
      <c r="H71" s="322">
        <v>2014</v>
      </c>
      <c r="I71" s="323" t="s">
        <v>1003</v>
      </c>
      <c r="J71" s="325" t="s">
        <v>1004</v>
      </c>
      <c r="K71" s="326">
        <f>F71-H71</f>
        <v>20</v>
      </c>
      <c r="L71" s="327">
        <f t="shared" ref="L71:L73" si="72">(H71*N71)*0.03%</f>
        <v>241.67999999999998</v>
      </c>
      <c r="M71" s="328">
        <f t="shared" ref="M71:M73" si="73">(K71*N71)-L71</f>
        <v>7758.32</v>
      </c>
      <c r="N71" s="326">
        <v>400</v>
      </c>
      <c r="O71" s="329" t="s">
        <v>547</v>
      </c>
      <c r="P71" s="330">
        <v>45450</v>
      </c>
      <c r="Q71" s="226"/>
      <c r="R71" s="54" t="s">
        <v>854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322">
        <v>14</v>
      </c>
      <c r="B72" s="324">
        <v>45450</v>
      </c>
      <c r="C72" s="296"/>
      <c r="D72" s="296" t="s">
        <v>961</v>
      </c>
      <c r="E72" s="322" t="s">
        <v>556</v>
      </c>
      <c r="F72" s="322">
        <v>2165</v>
      </c>
      <c r="G72" s="322">
        <v>2135</v>
      </c>
      <c r="H72" s="322">
        <v>2175</v>
      </c>
      <c r="I72" s="323" t="s">
        <v>1006</v>
      </c>
      <c r="J72" s="325" t="s">
        <v>1022</v>
      </c>
      <c r="K72" s="326">
        <f t="shared" ref="K72:K73" si="74">H72-F72</f>
        <v>10</v>
      </c>
      <c r="L72" s="327">
        <f t="shared" si="72"/>
        <v>239.46749999999997</v>
      </c>
      <c r="M72" s="328">
        <f t="shared" si="73"/>
        <v>3430.5325000000003</v>
      </c>
      <c r="N72" s="326">
        <v>367</v>
      </c>
      <c r="O72" s="329" t="s">
        <v>547</v>
      </c>
      <c r="P72" s="330">
        <v>45453</v>
      </c>
      <c r="Q72" s="226"/>
      <c r="R72" s="54" t="s">
        <v>855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303">
        <v>15</v>
      </c>
      <c r="B73" s="304">
        <v>45450</v>
      </c>
      <c r="C73" s="305"/>
      <c r="D73" s="305" t="s">
        <v>1007</v>
      </c>
      <c r="E73" s="303" t="s">
        <v>556</v>
      </c>
      <c r="F73" s="303">
        <v>2470</v>
      </c>
      <c r="G73" s="303">
        <v>2430</v>
      </c>
      <c r="H73" s="303">
        <v>2450</v>
      </c>
      <c r="I73" s="306" t="s">
        <v>1008</v>
      </c>
      <c r="J73" s="297" t="s">
        <v>1026</v>
      </c>
      <c r="K73" s="298">
        <f t="shared" si="74"/>
        <v>-20</v>
      </c>
      <c r="L73" s="299">
        <f t="shared" si="72"/>
        <v>202.12499999999997</v>
      </c>
      <c r="M73" s="300">
        <f t="shared" si="73"/>
        <v>-5702.125</v>
      </c>
      <c r="N73" s="298">
        <v>275</v>
      </c>
      <c r="O73" s="301" t="s">
        <v>557</v>
      </c>
      <c r="P73" s="302">
        <v>45453</v>
      </c>
      <c r="Q73" s="226"/>
      <c r="R73" s="54" t="s">
        <v>855</v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303">
        <v>16</v>
      </c>
      <c r="B74" s="304">
        <v>45450</v>
      </c>
      <c r="C74" s="305"/>
      <c r="D74" s="305" t="s">
        <v>1009</v>
      </c>
      <c r="E74" s="303" t="s">
        <v>556</v>
      </c>
      <c r="F74" s="303">
        <v>484</v>
      </c>
      <c r="G74" s="303">
        <v>477</v>
      </c>
      <c r="H74" s="303">
        <v>477.5</v>
      </c>
      <c r="I74" s="306" t="s">
        <v>1010</v>
      </c>
      <c r="J74" s="297" t="s">
        <v>1023</v>
      </c>
      <c r="K74" s="298">
        <f t="shared" ref="K74:K76" si="75">H74-F74</f>
        <v>-6.5</v>
      </c>
      <c r="L74" s="299">
        <f t="shared" ref="L74:L76" si="76">(H74*N74)*0.03%</f>
        <v>214.87499999999997</v>
      </c>
      <c r="M74" s="300">
        <f t="shared" ref="M74:M76" si="77">(K74*N74)-L74</f>
        <v>-9964.875</v>
      </c>
      <c r="N74" s="298">
        <v>1500</v>
      </c>
      <c r="O74" s="301" t="s">
        <v>557</v>
      </c>
      <c r="P74" s="302">
        <v>45453</v>
      </c>
      <c r="Q74" s="226"/>
      <c r="R74" s="54" t="s">
        <v>853</v>
      </c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248">
        <v>17</v>
      </c>
      <c r="B75" s="292">
        <v>45453</v>
      </c>
      <c r="C75" s="295"/>
      <c r="D75" s="295" t="s">
        <v>1024</v>
      </c>
      <c r="E75" s="248" t="s">
        <v>556</v>
      </c>
      <c r="F75" s="248">
        <v>3627.5</v>
      </c>
      <c r="G75" s="248">
        <v>3580</v>
      </c>
      <c r="H75" s="248">
        <v>3662.5</v>
      </c>
      <c r="I75" s="249" t="s">
        <v>1025</v>
      </c>
      <c r="J75" s="335" t="s">
        <v>986</v>
      </c>
      <c r="K75" s="326">
        <f t="shared" si="75"/>
        <v>35</v>
      </c>
      <c r="L75" s="327">
        <f t="shared" si="76"/>
        <v>274.6875</v>
      </c>
      <c r="M75" s="328">
        <f t="shared" si="77"/>
        <v>8475.3125</v>
      </c>
      <c r="N75" s="326">
        <v>250</v>
      </c>
      <c r="O75" s="329" t="s">
        <v>547</v>
      </c>
      <c r="P75" s="330">
        <v>45454</v>
      </c>
      <c r="Q75" s="226"/>
      <c r="R75" s="54" t="s">
        <v>855</v>
      </c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2.75" customHeight="1">
      <c r="A76" s="248">
        <v>18</v>
      </c>
      <c r="B76" s="292">
        <v>45454</v>
      </c>
      <c r="C76" s="295"/>
      <c r="D76" s="295" t="s">
        <v>1024</v>
      </c>
      <c r="E76" s="248" t="s">
        <v>556</v>
      </c>
      <c r="F76" s="248">
        <v>3615.5</v>
      </c>
      <c r="G76" s="248">
        <v>3568</v>
      </c>
      <c r="H76" s="248">
        <v>3652.5</v>
      </c>
      <c r="I76" s="249" t="s">
        <v>1032</v>
      </c>
      <c r="J76" s="335" t="s">
        <v>1033</v>
      </c>
      <c r="K76" s="326">
        <f t="shared" si="75"/>
        <v>37</v>
      </c>
      <c r="L76" s="327">
        <f t="shared" si="76"/>
        <v>273.9375</v>
      </c>
      <c r="M76" s="328">
        <f t="shared" si="77"/>
        <v>8976.0625</v>
      </c>
      <c r="N76" s="326">
        <v>250</v>
      </c>
      <c r="O76" s="329" t="s">
        <v>547</v>
      </c>
      <c r="P76" s="330">
        <v>45454</v>
      </c>
      <c r="Q76" s="226"/>
      <c r="R76" s="54" t="s">
        <v>855</v>
      </c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ht="12.75" customHeight="1">
      <c r="A77" s="336">
        <v>19</v>
      </c>
      <c r="B77" s="337">
        <v>45454</v>
      </c>
      <c r="C77" s="305"/>
      <c r="D77" s="305" t="s">
        <v>1034</v>
      </c>
      <c r="E77" s="336" t="s">
        <v>556</v>
      </c>
      <c r="F77" s="336">
        <v>3182.5</v>
      </c>
      <c r="G77" s="336">
        <v>3135</v>
      </c>
      <c r="H77" s="336">
        <v>3135</v>
      </c>
      <c r="I77" s="338" t="s">
        <v>1035</v>
      </c>
      <c r="J77" s="297" t="s">
        <v>1041</v>
      </c>
      <c r="K77" s="298">
        <f t="shared" ref="K77" si="78">H77-F77</f>
        <v>-47.5</v>
      </c>
      <c r="L77" s="299">
        <f t="shared" ref="L77" si="79">(H77*N77)*0.03%</f>
        <v>235.12499999999997</v>
      </c>
      <c r="M77" s="300">
        <f t="shared" ref="M77" si="80">(K77*N77)-L77</f>
        <v>-12110.125</v>
      </c>
      <c r="N77" s="298">
        <v>250</v>
      </c>
      <c r="O77" s="301" t="s">
        <v>557</v>
      </c>
      <c r="P77" s="302">
        <v>45455</v>
      </c>
      <c r="Q77" s="226"/>
      <c r="R77" s="54" t="s">
        <v>855</v>
      </c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118"/>
      <c r="AK77" s="118"/>
      <c r="AL77" s="118"/>
    </row>
    <row r="78" spans="1:38" ht="12.75" customHeight="1">
      <c r="A78" s="339">
        <v>20</v>
      </c>
      <c r="B78" s="340">
        <v>45454</v>
      </c>
      <c r="C78" s="305"/>
      <c r="D78" s="305" t="s">
        <v>1036</v>
      </c>
      <c r="E78" s="339" t="s">
        <v>556</v>
      </c>
      <c r="F78" s="339">
        <v>2957.5</v>
      </c>
      <c r="G78" s="339">
        <v>2925</v>
      </c>
      <c r="H78" s="339">
        <v>2925</v>
      </c>
      <c r="I78" s="341" t="s">
        <v>1037</v>
      </c>
      <c r="J78" s="297" t="s">
        <v>1043</v>
      </c>
      <c r="K78" s="298">
        <f t="shared" ref="K78:K79" si="81">H78-F78</f>
        <v>-32.5</v>
      </c>
      <c r="L78" s="299">
        <f t="shared" ref="L78:L79" si="82">(H78*N78)*0.03%</f>
        <v>307.125</v>
      </c>
      <c r="M78" s="300">
        <f t="shared" ref="M78:M79" si="83">(K78*N78)-L78</f>
        <v>-11682.125</v>
      </c>
      <c r="N78" s="298">
        <v>350</v>
      </c>
      <c r="O78" s="301" t="s">
        <v>557</v>
      </c>
      <c r="P78" s="302">
        <v>45456</v>
      </c>
      <c r="Q78" s="226"/>
      <c r="R78" s="54" t="s">
        <v>855</v>
      </c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118"/>
      <c r="AK78" s="118"/>
      <c r="AL78" s="118"/>
    </row>
    <row r="79" spans="1:38" ht="12.75" customHeight="1">
      <c r="A79" s="248">
        <v>21</v>
      </c>
      <c r="B79" s="292">
        <v>45461</v>
      </c>
      <c r="C79" s="295"/>
      <c r="D79" s="295" t="s">
        <v>959</v>
      </c>
      <c r="E79" s="248" t="s">
        <v>556</v>
      </c>
      <c r="F79" s="248">
        <v>5985</v>
      </c>
      <c r="G79" s="248">
        <v>5885</v>
      </c>
      <c r="H79" s="248">
        <v>6050</v>
      </c>
      <c r="I79" s="249" t="s">
        <v>1064</v>
      </c>
      <c r="J79" s="335" t="s">
        <v>940</v>
      </c>
      <c r="K79" s="326">
        <f t="shared" si="81"/>
        <v>65</v>
      </c>
      <c r="L79" s="327">
        <f t="shared" si="82"/>
        <v>226.87499999999997</v>
      </c>
      <c r="M79" s="328">
        <f t="shared" si="83"/>
        <v>7898.125</v>
      </c>
      <c r="N79" s="326">
        <v>125</v>
      </c>
      <c r="O79" s="329" t="s">
        <v>547</v>
      </c>
      <c r="P79" s="330">
        <v>45464</v>
      </c>
      <c r="Q79" s="226"/>
      <c r="R79" s="54" t="s">
        <v>855</v>
      </c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118"/>
      <c r="AK79" s="118"/>
      <c r="AL79" s="118"/>
    </row>
    <row r="80" spans="1:38" ht="12.75" customHeight="1">
      <c r="A80" s="308">
        <v>22</v>
      </c>
      <c r="B80" s="331">
        <v>45461</v>
      </c>
      <c r="C80" s="307"/>
      <c r="D80" s="307" t="s">
        <v>896</v>
      </c>
      <c r="E80" s="308" t="s">
        <v>556</v>
      </c>
      <c r="F80" s="308">
        <v>12610</v>
      </c>
      <c r="G80" s="308">
        <v>12375</v>
      </c>
      <c r="H80" s="308">
        <v>12375</v>
      </c>
      <c r="I80" s="309" t="s">
        <v>1065</v>
      </c>
      <c r="J80" s="297" t="s">
        <v>1078</v>
      </c>
      <c r="K80" s="298">
        <f t="shared" ref="K80" si="84">H80-F80</f>
        <v>-235</v>
      </c>
      <c r="L80" s="299">
        <f t="shared" ref="L80" si="85">(H80*N80)*0.03%</f>
        <v>185.62499999999997</v>
      </c>
      <c r="M80" s="300">
        <f t="shared" ref="M80" si="86">(K80*N80)-L80</f>
        <v>-11935.625</v>
      </c>
      <c r="N80" s="298">
        <v>50</v>
      </c>
      <c r="O80" s="301" t="s">
        <v>557</v>
      </c>
      <c r="P80" s="302">
        <v>45462</v>
      </c>
      <c r="Q80" s="226"/>
      <c r="R80" s="54" t="s">
        <v>854</v>
      </c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118"/>
      <c r="AK80" s="118"/>
      <c r="AL80" s="118"/>
    </row>
    <row r="81" spans="1:38" ht="12.75" customHeight="1">
      <c r="A81" s="308">
        <v>23</v>
      </c>
      <c r="B81" s="331">
        <v>45461</v>
      </c>
      <c r="C81" s="307"/>
      <c r="D81" s="307" t="s">
        <v>961</v>
      </c>
      <c r="E81" s="308" t="s">
        <v>556</v>
      </c>
      <c r="F81" s="308">
        <v>2260</v>
      </c>
      <c r="G81" s="308">
        <v>2230</v>
      </c>
      <c r="H81" s="308">
        <v>2230</v>
      </c>
      <c r="I81" s="309" t="s">
        <v>1066</v>
      </c>
      <c r="J81" s="297" t="s">
        <v>996</v>
      </c>
      <c r="K81" s="298">
        <f t="shared" ref="K81:K82" si="87">H81-F81</f>
        <v>-30</v>
      </c>
      <c r="L81" s="299">
        <f t="shared" ref="L81:L82" si="88">(H81*N81)*0.03%</f>
        <v>245.52299999999997</v>
      </c>
      <c r="M81" s="300">
        <f t="shared" ref="M81:M82" si="89">(K81*N81)-L81</f>
        <v>-11255.522999999999</v>
      </c>
      <c r="N81" s="298">
        <v>367</v>
      </c>
      <c r="O81" s="301" t="s">
        <v>557</v>
      </c>
      <c r="P81" s="302">
        <v>45462</v>
      </c>
      <c r="Q81" s="226"/>
      <c r="R81" s="54" t="s">
        <v>855</v>
      </c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118"/>
      <c r="AK81" s="118"/>
      <c r="AL81" s="118"/>
    </row>
    <row r="82" spans="1:38" ht="12.75" customHeight="1">
      <c r="A82" s="248">
        <v>24</v>
      </c>
      <c r="B82" s="292">
        <v>45462</v>
      </c>
      <c r="C82" s="295"/>
      <c r="D82" s="295" t="s">
        <v>1080</v>
      </c>
      <c r="E82" s="248" t="s">
        <v>556</v>
      </c>
      <c r="F82" s="248">
        <v>51260</v>
      </c>
      <c r="G82" s="248">
        <v>50900</v>
      </c>
      <c r="H82" s="248">
        <v>51625</v>
      </c>
      <c r="I82" s="249" t="s">
        <v>1081</v>
      </c>
      <c r="J82" s="335" t="s">
        <v>1095</v>
      </c>
      <c r="K82" s="326">
        <f t="shared" si="87"/>
        <v>365</v>
      </c>
      <c r="L82" s="327">
        <f t="shared" si="88"/>
        <v>232.31249999999997</v>
      </c>
      <c r="M82" s="328">
        <f t="shared" si="89"/>
        <v>5242.6875</v>
      </c>
      <c r="N82" s="326">
        <v>15</v>
      </c>
      <c r="O82" s="329" t="s">
        <v>547</v>
      </c>
      <c r="P82" s="330">
        <v>45463</v>
      </c>
      <c r="Q82" s="226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118"/>
      <c r="AK82" s="118"/>
      <c r="AL82" s="118"/>
    </row>
    <row r="83" spans="1:38" ht="12.75" customHeight="1">
      <c r="A83" s="308">
        <v>25</v>
      </c>
      <c r="B83" s="331">
        <v>45464</v>
      </c>
      <c r="C83" s="307"/>
      <c r="D83" s="307" t="s">
        <v>1110</v>
      </c>
      <c r="E83" s="308" t="s">
        <v>556</v>
      </c>
      <c r="F83" s="308">
        <v>698</v>
      </c>
      <c r="G83" s="308">
        <v>685.5</v>
      </c>
      <c r="H83" s="308">
        <v>688.5</v>
      </c>
      <c r="I83" s="309" t="s">
        <v>1111</v>
      </c>
      <c r="J83" s="297" t="s">
        <v>1115</v>
      </c>
      <c r="K83" s="298">
        <f t="shared" ref="K83:K84" si="90">H83-F83</f>
        <v>-9.5</v>
      </c>
      <c r="L83" s="299">
        <f t="shared" ref="L83:L84" si="91">(H83*N83)*0.03%</f>
        <v>206.54999999999998</v>
      </c>
      <c r="M83" s="300">
        <f t="shared" ref="M83:M84" si="92">(K83*N83)-L83</f>
        <v>-9706.5499999999993</v>
      </c>
      <c r="N83" s="298">
        <v>1000</v>
      </c>
      <c r="O83" s="301" t="s">
        <v>557</v>
      </c>
      <c r="P83" s="302">
        <v>45464</v>
      </c>
      <c r="Q83" s="226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118"/>
      <c r="AK83" s="118"/>
      <c r="AL83" s="118"/>
    </row>
    <row r="84" spans="1:38" ht="12.75" customHeight="1">
      <c r="A84" s="248">
        <v>26</v>
      </c>
      <c r="B84" s="292">
        <v>45467</v>
      </c>
      <c r="C84" s="295"/>
      <c r="D84" s="295" t="s">
        <v>1133</v>
      </c>
      <c r="E84" s="248" t="s">
        <v>556</v>
      </c>
      <c r="F84" s="248">
        <v>1088</v>
      </c>
      <c r="G84" s="248">
        <v>1064</v>
      </c>
      <c r="H84" s="248">
        <v>1106.25</v>
      </c>
      <c r="I84" s="249" t="s">
        <v>1134</v>
      </c>
      <c r="J84" s="335" t="s">
        <v>1142</v>
      </c>
      <c r="K84" s="326">
        <f t="shared" si="90"/>
        <v>18.25</v>
      </c>
      <c r="L84" s="327">
        <f t="shared" si="91"/>
        <v>149.34375</v>
      </c>
      <c r="M84" s="328">
        <f t="shared" si="92"/>
        <v>8063.15625</v>
      </c>
      <c r="N84" s="326">
        <v>450</v>
      </c>
      <c r="O84" s="329" t="s">
        <v>547</v>
      </c>
      <c r="P84" s="330">
        <v>45467</v>
      </c>
      <c r="Q84" s="226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118"/>
      <c r="AK84" s="118"/>
      <c r="AL84" s="118"/>
    </row>
    <row r="85" spans="1:38" ht="12.75" customHeight="1">
      <c r="A85" s="248">
        <v>27</v>
      </c>
      <c r="B85" s="292">
        <v>45467</v>
      </c>
      <c r="C85" s="295"/>
      <c r="D85" s="295" t="s">
        <v>1080</v>
      </c>
      <c r="E85" s="248" t="s">
        <v>556</v>
      </c>
      <c r="F85" s="248">
        <v>51225</v>
      </c>
      <c r="G85" s="248">
        <v>50900</v>
      </c>
      <c r="H85" s="248">
        <v>51500</v>
      </c>
      <c r="I85" s="249" t="s">
        <v>1135</v>
      </c>
      <c r="J85" s="335" t="s">
        <v>1138</v>
      </c>
      <c r="K85" s="326">
        <f t="shared" ref="K85" si="93">H85-F85</f>
        <v>275</v>
      </c>
      <c r="L85" s="327">
        <f t="shared" ref="L85" si="94">(H85*N85)*0.03%</f>
        <v>231.74999999999997</v>
      </c>
      <c r="M85" s="328">
        <f t="shared" ref="M85" si="95">(K85*N85)-L85</f>
        <v>3893.25</v>
      </c>
      <c r="N85" s="326">
        <v>15</v>
      </c>
      <c r="O85" s="329" t="s">
        <v>547</v>
      </c>
      <c r="P85" s="330">
        <v>45467</v>
      </c>
      <c r="Q85" s="226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118"/>
      <c r="AK85" s="118"/>
      <c r="AL85" s="118"/>
    </row>
    <row r="86" spans="1:38" ht="12.75" customHeight="1">
      <c r="A86" s="248">
        <v>28</v>
      </c>
      <c r="B86" s="292">
        <v>45467</v>
      </c>
      <c r="C86" s="295"/>
      <c r="D86" s="295" t="s">
        <v>1136</v>
      </c>
      <c r="E86" s="248" t="s">
        <v>556</v>
      </c>
      <c r="F86" s="248">
        <v>533</v>
      </c>
      <c r="G86" s="248">
        <v>523</v>
      </c>
      <c r="H86" s="248">
        <v>539.5</v>
      </c>
      <c r="I86" s="249" t="s">
        <v>1137</v>
      </c>
      <c r="J86" s="335" t="s">
        <v>1139</v>
      </c>
      <c r="K86" s="326">
        <f t="shared" ref="K86" si="96">H86-F86</f>
        <v>6.5</v>
      </c>
      <c r="L86" s="327">
        <f t="shared" ref="L86" si="97">(H86*N86)*0.03%</f>
        <v>202.31249999999997</v>
      </c>
      <c r="M86" s="328">
        <f t="shared" ref="M86" si="98">(K86*N86)-L86</f>
        <v>7922.6875</v>
      </c>
      <c r="N86" s="326">
        <v>1250</v>
      </c>
      <c r="O86" s="329" t="s">
        <v>547</v>
      </c>
      <c r="P86" s="330">
        <v>45467</v>
      </c>
      <c r="Q86" s="226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118"/>
      <c r="AK86" s="118"/>
      <c r="AL86" s="118"/>
    </row>
    <row r="87" spans="1:38" ht="12.75" customHeight="1">
      <c r="A87" s="248">
        <v>29</v>
      </c>
      <c r="B87" s="292">
        <v>45467</v>
      </c>
      <c r="C87" s="295"/>
      <c r="D87" s="295" t="s">
        <v>1140</v>
      </c>
      <c r="E87" s="248" t="s">
        <v>556</v>
      </c>
      <c r="F87" s="248">
        <v>2062</v>
      </c>
      <c r="G87" s="248">
        <v>2034</v>
      </c>
      <c r="H87" s="248">
        <v>2082</v>
      </c>
      <c r="I87" s="249" t="s">
        <v>1141</v>
      </c>
      <c r="J87" s="335" t="s">
        <v>1004</v>
      </c>
      <c r="K87" s="326">
        <f t="shared" ref="K87" si="99">H87-F87</f>
        <v>20</v>
      </c>
      <c r="L87" s="327">
        <f t="shared" ref="L87" si="100">(H87*N87)*0.03%</f>
        <v>249.83999999999997</v>
      </c>
      <c r="M87" s="328">
        <f t="shared" ref="M87" si="101">(K87*N87)-L87</f>
        <v>7750.16</v>
      </c>
      <c r="N87" s="326">
        <v>400</v>
      </c>
      <c r="O87" s="329" t="s">
        <v>547</v>
      </c>
      <c r="P87" s="330">
        <v>45467</v>
      </c>
      <c r="Q87" s="226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118"/>
      <c r="AK87" s="118"/>
      <c r="AL87" s="118"/>
    </row>
    <row r="88" spans="1:38" ht="12.75" customHeight="1">
      <c r="A88" s="248">
        <v>30</v>
      </c>
      <c r="B88" s="292">
        <v>45467</v>
      </c>
      <c r="C88" s="295"/>
      <c r="D88" s="295" t="s">
        <v>1143</v>
      </c>
      <c r="E88" s="248" t="s">
        <v>556</v>
      </c>
      <c r="F88" s="248">
        <v>1520</v>
      </c>
      <c r="G88" s="248">
        <v>1500</v>
      </c>
      <c r="H88" s="248">
        <v>1530</v>
      </c>
      <c r="I88" s="249" t="s">
        <v>1144</v>
      </c>
      <c r="J88" s="335" t="s">
        <v>1022</v>
      </c>
      <c r="K88" s="326">
        <f t="shared" ref="K88" si="102">H88-F88</f>
        <v>10</v>
      </c>
      <c r="L88" s="327">
        <f t="shared" ref="L88" si="103">(H88*N88)*0.03%</f>
        <v>275.39999999999998</v>
      </c>
      <c r="M88" s="328">
        <f t="shared" ref="M88" si="104">(K88*N88)-L88</f>
        <v>5724.6</v>
      </c>
      <c r="N88" s="326">
        <v>600</v>
      </c>
      <c r="O88" s="329" t="s">
        <v>547</v>
      </c>
      <c r="P88" s="330">
        <v>45468</v>
      </c>
      <c r="Q88" s="226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118"/>
      <c r="AK88" s="118"/>
      <c r="AL88" s="118"/>
    </row>
    <row r="89" spans="1:38" ht="12.75" customHeight="1">
      <c r="A89" s="183">
        <v>31</v>
      </c>
      <c r="B89" s="231">
        <v>45468</v>
      </c>
      <c r="C89" s="227"/>
      <c r="D89" s="227" t="s">
        <v>1181</v>
      </c>
      <c r="E89" s="183" t="s">
        <v>556</v>
      </c>
      <c r="F89" s="183">
        <v>3582.5</v>
      </c>
      <c r="G89" s="183">
        <v>3500</v>
      </c>
      <c r="H89" s="183"/>
      <c r="I89" s="185" t="s">
        <v>1182</v>
      </c>
      <c r="J89" s="185" t="s">
        <v>546</v>
      </c>
      <c r="K89" s="183"/>
      <c r="L89" s="186"/>
      <c r="M89" s="277"/>
      <c r="N89" s="183"/>
      <c r="O89" s="185"/>
      <c r="P89" s="231"/>
      <c r="Q89" s="226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118"/>
      <c r="AK89" s="118"/>
      <c r="AL89" s="118"/>
    </row>
    <row r="90" spans="1:38" ht="12.75" customHeight="1">
      <c r="A90" s="183">
        <v>32</v>
      </c>
      <c r="B90" s="231">
        <v>45468</v>
      </c>
      <c r="C90" s="227"/>
      <c r="D90" s="227" t="s">
        <v>1183</v>
      </c>
      <c r="E90" s="183" t="s">
        <v>556</v>
      </c>
      <c r="F90" s="183">
        <v>2727.5</v>
      </c>
      <c r="G90" s="183">
        <v>2690</v>
      </c>
      <c r="H90" s="183"/>
      <c r="I90" s="185" t="s">
        <v>1184</v>
      </c>
      <c r="J90" s="185" t="s">
        <v>546</v>
      </c>
      <c r="K90" s="183"/>
      <c r="L90" s="186"/>
      <c r="M90" s="277"/>
      <c r="N90" s="183"/>
      <c r="O90" s="185"/>
      <c r="P90" s="231"/>
      <c r="Q90" s="226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118"/>
      <c r="AK90" s="118"/>
      <c r="AL90" s="118"/>
    </row>
    <row r="91" spans="1:38" ht="12.75" customHeight="1">
      <c r="A91" s="183"/>
      <c r="B91" s="231"/>
      <c r="C91" s="227"/>
      <c r="D91" s="227"/>
      <c r="E91" s="183"/>
      <c r="F91" s="183"/>
      <c r="G91" s="183"/>
      <c r="H91" s="183"/>
      <c r="I91" s="185"/>
      <c r="J91" s="185"/>
      <c r="K91" s="183"/>
      <c r="L91" s="186"/>
      <c r="M91" s="277"/>
      <c r="N91" s="183"/>
      <c r="O91" s="185"/>
      <c r="P91" s="231"/>
      <c r="Q91" s="226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118"/>
      <c r="AK91" s="118"/>
      <c r="AL91" s="118"/>
    </row>
    <row r="92" spans="1:38" s="272" customFormat="1" ht="12.75" customHeight="1">
      <c r="A92" s="183"/>
      <c r="B92" s="231"/>
      <c r="C92" s="227"/>
      <c r="D92" s="227"/>
      <c r="E92" s="183"/>
      <c r="F92" s="183"/>
      <c r="G92" s="183"/>
      <c r="H92" s="183"/>
      <c r="I92" s="185"/>
      <c r="J92" s="185"/>
      <c r="K92" s="183"/>
      <c r="L92" s="186"/>
      <c r="M92" s="277"/>
      <c r="N92" s="183"/>
      <c r="O92" s="185"/>
      <c r="P92" s="231"/>
      <c r="Q92" s="226"/>
      <c r="R92" s="270"/>
      <c r="S92" s="270"/>
      <c r="T92" s="270"/>
      <c r="U92" s="270"/>
      <c r="V92" s="270"/>
      <c r="W92" s="270"/>
      <c r="X92" s="270"/>
      <c r="Y92" s="270"/>
      <c r="Z92" s="270"/>
      <c r="AA92" s="270"/>
      <c r="AB92" s="270"/>
      <c r="AC92" s="270"/>
      <c r="AD92" s="270"/>
      <c r="AE92" s="270"/>
      <c r="AF92" s="270"/>
      <c r="AG92" s="270"/>
      <c r="AH92" s="270"/>
      <c r="AI92" s="270"/>
      <c r="AJ92" s="271"/>
      <c r="AK92" s="271"/>
      <c r="AL92" s="271"/>
    </row>
    <row r="93" spans="1:38" s="272" customFormat="1" ht="15" customHeight="1">
      <c r="A93" s="271"/>
      <c r="B93" s="226"/>
      <c r="C93" s="273"/>
      <c r="D93" s="273"/>
      <c r="E93" s="271"/>
      <c r="F93" s="271"/>
      <c r="G93" s="271"/>
      <c r="H93" s="271"/>
      <c r="I93" s="274"/>
      <c r="J93" s="274"/>
      <c r="K93" s="271"/>
      <c r="L93" s="275"/>
      <c r="M93" s="276"/>
      <c r="N93" s="271"/>
      <c r="O93" s="274"/>
      <c r="P93" s="226"/>
      <c r="R93" s="270"/>
      <c r="S93" s="270"/>
      <c r="T93" s="270"/>
      <c r="U93" s="270"/>
      <c r="V93" s="270"/>
      <c r="W93" s="270"/>
      <c r="X93" s="270"/>
      <c r="Y93" s="270"/>
      <c r="Z93" s="270"/>
      <c r="AA93" s="270"/>
      <c r="AB93" s="270"/>
      <c r="AC93" s="270"/>
      <c r="AD93" s="270"/>
      <c r="AE93" s="270"/>
      <c r="AF93" s="270"/>
      <c r="AG93" s="270"/>
      <c r="AH93" s="270"/>
      <c r="AI93" s="270"/>
    </row>
    <row r="94" spans="1:38" ht="12.75" customHeight="1">
      <c r="A94" s="118"/>
      <c r="B94" s="120"/>
      <c r="C94" s="117"/>
      <c r="D94" s="117"/>
      <c r="E94" s="118"/>
      <c r="F94" s="118"/>
      <c r="G94" s="118"/>
      <c r="H94" s="121"/>
      <c r="I94" s="121"/>
      <c r="J94" s="121"/>
      <c r="K94" s="117"/>
      <c r="L94" s="118"/>
      <c r="M94" s="118"/>
      <c r="N94" s="118"/>
      <c r="O94" s="121"/>
      <c r="P94" s="121"/>
      <c r="Q94" s="121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118"/>
      <c r="AK94" s="118"/>
      <c r="AL94" s="118"/>
    </row>
    <row r="95" spans="1:38" ht="13.8">
      <c r="A95" s="122" t="s">
        <v>562</v>
      </c>
      <c r="B95" s="122"/>
      <c r="C95" s="122"/>
      <c r="D95" s="122"/>
      <c r="E95" s="123"/>
      <c r="F95" s="101"/>
      <c r="G95" s="101"/>
      <c r="H95" s="101"/>
      <c r="I95" s="101"/>
      <c r="J95" s="1"/>
      <c r="K95" s="6"/>
      <c r="L95" s="6"/>
      <c r="M95" s="6"/>
      <c r="N95" s="1"/>
      <c r="O95" s="1"/>
      <c r="P95" s="37"/>
      <c r="Q95" s="37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37"/>
      <c r="AK95" s="37"/>
      <c r="AL95" s="37"/>
    </row>
    <row r="96" spans="1:38" ht="39.6">
      <c r="A96" s="93" t="s">
        <v>16</v>
      </c>
      <c r="B96" s="93" t="s">
        <v>521</v>
      </c>
      <c r="C96" s="93"/>
      <c r="D96" s="94" t="s">
        <v>532</v>
      </c>
      <c r="E96" s="93" t="s">
        <v>533</v>
      </c>
      <c r="F96" s="93" t="s">
        <v>534</v>
      </c>
      <c r="G96" s="93" t="s">
        <v>554</v>
      </c>
      <c r="H96" s="93" t="s">
        <v>536</v>
      </c>
      <c r="I96" s="93" t="s">
        <v>537</v>
      </c>
      <c r="J96" s="92" t="s">
        <v>538</v>
      </c>
      <c r="K96" s="92" t="s">
        <v>563</v>
      </c>
      <c r="L96" s="95" t="s">
        <v>540</v>
      </c>
      <c r="M96" s="116" t="s">
        <v>560</v>
      </c>
      <c r="N96" s="93" t="s">
        <v>561</v>
      </c>
      <c r="O96" s="93" t="s">
        <v>542</v>
      </c>
      <c r="P96" s="94" t="s">
        <v>543</v>
      </c>
      <c r="Q96" s="229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37"/>
      <c r="AK96" s="37"/>
      <c r="AL96" s="37"/>
    </row>
    <row r="97" spans="1:38" ht="12.75" customHeight="1">
      <c r="A97" s="385">
        <v>1</v>
      </c>
      <c r="B97" s="387">
        <v>45443</v>
      </c>
      <c r="C97" s="295"/>
      <c r="D97" s="296" t="s">
        <v>901</v>
      </c>
      <c r="E97" s="248" t="s">
        <v>556</v>
      </c>
      <c r="F97" s="248">
        <v>335</v>
      </c>
      <c r="G97" s="248"/>
      <c r="H97" s="248">
        <v>535</v>
      </c>
      <c r="I97" s="249"/>
      <c r="J97" s="399" t="s">
        <v>940</v>
      </c>
      <c r="K97" s="248">
        <f>H97-F97</f>
        <v>200</v>
      </c>
      <c r="L97" s="264">
        <v>50</v>
      </c>
      <c r="M97" s="397">
        <f>(65*25)-100</f>
        <v>1525</v>
      </c>
      <c r="N97" s="385">
        <v>25</v>
      </c>
      <c r="O97" s="399" t="s">
        <v>547</v>
      </c>
      <c r="P97" s="387">
        <v>45447</v>
      </c>
      <c r="Q97" s="226"/>
      <c r="R97" s="54" t="s">
        <v>853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386"/>
      <c r="B98" s="388"/>
      <c r="C98" s="295"/>
      <c r="D98" s="296" t="s">
        <v>902</v>
      </c>
      <c r="E98" s="248" t="s">
        <v>818</v>
      </c>
      <c r="F98" s="248">
        <v>180</v>
      </c>
      <c r="G98" s="248"/>
      <c r="H98" s="248">
        <v>315</v>
      </c>
      <c r="I98" s="249"/>
      <c r="J98" s="400"/>
      <c r="K98" s="248">
        <f>F98-H98</f>
        <v>-135</v>
      </c>
      <c r="L98" s="264">
        <v>50</v>
      </c>
      <c r="M98" s="398"/>
      <c r="N98" s="386"/>
      <c r="O98" s="400"/>
      <c r="P98" s="388"/>
      <c r="Q98" s="226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389">
        <v>2</v>
      </c>
      <c r="B99" s="383">
        <v>45443</v>
      </c>
      <c r="C99" s="307"/>
      <c r="D99" s="305" t="s">
        <v>903</v>
      </c>
      <c r="E99" s="308" t="s">
        <v>818</v>
      </c>
      <c r="F99" s="308">
        <v>325</v>
      </c>
      <c r="G99" s="308"/>
      <c r="H99" s="308">
        <v>205</v>
      </c>
      <c r="I99" s="309"/>
      <c r="J99" s="381" t="s">
        <v>931</v>
      </c>
      <c r="K99" s="310">
        <f>F99-H99</f>
        <v>120</v>
      </c>
      <c r="L99" s="311">
        <v>50</v>
      </c>
      <c r="M99" s="379">
        <v>-500</v>
      </c>
      <c r="N99" s="403">
        <v>40</v>
      </c>
      <c r="O99" s="381" t="s">
        <v>557</v>
      </c>
      <c r="P99" s="383">
        <v>45447</v>
      </c>
      <c r="Q99" s="226"/>
      <c r="R99" s="54" t="s">
        <v>855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407"/>
      <c r="B100" s="402"/>
      <c r="C100" s="307"/>
      <c r="D100" s="305" t="s">
        <v>905</v>
      </c>
      <c r="E100" s="308" t="s">
        <v>818</v>
      </c>
      <c r="F100" s="308">
        <v>360</v>
      </c>
      <c r="G100" s="308"/>
      <c r="H100" s="308">
        <v>500</v>
      </c>
      <c r="I100" s="309"/>
      <c r="J100" s="401"/>
      <c r="K100" s="310">
        <f>F100-H100</f>
        <v>-140</v>
      </c>
      <c r="L100" s="311">
        <v>50</v>
      </c>
      <c r="M100" s="406"/>
      <c r="N100" s="404"/>
      <c r="O100" s="401"/>
      <c r="P100" s="402"/>
      <c r="Q100" s="226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407"/>
      <c r="B101" s="402"/>
      <c r="C101" s="307"/>
      <c r="D101" s="305" t="s">
        <v>904</v>
      </c>
      <c r="E101" s="308" t="s">
        <v>556</v>
      </c>
      <c r="F101" s="308">
        <v>202.5</v>
      </c>
      <c r="G101" s="308"/>
      <c r="H101" s="308">
        <v>125</v>
      </c>
      <c r="I101" s="309"/>
      <c r="J101" s="401"/>
      <c r="K101" s="310">
        <f>H101-F101</f>
        <v>-77.5</v>
      </c>
      <c r="L101" s="311">
        <v>50</v>
      </c>
      <c r="M101" s="406"/>
      <c r="N101" s="404"/>
      <c r="O101" s="401"/>
      <c r="P101" s="402"/>
      <c r="Q101" s="226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390"/>
      <c r="B102" s="384"/>
      <c r="C102" s="307"/>
      <c r="D102" s="305" t="s">
        <v>906</v>
      </c>
      <c r="E102" s="308" t="s">
        <v>556</v>
      </c>
      <c r="F102" s="308">
        <v>232.5</v>
      </c>
      <c r="G102" s="308"/>
      <c r="H102" s="308">
        <v>322.5</v>
      </c>
      <c r="I102" s="309"/>
      <c r="J102" s="382"/>
      <c r="K102" s="310">
        <f>H102-F102</f>
        <v>90</v>
      </c>
      <c r="L102" s="311">
        <v>50</v>
      </c>
      <c r="M102" s="380"/>
      <c r="N102" s="405"/>
      <c r="O102" s="382"/>
      <c r="P102" s="384"/>
      <c r="Q102" s="226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385">
        <v>3</v>
      </c>
      <c r="B103" s="387">
        <v>45443</v>
      </c>
      <c r="C103" s="295"/>
      <c r="D103" s="296" t="s">
        <v>907</v>
      </c>
      <c r="E103" s="248" t="s">
        <v>556</v>
      </c>
      <c r="F103" s="248">
        <v>29.5</v>
      </c>
      <c r="G103" s="248"/>
      <c r="H103" s="248">
        <v>31.5</v>
      </c>
      <c r="I103" s="249"/>
      <c r="J103" s="399" t="s">
        <v>939</v>
      </c>
      <c r="K103" s="248">
        <f>H103-F103</f>
        <v>2</v>
      </c>
      <c r="L103" s="264">
        <v>50</v>
      </c>
      <c r="M103" s="397">
        <f>(2.25*450)-100</f>
        <v>912.5</v>
      </c>
      <c r="N103" s="385">
        <v>450</v>
      </c>
      <c r="O103" s="399" t="s">
        <v>547</v>
      </c>
      <c r="P103" s="387">
        <v>45447</v>
      </c>
      <c r="Q103" s="226"/>
      <c r="R103" s="54" t="s">
        <v>853</v>
      </c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386"/>
      <c r="B104" s="388"/>
      <c r="C104" s="295"/>
      <c r="D104" s="296" t="s">
        <v>908</v>
      </c>
      <c r="E104" s="248" t="s">
        <v>818</v>
      </c>
      <c r="F104" s="248">
        <v>15.25</v>
      </c>
      <c r="G104" s="248"/>
      <c r="H104" s="248">
        <v>15</v>
      </c>
      <c r="I104" s="249"/>
      <c r="J104" s="400"/>
      <c r="K104" s="248">
        <f>F104-H104</f>
        <v>0.25</v>
      </c>
      <c r="L104" s="264">
        <v>50</v>
      </c>
      <c r="M104" s="398"/>
      <c r="N104" s="386"/>
      <c r="O104" s="400"/>
      <c r="P104" s="388"/>
      <c r="Q104" s="226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389">
        <v>4</v>
      </c>
      <c r="B105" s="383">
        <v>45443</v>
      </c>
      <c r="C105" s="307"/>
      <c r="D105" s="305" t="s">
        <v>909</v>
      </c>
      <c r="E105" s="308" t="s">
        <v>556</v>
      </c>
      <c r="F105" s="308">
        <v>147.5</v>
      </c>
      <c r="G105" s="308"/>
      <c r="H105" s="308">
        <v>0</v>
      </c>
      <c r="I105" s="309"/>
      <c r="J105" s="395" t="s">
        <v>932</v>
      </c>
      <c r="K105" s="308">
        <f>H105-F105</f>
        <v>-147.5</v>
      </c>
      <c r="L105" s="313">
        <v>50</v>
      </c>
      <c r="M105" s="408">
        <f>-(45*75)-100</f>
        <v>-3475</v>
      </c>
      <c r="N105" s="389">
        <v>75</v>
      </c>
      <c r="O105" s="395" t="s">
        <v>557</v>
      </c>
      <c r="P105" s="383">
        <v>45446</v>
      </c>
      <c r="Q105" s="226"/>
      <c r="R105" s="54" t="s">
        <v>855</v>
      </c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390"/>
      <c r="B106" s="384"/>
      <c r="C106" s="307"/>
      <c r="D106" s="305" t="s">
        <v>910</v>
      </c>
      <c r="E106" s="308" t="s">
        <v>818</v>
      </c>
      <c r="F106" s="308">
        <v>102.5</v>
      </c>
      <c r="G106" s="308"/>
      <c r="H106" s="308">
        <v>0</v>
      </c>
      <c r="I106" s="309"/>
      <c r="J106" s="396"/>
      <c r="K106" s="308">
        <f>F106-H106</f>
        <v>102.5</v>
      </c>
      <c r="L106" s="313">
        <v>50</v>
      </c>
      <c r="M106" s="409"/>
      <c r="N106" s="390"/>
      <c r="O106" s="396"/>
      <c r="P106" s="384"/>
      <c r="Q106" s="226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389">
        <v>5</v>
      </c>
      <c r="B107" s="383">
        <v>45446</v>
      </c>
      <c r="C107" s="307"/>
      <c r="D107" s="305" t="s">
        <v>921</v>
      </c>
      <c r="E107" s="308" t="s">
        <v>556</v>
      </c>
      <c r="F107" s="308">
        <v>96</v>
      </c>
      <c r="G107" s="308"/>
      <c r="H107" s="308">
        <v>21</v>
      </c>
      <c r="I107" s="309"/>
      <c r="J107" s="381" t="s">
        <v>996</v>
      </c>
      <c r="K107" s="310">
        <f>H107-F107</f>
        <v>-75</v>
      </c>
      <c r="L107" s="311">
        <v>50</v>
      </c>
      <c r="M107" s="379">
        <v>-7600</v>
      </c>
      <c r="N107" s="310">
        <v>250</v>
      </c>
      <c r="O107" s="395" t="s">
        <v>557</v>
      </c>
      <c r="P107" s="383">
        <v>45450</v>
      </c>
      <c r="Q107" s="226"/>
      <c r="R107" s="54" t="s">
        <v>853</v>
      </c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390"/>
      <c r="B108" s="384"/>
      <c r="C108" s="307"/>
      <c r="D108" s="305" t="s">
        <v>922</v>
      </c>
      <c r="E108" s="308" t="s">
        <v>818</v>
      </c>
      <c r="F108" s="308">
        <v>64</v>
      </c>
      <c r="G108" s="308"/>
      <c r="H108" s="308">
        <v>19</v>
      </c>
      <c r="I108" s="309"/>
      <c r="J108" s="382"/>
      <c r="K108" s="310">
        <f>F108-H108</f>
        <v>45</v>
      </c>
      <c r="L108" s="311">
        <v>50</v>
      </c>
      <c r="M108" s="380"/>
      <c r="N108" s="310">
        <v>250</v>
      </c>
      <c r="O108" s="396"/>
      <c r="P108" s="384"/>
      <c r="Q108" s="226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293">
        <v>6</v>
      </c>
      <c r="B109" s="294">
        <v>45446</v>
      </c>
      <c r="C109" s="295"/>
      <c r="D109" s="296" t="s">
        <v>923</v>
      </c>
      <c r="E109" s="248" t="s">
        <v>818</v>
      </c>
      <c r="F109" s="248">
        <v>165</v>
      </c>
      <c r="G109" s="248">
        <v>265</v>
      </c>
      <c r="H109" s="248">
        <v>55</v>
      </c>
      <c r="I109" s="249" t="s">
        <v>924</v>
      </c>
      <c r="J109" s="289" t="s">
        <v>926</v>
      </c>
      <c r="K109" s="247">
        <f>F109-H109</f>
        <v>110</v>
      </c>
      <c r="L109" s="290">
        <v>50</v>
      </c>
      <c r="M109" s="291">
        <f>(K109*N109)-L109</f>
        <v>2700</v>
      </c>
      <c r="N109" s="247">
        <v>25</v>
      </c>
      <c r="O109" s="289" t="s">
        <v>547</v>
      </c>
      <c r="P109" s="292">
        <v>45447</v>
      </c>
      <c r="Q109" s="226"/>
      <c r="R109" s="54" t="s">
        <v>853</v>
      </c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389">
        <v>7</v>
      </c>
      <c r="B110" s="383">
        <v>45447</v>
      </c>
      <c r="C110" s="307"/>
      <c r="D110" s="305" t="s">
        <v>941</v>
      </c>
      <c r="E110" s="308" t="s">
        <v>556</v>
      </c>
      <c r="F110" s="308">
        <v>285</v>
      </c>
      <c r="G110" s="308"/>
      <c r="H110" s="308">
        <v>0</v>
      </c>
      <c r="I110" s="309"/>
      <c r="J110" s="395" t="s">
        <v>943</v>
      </c>
      <c r="K110" s="308">
        <v>-285</v>
      </c>
      <c r="L110" s="313">
        <v>25</v>
      </c>
      <c r="M110" s="379">
        <v>-6375</v>
      </c>
      <c r="N110" s="310">
        <v>40</v>
      </c>
      <c r="O110" s="395" t="s">
        <v>557</v>
      </c>
      <c r="P110" s="383">
        <v>45447</v>
      </c>
      <c r="Q110" s="226"/>
      <c r="R110" s="54" t="s">
        <v>855</v>
      </c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390"/>
      <c r="B111" s="384"/>
      <c r="C111" s="307"/>
      <c r="D111" s="307" t="s">
        <v>942</v>
      </c>
      <c r="E111" s="308" t="s">
        <v>818</v>
      </c>
      <c r="F111" s="308">
        <v>140</v>
      </c>
      <c r="G111" s="308"/>
      <c r="H111" s="308">
        <v>12.5</v>
      </c>
      <c r="I111" s="309"/>
      <c r="J111" s="396"/>
      <c r="K111" s="310">
        <f>F111-H111</f>
        <v>127.5</v>
      </c>
      <c r="L111" s="311">
        <v>50</v>
      </c>
      <c r="M111" s="380"/>
      <c r="N111" s="310">
        <v>40</v>
      </c>
      <c r="O111" s="396"/>
      <c r="P111" s="384"/>
      <c r="Q111" s="226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385">
        <v>8</v>
      </c>
      <c r="B112" s="387">
        <v>45417</v>
      </c>
      <c r="C112" s="295"/>
      <c r="D112" s="295" t="s">
        <v>955</v>
      </c>
      <c r="E112" s="248" t="s">
        <v>556</v>
      </c>
      <c r="F112" s="248">
        <v>270</v>
      </c>
      <c r="G112" s="248"/>
      <c r="H112" s="248">
        <v>332.5</v>
      </c>
      <c r="I112" s="249"/>
      <c r="J112" s="393" t="s">
        <v>995</v>
      </c>
      <c r="K112" s="247">
        <f>H112-F112</f>
        <v>62.5</v>
      </c>
      <c r="L112" s="290">
        <v>50</v>
      </c>
      <c r="M112" s="391">
        <v>2525</v>
      </c>
      <c r="N112" s="247">
        <v>50</v>
      </c>
      <c r="O112" s="393" t="s">
        <v>547</v>
      </c>
      <c r="P112" s="387">
        <v>45450</v>
      </c>
      <c r="Q112" s="226"/>
      <c r="R112" s="54" t="s">
        <v>853</v>
      </c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386"/>
      <c r="B113" s="388"/>
      <c r="C113" s="295"/>
      <c r="D113" s="295" t="s">
        <v>956</v>
      </c>
      <c r="E113" s="248" t="s">
        <v>818</v>
      </c>
      <c r="F113" s="248">
        <v>130</v>
      </c>
      <c r="G113" s="248"/>
      <c r="H113" s="248">
        <v>140</v>
      </c>
      <c r="I113" s="249"/>
      <c r="J113" s="394"/>
      <c r="K113" s="247">
        <f>F113-H113</f>
        <v>-10</v>
      </c>
      <c r="L113" s="290">
        <v>50</v>
      </c>
      <c r="M113" s="392"/>
      <c r="N113" s="247">
        <v>50</v>
      </c>
      <c r="O113" s="394"/>
      <c r="P113" s="388"/>
      <c r="Q113" s="226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385">
        <v>9</v>
      </c>
      <c r="B114" s="387">
        <v>45449</v>
      </c>
      <c r="C114" s="295"/>
      <c r="D114" s="295" t="s">
        <v>982</v>
      </c>
      <c r="E114" s="248" t="s">
        <v>556</v>
      </c>
      <c r="F114" s="248">
        <v>255</v>
      </c>
      <c r="G114" s="248"/>
      <c r="H114" s="248">
        <v>262.5</v>
      </c>
      <c r="I114" s="249"/>
      <c r="J114" s="393" t="s">
        <v>989</v>
      </c>
      <c r="K114" s="247">
        <f>H114-F114</f>
        <v>7.5</v>
      </c>
      <c r="L114" s="290">
        <v>50</v>
      </c>
      <c r="M114" s="391">
        <v>1085</v>
      </c>
      <c r="N114" s="247">
        <v>25</v>
      </c>
      <c r="O114" s="393" t="s">
        <v>547</v>
      </c>
      <c r="P114" s="387">
        <v>45449</v>
      </c>
      <c r="Q114" s="226"/>
      <c r="R114" s="54" t="s">
        <v>853</v>
      </c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ht="12.75" customHeight="1">
      <c r="A115" s="386"/>
      <c r="B115" s="388"/>
      <c r="C115" s="295"/>
      <c r="D115" s="295" t="s">
        <v>983</v>
      </c>
      <c r="E115" s="248" t="s">
        <v>818</v>
      </c>
      <c r="F115" s="248">
        <v>40</v>
      </c>
      <c r="G115" s="248"/>
      <c r="H115" s="248">
        <v>0.1</v>
      </c>
      <c r="I115" s="249"/>
      <c r="J115" s="394"/>
      <c r="K115" s="247">
        <f>F115-H115</f>
        <v>39.9</v>
      </c>
      <c r="L115" s="290">
        <v>50</v>
      </c>
      <c r="M115" s="392"/>
      <c r="N115" s="247">
        <v>25</v>
      </c>
      <c r="O115" s="394"/>
      <c r="P115" s="388"/>
      <c r="Q115" s="226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119"/>
      <c r="AH115" s="117"/>
      <c r="AI115" s="117"/>
      <c r="AJ115" s="118"/>
      <c r="AK115" s="118"/>
      <c r="AL115" s="118"/>
    </row>
    <row r="116" spans="1:38" ht="12.75" customHeight="1">
      <c r="A116" s="248">
        <v>10</v>
      </c>
      <c r="B116" s="292">
        <v>45449</v>
      </c>
      <c r="C116" s="295"/>
      <c r="D116" s="295" t="s">
        <v>984</v>
      </c>
      <c r="E116" s="248" t="s">
        <v>556</v>
      </c>
      <c r="F116" s="248">
        <v>47.5</v>
      </c>
      <c r="G116" s="248">
        <v>0</v>
      </c>
      <c r="H116" s="248">
        <v>82.5</v>
      </c>
      <c r="I116" s="249" t="s">
        <v>985</v>
      </c>
      <c r="J116" s="289" t="s">
        <v>986</v>
      </c>
      <c r="K116" s="247">
        <f>H116-F116</f>
        <v>35</v>
      </c>
      <c r="L116" s="290">
        <v>50</v>
      </c>
      <c r="M116" s="291">
        <f>(K116*N116)-L116</f>
        <v>825</v>
      </c>
      <c r="N116" s="247">
        <v>25</v>
      </c>
      <c r="O116" s="289" t="s">
        <v>547</v>
      </c>
      <c r="P116" s="292">
        <v>45449</v>
      </c>
      <c r="Q116" s="226"/>
      <c r="R116" s="54" t="s">
        <v>855</v>
      </c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19"/>
      <c r="AH116" s="117"/>
      <c r="AI116" s="117"/>
      <c r="AJ116" s="118"/>
      <c r="AK116" s="118"/>
      <c r="AL116" s="118"/>
    </row>
    <row r="117" spans="1:38" ht="12.75" customHeight="1">
      <c r="A117" s="248">
        <v>11</v>
      </c>
      <c r="B117" s="292">
        <v>45449</v>
      </c>
      <c r="C117" s="295"/>
      <c r="D117" s="295" t="s">
        <v>984</v>
      </c>
      <c r="E117" s="248" t="s">
        <v>556</v>
      </c>
      <c r="F117" s="248">
        <v>32</v>
      </c>
      <c r="G117" s="248">
        <v>0</v>
      </c>
      <c r="H117" s="248">
        <v>56</v>
      </c>
      <c r="I117" s="249" t="s">
        <v>987</v>
      </c>
      <c r="J117" s="289" t="s">
        <v>988</v>
      </c>
      <c r="K117" s="247">
        <f>H117-F117</f>
        <v>24</v>
      </c>
      <c r="L117" s="290">
        <v>50</v>
      </c>
      <c r="M117" s="291">
        <f>(K117*N117)-L117</f>
        <v>550</v>
      </c>
      <c r="N117" s="247">
        <v>25</v>
      </c>
      <c r="O117" s="289" t="s">
        <v>547</v>
      </c>
      <c r="P117" s="292">
        <v>45449</v>
      </c>
      <c r="Q117" s="226"/>
      <c r="R117" s="54" t="s">
        <v>855</v>
      </c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119"/>
      <c r="AH117" s="117"/>
      <c r="AI117" s="117"/>
      <c r="AJ117" s="118"/>
      <c r="AK117" s="118"/>
      <c r="AL117" s="118"/>
    </row>
    <row r="118" spans="1:38" ht="12.75" customHeight="1">
      <c r="A118" s="389">
        <v>12</v>
      </c>
      <c r="B118" s="383">
        <v>45450</v>
      </c>
      <c r="C118" s="307"/>
      <c r="D118" s="307" t="s">
        <v>997</v>
      </c>
      <c r="E118" s="308" t="s">
        <v>556</v>
      </c>
      <c r="F118" s="308">
        <v>332.5</v>
      </c>
      <c r="G118" s="308"/>
      <c r="H118" s="308">
        <v>42.5</v>
      </c>
      <c r="I118" s="309"/>
      <c r="J118" s="381" t="s">
        <v>1077</v>
      </c>
      <c r="K118" s="310">
        <f>H118-F118</f>
        <v>-290</v>
      </c>
      <c r="L118" s="311">
        <v>50</v>
      </c>
      <c r="M118" s="379">
        <v>-3325</v>
      </c>
      <c r="N118" s="310">
        <v>25</v>
      </c>
      <c r="O118" s="381" t="s">
        <v>557</v>
      </c>
      <c r="P118" s="383">
        <v>45462</v>
      </c>
      <c r="Q118" s="226"/>
      <c r="R118" s="54" t="s">
        <v>853</v>
      </c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  <c r="AG118" s="119"/>
      <c r="AH118" s="117"/>
      <c r="AI118" s="117"/>
      <c r="AJ118" s="118"/>
      <c r="AK118" s="118"/>
      <c r="AL118" s="118"/>
    </row>
    <row r="119" spans="1:38" ht="12.75" customHeight="1">
      <c r="A119" s="390"/>
      <c r="B119" s="384"/>
      <c r="C119" s="307"/>
      <c r="D119" s="307" t="s">
        <v>998</v>
      </c>
      <c r="E119" s="308" t="s">
        <v>818</v>
      </c>
      <c r="F119" s="308">
        <v>170</v>
      </c>
      <c r="G119" s="308"/>
      <c r="H119" s="308">
        <v>9</v>
      </c>
      <c r="I119" s="309"/>
      <c r="J119" s="382"/>
      <c r="K119" s="310">
        <f>F119-H119</f>
        <v>161</v>
      </c>
      <c r="L119" s="311">
        <v>50</v>
      </c>
      <c r="M119" s="380"/>
      <c r="N119" s="310">
        <v>25</v>
      </c>
      <c r="O119" s="382"/>
      <c r="P119" s="384"/>
      <c r="Q119" s="226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  <c r="AG119" s="119"/>
      <c r="AH119" s="117"/>
      <c r="AI119" s="117"/>
      <c r="AJ119" s="118"/>
      <c r="AK119" s="118"/>
      <c r="AL119" s="118"/>
    </row>
    <row r="120" spans="1:38" ht="12.75" customHeight="1">
      <c r="A120" s="308">
        <v>13</v>
      </c>
      <c r="B120" s="331">
        <v>45450</v>
      </c>
      <c r="C120" s="307"/>
      <c r="D120" s="307" t="s">
        <v>999</v>
      </c>
      <c r="E120" s="308" t="s">
        <v>556</v>
      </c>
      <c r="F120" s="308">
        <v>222.5</v>
      </c>
      <c r="G120" s="308">
        <v>120</v>
      </c>
      <c r="H120" s="308">
        <v>172.5</v>
      </c>
      <c r="I120" s="309" t="s">
        <v>1000</v>
      </c>
      <c r="J120" s="332" t="s">
        <v>1001</v>
      </c>
      <c r="K120" s="310">
        <f>H120-F120</f>
        <v>-50</v>
      </c>
      <c r="L120" s="311">
        <v>50</v>
      </c>
      <c r="M120" s="312">
        <f>(K120*N120)-L120</f>
        <v>-1300</v>
      </c>
      <c r="N120" s="310">
        <v>25</v>
      </c>
      <c r="O120" s="332" t="s">
        <v>557</v>
      </c>
      <c r="P120" s="331">
        <v>45450</v>
      </c>
      <c r="Q120" s="226"/>
      <c r="R120" s="54" t="s">
        <v>855</v>
      </c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  <c r="AG120" s="119"/>
      <c r="AH120" s="117"/>
      <c r="AI120" s="117"/>
      <c r="AJ120" s="118"/>
      <c r="AK120" s="118"/>
      <c r="AL120" s="118"/>
    </row>
    <row r="121" spans="1:38" ht="12.75" customHeight="1">
      <c r="A121" s="385">
        <v>14</v>
      </c>
      <c r="B121" s="387">
        <v>45453</v>
      </c>
      <c r="C121" s="295"/>
      <c r="D121" s="295" t="s">
        <v>1027</v>
      </c>
      <c r="E121" s="248" t="s">
        <v>556</v>
      </c>
      <c r="F121" s="248">
        <v>440</v>
      </c>
      <c r="G121" s="248"/>
      <c r="H121" s="248">
        <v>495</v>
      </c>
      <c r="I121" s="249"/>
      <c r="J121" s="393" t="s">
        <v>977</v>
      </c>
      <c r="K121" s="247">
        <f>H121-F121</f>
        <v>55</v>
      </c>
      <c r="L121" s="290">
        <v>50</v>
      </c>
      <c r="M121" s="391">
        <f>(80*15)-100</f>
        <v>1100</v>
      </c>
      <c r="N121" s="247">
        <v>15</v>
      </c>
      <c r="O121" s="393" t="s">
        <v>547</v>
      </c>
      <c r="P121" s="387">
        <v>45453</v>
      </c>
      <c r="Q121" s="226"/>
      <c r="R121" s="54" t="s">
        <v>853</v>
      </c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  <c r="AG121" s="119"/>
      <c r="AH121" s="117"/>
      <c r="AI121" s="117"/>
      <c r="AJ121" s="118"/>
      <c r="AK121" s="118"/>
      <c r="AL121" s="118"/>
    </row>
    <row r="122" spans="1:38" ht="12.75" customHeight="1">
      <c r="A122" s="386"/>
      <c r="B122" s="388"/>
      <c r="C122" s="295"/>
      <c r="D122" s="295" t="s">
        <v>1028</v>
      </c>
      <c r="E122" s="248" t="s">
        <v>818</v>
      </c>
      <c r="F122" s="248">
        <v>80</v>
      </c>
      <c r="G122" s="248"/>
      <c r="H122" s="248">
        <v>55</v>
      </c>
      <c r="I122" s="249"/>
      <c r="J122" s="394"/>
      <c r="K122" s="247">
        <f>F122-H122</f>
        <v>25</v>
      </c>
      <c r="L122" s="290">
        <v>50</v>
      </c>
      <c r="M122" s="392"/>
      <c r="N122" s="247">
        <v>15</v>
      </c>
      <c r="O122" s="394"/>
      <c r="P122" s="388"/>
      <c r="Q122" s="226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  <c r="AG122" s="119"/>
      <c r="AH122" s="117"/>
      <c r="AI122" s="117"/>
      <c r="AJ122" s="118"/>
      <c r="AK122" s="118"/>
      <c r="AL122" s="118"/>
    </row>
    <row r="123" spans="1:38" ht="12.75" customHeight="1">
      <c r="A123" s="248">
        <v>15</v>
      </c>
      <c r="B123" s="292">
        <v>45456</v>
      </c>
      <c r="C123" s="295"/>
      <c r="D123" s="295" t="s">
        <v>1044</v>
      </c>
      <c r="E123" s="248" t="s">
        <v>556</v>
      </c>
      <c r="F123" s="248">
        <v>50</v>
      </c>
      <c r="G123" s="248">
        <v>0</v>
      </c>
      <c r="H123" s="248">
        <v>72.5</v>
      </c>
      <c r="I123" s="249" t="s">
        <v>985</v>
      </c>
      <c r="J123" s="289" t="s">
        <v>1050</v>
      </c>
      <c r="K123" s="247">
        <f t="shared" ref="K123:K128" si="105">H123-F123</f>
        <v>22.5</v>
      </c>
      <c r="L123" s="290">
        <v>50</v>
      </c>
      <c r="M123" s="291">
        <f t="shared" ref="M123:M128" si="106">(K123*N123)-L123</f>
        <v>512.5</v>
      </c>
      <c r="N123" s="247">
        <v>25</v>
      </c>
      <c r="O123" s="289" t="s">
        <v>547</v>
      </c>
      <c r="P123" s="292">
        <v>45456</v>
      </c>
      <c r="Q123" s="226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  <c r="AG123" s="119"/>
      <c r="AH123" s="117"/>
      <c r="AI123" s="117"/>
      <c r="AJ123" s="118"/>
      <c r="AK123" s="118"/>
      <c r="AL123" s="118"/>
    </row>
    <row r="124" spans="1:38" ht="12.75" customHeight="1">
      <c r="A124" s="248">
        <v>16</v>
      </c>
      <c r="B124" s="292">
        <v>45456</v>
      </c>
      <c r="C124" s="295"/>
      <c r="D124" s="295" t="s">
        <v>1027</v>
      </c>
      <c r="E124" s="248" t="s">
        <v>556</v>
      </c>
      <c r="F124" s="248">
        <v>200</v>
      </c>
      <c r="G124" s="248">
        <v>80</v>
      </c>
      <c r="H124" s="248">
        <v>237.5</v>
      </c>
      <c r="I124" s="249" t="s">
        <v>1047</v>
      </c>
      <c r="J124" s="289" t="s">
        <v>1049</v>
      </c>
      <c r="K124" s="247">
        <f t="shared" si="105"/>
        <v>37.5</v>
      </c>
      <c r="L124" s="290">
        <v>50</v>
      </c>
      <c r="M124" s="291">
        <f t="shared" si="106"/>
        <v>512.5</v>
      </c>
      <c r="N124" s="247">
        <v>15</v>
      </c>
      <c r="O124" s="289" t="s">
        <v>547</v>
      </c>
      <c r="P124" s="292">
        <v>45456</v>
      </c>
      <c r="Q124" s="226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  <c r="AG124" s="119"/>
      <c r="AH124" s="117"/>
      <c r="AI124" s="117"/>
      <c r="AJ124" s="118"/>
      <c r="AK124" s="118"/>
      <c r="AL124" s="118"/>
    </row>
    <row r="125" spans="1:38" ht="12.75" customHeight="1">
      <c r="A125" s="308">
        <v>17</v>
      </c>
      <c r="B125" s="331">
        <v>45456</v>
      </c>
      <c r="C125" s="307"/>
      <c r="D125" s="307" t="s">
        <v>1044</v>
      </c>
      <c r="E125" s="308" t="s">
        <v>556</v>
      </c>
      <c r="F125" s="308">
        <v>28</v>
      </c>
      <c r="G125" s="308">
        <v>0</v>
      </c>
      <c r="H125" s="308">
        <v>10</v>
      </c>
      <c r="I125" s="309" t="s">
        <v>987</v>
      </c>
      <c r="J125" s="332" t="s">
        <v>1048</v>
      </c>
      <c r="K125" s="310">
        <f t="shared" si="105"/>
        <v>-18</v>
      </c>
      <c r="L125" s="311">
        <v>50</v>
      </c>
      <c r="M125" s="312">
        <f t="shared" si="106"/>
        <v>-500</v>
      </c>
      <c r="N125" s="310">
        <v>25</v>
      </c>
      <c r="O125" s="332" t="s">
        <v>557</v>
      </c>
      <c r="P125" s="331">
        <v>45456</v>
      </c>
      <c r="Q125" s="226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  <c r="AE125" s="54"/>
      <c r="AF125" s="37"/>
      <c r="AG125" s="119"/>
      <c r="AH125" s="117"/>
      <c r="AI125" s="117"/>
      <c r="AJ125" s="118"/>
      <c r="AK125" s="118"/>
      <c r="AL125" s="118"/>
    </row>
    <row r="126" spans="1:38" ht="12.75" customHeight="1">
      <c r="A126" s="248">
        <v>18</v>
      </c>
      <c r="B126" s="292">
        <v>45457</v>
      </c>
      <c r="C126" s="295"/>
      <c r="D126" s="295" t="s">
        <v>1052</v>
      </c>
      <c r="E126" s="248" t="s">
        <v>556</v>
      </c>
      <c r="F126" s="248">
        <v>320</v>
      </c>
      <c r="G126" s="248">
        <v>180</v>
      </c>
      <c r="H126" s="248">
        <v>385</v>
      </c>
      <c r="I126" s="249" t="s">
        <v>1053</v>
      </c>
      <c r="J126" s="289" t="s">
        <v>940</v>
      </c>
      <c r="K126" s="247">
        <f t="shared" si="105"/>
        <v>65</v>
      </c>
      <c r="L126" s="290">
        <v>50</v>
      </c>
      <c r="M126" s="291">
        <f t="shared" si="106"/>
        <v>925</v>
      </c>
      <c r="N126" s="247">
        <v>15</v>
      </c>
      <c r="O126" s="289" t="s">
        <v>547</v>
      </c>
      <c r="P126" s="292">
        <v>45457</v>
      </c>
      <c r="Q126" s="226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  <c r="AE126" s="54"/>
      <c r="AF126" s="37"/>
      <c r="AG126" s="119"/>
      <c r="AH126" s="117"/>
      <c r="AI126" s="117"/>
      <c r="AJ126" s="118"/>
      <c r="AK126" s="118"/>
      <c r="AL126" s="118"/>
    </row>
    <row r="127" spans="1:38" ht="12.75" customHeight="1">
      <c r="A127" s="308">
        <v>19</v>
      </c>
      <c r="B127" s="331">
        <v>45457</v>
      </c>
      <c r="C127" s="307"/>
      <c r="D127" s="307" t="s">
        <v>1056</v>
      </c>
      <c r="E127" s="308" t="s">
        <v>556</v>
      </c>
      <c r="F127" s="308">
        <v>300</v>
      </c>
      <c r="G127" s="308">
        <v>170</v>
      </c>
      <c r="H127" s="308">
        <v>180</v>
      </c>
      <c r="I127" s="309" t="s">
        <v>1057</v>
      </c>
      <c r="J127" s="332" t="s">
        <v>1069</v>
      </c>
      <c r="K127" s="310">
        <f t="shared" si="105"/>
        <v>-120</v>
      </c>
      <c r="L127" s="311">
        <v>50</v>
      </c>
      <c r="M127" s="312">
        <f t="shared" si="106"/>
        <v>-1850</v>
      </c>
      <c r="N127" s="310">
        <v>15</v>
      </c>
      <c r="O127" s="332" t="s">
        <v>557</v>
      </c>
      <c r="P127" s="331">
        <v>45461</v>
      </c>
      <c r="Q127" s="226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  <c r="AE127" s="54"/>
      <c r="AF127" s="37"/>
      <c r="AG127" s="119"/>
      <c r="AH127" s="117"/>
      <c r="AI127" s="117"/>
      <c r="AJ127" s="118"/>
      <c r="AK127" s="118"/>
      <c r="AL127" s="118"/>
    </row>
    <row r="128" spans="1:38" ht="12.75" customHeight="1">
      <c r="A128" s="308">
        <v>20</v>
      </c>
      <c r="B128" s="331">
        <v>45457</v>
      </c>
      <c r="C128" s="307"/>
      <c r="D128" s="307" t="s">
        <v>1058</v>
      </c>
      <c r="E128" s="308" t="s">
        <v>556</v>
      </c>
      <c r="F128" s="308">
        <v>100</v>
      </c>
      <c r="G128" s="308">
        <v>50</v>
      </c>
      <c r="H128" s="308">
        <v>84.5</v>
      </c>
      <c r="I128" s="309" t="s">
        <v>1059</v>
      </c>
      <c r="J128" s="332" t="s">
        <v>1060</v>
      </c>
      <c r="K128" s="310">
        <f t="shared" si="105"/>
        <v>-15.5</v>
      </c>
      <c r="L128" s="311">
        <v>50</v>
      </c>
      <c r="M128" s="312">
        <f t="shared" si="106"/>
        <v>-437.5</v>
      </c>
      <c r="N128" s="310">
        <v>25</v>
      </c>
      <c r="O128" s="332" t="s">
        <v>557</v>
      </c>
      <c r="P128" s="331">
        <v>45457</v>
      </c>
      <c r="Q128" s="226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  <c r="AE128" s="54"/>
      <c r="AF128" s="37"/>
      <c r="AG128" s="119"/>
      <c r="AH128" s="117"/>
      <c r="AI128" s="117"/>
      <c r="AJ128" s="118"/>
      <c r="AK128" s="118"/>
      <c r="AL128" s="118"/>
    </row>
    <row r="129" spans="1:38" ht="12.75" customHeight="1">
      <c r="A129" s="308">
        <v>21</v>
      </c>
      <c r="B129" s="331">
        <v>45464</v>
      </c>
      <c r="C129" s="307"/>
      <c r="D129" s="307" t="s">
        <v>1114</v>
      </c>
      <c r="E129" s="308" t="s">
        <v>556</v>
      </c>
      <c r="F129" s="308">
        <v>300</v>
      </c>
      <c r="G129" s="308">
        <v>170</v>
      </c>
      <c r="H129" s="308">
        <v>170</v>
      </c>
      <c r="I129" s="309" t="s">
        <v>1057</v>
      </c>
      <c r="J129" s="332" t="s">
        <v>1132</v>
      </c>
      <c r="K129" s="310">
        <f t="shared" ref="K129" si="107">H129-F129</f>
        <v>-130</v>
      </c>
      <c r="L129" s="311">
        <v>50</v>
      </c>
      <c r="M129" s="312">
        <f t="shared" ref="M129" si="108">(K129*N129)-L129</f>
        <v>-2000</v>
      </c>
      <c r="N129" s="310">
        <v>15</v>
      </c>
      <c r="O129" s="332" t="s">
        <v>557</v>
      </c>
      <c r="P129" s="331">
        <v>45467</v>
      </c>
      <c r="Q129" s="226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  <c r="AE129" s="54"/>
      <c r="AF129" s="37"/>
      <c r="AG129" s="119"/>
      <c r="AH129" s="117"/>
      <c r="AI129" s="117"/>
      <c r="AJ129" s="118"/>
      <c r="AK129" s="118"/>
      <c r="AL129" s="118"/>
    </row>
    <row r="130" spans="1:38" ht="12.75" customHeight="1">
      <c r="A130" s="375">
        <v>22</v>
      </c>
      <c r="B130" s="377">
        <v>45468</v>
      </c>
      <c r="C130" s="345"/>
      <c r="D130" s="345" t="s">
        <v>1185</v>
      </c>
      <c r="E130" s="343" t="s">
        <v>556</v>
      </c>
      <c r="F130" s="343">
        <v>195</v>
      </c>
      <c r="G130" s="343"/>
      <c r="H130" s="343"/>
      <c r="I130" s="346"/>
      <c r="J130" s="373" t="s">
        <v>546</v>
      </c>
      <c r="K130" s="343"/>
      <c r="L130" s="347"/>
      <c r="M130" s="348"/>
      <c r="N130" s="343"/>
      <c r="O130" s="346"/>
      <c r="P130" s="344"/>
      <c r="Q130" s="226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  <c r="AE130" s="54"/>
      <c r="AF130" s="37"/>
      <c r="AG130" s="119"/>
      <c r="AH130" s="117"/>
      <c r="AI130" s="117"/>
      <c r="AJ130" s="118"/>
      <c r="AK130" s="118"/>
      <c r="AL130" s="118"/>
    </row>
    <row r="131" spans="1:38" ht="12.75" customHeight="1">
      <c r="A131" s="376"/>
      <c r="B131" s="378"/>
      <c r="C131" s="345"/>
      <c r="D131" s="345" t="s">
        <v>1186</v>
      </c>
      <c r="E131" s="343" t="s">
        <v>818</v>
      </c>
      <c r="F131" s="343">
        <v>95</v>
      </c>
      <c r="G131" s="343"/>
      <c r="H131" s="343"/>
      <c r="I131" s="346"/>
      <c r="J131" s="374"/>
      <c r="K131" s="343"/>
      <c r="L131" s="347"/>
      <c r="M131" s="348"/>
      <c r="N131" s="343"/>
      <c r="O131" s="346"/>
      <c r="P131" s="344"/>
      <c r="Q131" s="226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  <c r="AE131" s="54"/>
      <c r="AF131" s="37"/>
      <c r="AG131" s="119"/>
      <c r="AH131" s="117"/>
      <c r="AI131" s="117"/>
      <c r="AJ131" s="118"/>
      <c r="AK131" s="118"/>
      <c r="AL131" s="118"/>
    </row>
    <row r="132" spans="1:38" ht="12.75" customHeight="1">
      <c r="A132" s="248">
        <v>23</v>
      </c>
      <c r="B132" s="292">
        <v>45468</v>
      </c>
      <c r="C132" s="295"/>
      <c r="D132" s="295" t="s">
        <v>1187</v>
      </c>
      <c r="E132" s="248" t="s">
        <v>556</v>
      </c>
      <c r="F132" s="248">
        <v>46.5</v>
      </c>
      <c r="G132" s="248">
        <v>0</v>
      </c>
      <c r="H132" s="248">
        <v>63.5</v>
      </c>
      <c r="I132" s="249" t="s">
        <v>1188</v>
      </c>
      <c r="J132" s="289" t="s">
        <v>1192</v>
      </c>
      <c r="K132" s="247">
        <f t="shared" ref="K132" si="109">H132-F132</f>
        <v>17</v>
      </c>
      <c r="L132" s="290">
        <v>50</v>
      </c>
      <c r="M132" s="291">
        <f t="shared" ref="M132" si="110">(K132*N132)-L132</f>
        <v>630</v>
      </c>
      <c r="N132" s="247">
        <v>40</v>
      </c>
      <c r="O132" s="289" t="s">
        <v>547</v>
      </c>
      <c r="P132" s="292">
        <v>45468</v>
      </c>
      <c r="Q132" s="226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  <c r="AE132" s="54"/>
      <c r="AF132" s="37"/>
      <c r="AG132" s="119"/>
      <c r="AH132" s="117"/>
      <c r="AI132" s="117"/>
      <c r="AJ132" s="118"/>
      <c r="AK132" s="118"/>
      <c r="AL132" s="118"/>
    </row>
    <row r="133" spans="1:38" ht="12.75" customHeight="1">
      <c r="A133" s="343">
        <v>24</v>
      </c>
      <c r="B133" s="344">
        <v>45468</v>
      </c>
      <c r="C133" s="345"/>
      <c r="D133" s="345" t="s">
        <v>1189</v>
      </c>
      <c r="E133" s="343" t="s">
        <v>556</v>
      </c>
      <c r="F133" s="343" t="s">
        <v>1190</v>
      </c>
      <c r="G133" s="343">
        <v>80</v>
      </c>
      <c r="H133" s="343"/>
      <c r="I133" s="346" t="s">
        <v>1191</v>
      </c>
      <c r="J133" s="346" t="s">
        <v>546</v>
      </c>
      <c r="K133" s="343"/>
      <c r="L133" s="347"/>
      <c r="M133" s="348"/>
      <c r="N133" s="343"/>
      <c r="O133" s="346"/>
      <c r="P133" s="344"/>
      <c r="Q133" s="226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  <c r="AE133" s="54"/>
      <c r="AF133" s="37"/>
      <c r="AG133" s="119"/>
      <c r="AH133" s="117"/>
      <c r="AI133" s="117"/>
      <c r="AJ133" s="118"/>
      <c r="AK133" s="118"/>
      <c r="AL133" s="118"/>
    </row>
    <row r="134" spans="1:38" ht="12.75" customHeight="1">
      <c r="A134" s="343"/>
      <c r="B134" s="344"/>
      <c r="C134" s="345"/>
      <c r="D134" s="345"/>
      <c r="E134" s="343"/>
      <c r="F134" s="343"/>
      <c r="G134" s="343"/>
      <c r="H134" s="343"/>
      <c r="I134" s="346"/>
      <c r="J134" s="346"/>
      <c r="K134" s="343"/>
      <c r="L134" s="347"/>
      <c r="M134" s="348"/>
      <c r="N134" s="343"/>
      <c r="O134" s="346"/>
      <c r="P134" s="344"/>
      <c r="Q134" s="226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  <c r="AE134" s="54"/>
      <c r="AF134" s="37"/>
      <c r="AG134" s="119"/>
      <c r="AH134" s="117"/>
      <c r="AI134" s="117"/>
      <c r="AJ134" s="118"/>
      <c r="AK134" s="118"/>
      <c r="AL134" s="118"/>
    </row>
    <row r="135" spans="1:38" s="243" customFormat="1" ht="12.75" customHeight="1">
      <c r="A135" s="343"/>
      <c r="B135" s="344"/>
      <c r="C135" s="345"/>
      <c r="D135" s="345"/>
      <c r="E135" s="343"/>
      <c r="F135" s="343"/>
      <c r="G135" s="343"/>
      <c r="H135" s="343"/>
      <c r="I135" s="346"/>
      <c r="J135" s="346"/>
      <c r="K135" s="343"/>
      <c r="L135" s="347"/>
      <c r="M135" s="348"/>
      <c r="N135" s="343"/>
      <c r="O135" s="346"/>
      <c r="P135" s="344"/>
      <c r="Q135" s="239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  <c r="AE135" s="54"/>
      <c r="AF135" s="37"/>
      <c r="AG135" s="242"/>
      <c r="AH135" s="240"/>
      <c r="AI135" s="240"/>
      <c r="AJ135" s="241"/>
      <c r="AK135" s="241"/>
      <c r="AL135" s="241"/>
    </row>
    <row r="136" spans="1:38" ht="38.25" customHeight="1">
      <c r="A136" s="91" t="s">
        <v>568</v>
      </c>
      <c r="B136" s="124"/>
      <c r="C136" s="124"/>
      <c r="D136" s="125"/>
      <c r="E136" s="109"/>
      <c r="F136" s="6"/>
      <c r="G136" s="6"/>
      <c r="H136" s="110"/>
      <c r="I136" s="126"/>
      <c r="J136" s="1"/>
      <c r="K136" s="6"/>
      <c r="L136" s="6"/>
      <c r="M136" s="6"/>
      <c r="N136" s="1"/>
      <c r="O136" s="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  <c r="AE136" s="54"/>
      <c r="AF136" s="37"/>
      <c r="AG136" s="1"/>
      <c r="AH136" s="1"/>
      <c r="AI136" s="1"/>
      <c r="AJ136" s="6"/>
      <c r="AK136" s="1"/>
    </row>
    <row r="137" spans="1:38" ht="39.6">
      <c r="A137" s="92" t="s">
        <v>16</v>
      </c>
      <c r="B137" s="93" t="s">
        <v>521</v>
      </c>
      <c r="C137" s="93"/>
      <c r="D137" s="94" t="s">
        <v>532</v>
      </c>
      <c r="E137" s="93" t="s">
        <v>533</v>
      </c>
      <c r="F137" s="93" t="s">
        <v>534</v>
      </c>
      <c r="G137" s="93" t="s">
        <v>535</v>
      </c>
      <c r="H137" s="93" t="s">
        <v>536</v>
      </c>
      <c r="I137" s="93" t="s">
        <v>537</v>
      </c>
      <c r="J137" s="92" t="s">
        <v>538</v>
      </c>
      <c r="K137" s="113" t="s">
        <v>555</v>
      </c>
      <c r="L137" s="114" t="s">
        <v>540</v>
      </c>
      <c r="M137" s="95" t="s">
        <v>541</v>
      </c>
      <c r="N137" s="93" t="s">
        <v>542</v>
      </c>
      <c r="O137" s="94" t="s">
        <v>543</v>
      </c>
      <c r="P137" s="193" t="s">
        <v>544</v>
      </c>
      <c r="Q137" s="195" t="s">
        <v>812</v>
      </c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  <c r="AE137" s="54"/>
      <c r="AF137" s="37"/>
      <c r="AG137" s="37"/>
      <c r="AH137" s="37"/>
      <c r="AI137" s="37"/>
      <c r="AJ137" s="37"/>
      <c r="AK137" s="37"/>
      <c r="AL137" s="37"/>
    </row>
    <row r="138" spans="1:38" ht="12.75" customHeight="1">
      <c r="A138" s="183">
        <v>1</v>
      </c>
      <c r="B138" s="184">
        <v>45356</v>
      </c>
      <c r="C138" s="227"/>
      <c r="D138" s="227" t="s">
        <v>295</v>
      </c>
      <c r="E138" s="183" t="s">
        <v>850</v>
      </c>
      <c r="F138" s="288">
        <v>38.94</v>
      </c>
      <c r="G138" s="183">
        <v>34.64</v>
      </c>
      <c r="H138" s="183"/>
      <c r="I138" s="183" t="s">
        <v>897</v>
      </c>
      <c r="J138" s="183" t="s">
        <v>546</v>
      </c>
      <c r="K138" s="183"/>
      <c r="L138" s="245"/>
      <c r="M138" s="246"/>
      <c r="N138" s="183"/>
      <c r="O138" s="231"/>
      <c r="P138" s="186">
        <f>VLOOKUP(D138,'MidCap Intra'!$B$11:$C$571,2,0)</f>
        <v>38.28</v>
      </c>
      <c r="Q138" s="244"/>
      <c r="R138" s="54" t="s">
        <v>853</v>
      </c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  <c r="AE138" s="54"/>
      <c r="AF138" s="37"/>
    </row>
    <row r="139" spans="1:38" ht="12.75" customHeight="1">
      <c r="A139" s="308">
        <v>2</v>
      </c>
      <c r="B139" s="315">
        <v>45390</v>
      </c>
      <c r="C139" s="307"/>
      <c r="D139" s="307" t="s">
        <v>843</v>
      </c>
      <c r="E139" s="308" t="s">
        <v>545</v>
      </c>
      <c r="F139" s="308">
        <v>1880</v>
      </c>
      <c r="G139" s="308">
        <v>1770</v>
      </c>
      <c r="H139" s="308">
        <v>1770</v>
      </c>
      <c r="I139" s="308" t="s">
        <v>841</v>
      </c>
      <c r="J139" s="310" t="s">
        <v>950</v>
      </c>
      <c r="K139" s="310">
        <f t="shared" ref="K139" si="111">H139-F139</f>
        <v>-110</v>
      </c>
      <c r="L139" s="319">
        <f t="shared" ref="L139" si="112">(F139*-0.3)/100</f>
        <v>-5.64</v>
      </c>
      <c r="M139" s="320">
        <f t="shared" ref="M139" si="113">(K139+L139)/F139</f>
        <v>-6.1510638297872337E-2</v>
      </c>
      <c r="N139" s="310" t="s">
        <v>557</v>
      </c>
      <c r="O139" s="321">
        <v>45448</v>
      </c>
      <c r="P139" s="313"/>
      <c r="Q139" s="244"/>
      <c r="R139" s="54" t="s">
        <v>853</v>
      </c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  <c r="AE139" s="54"/>
      <c r="AF139" s="37"/>
    </row>
    <row r="140" spans="1:38" ht="12.75" customHeight="1">
      <c r="A140" s="183">
        <v>3</v>
      </c>
      <c r="B140" s="184">
        <v>45436</v>
      </c>
      <c r="C140" s="227"/>
      <c r="D140" s="227" t="s">
        <v>148</v>
      </c>
      <c r="E140" s="183" t="s">
        <v>545</v>
      </c>
      <c r="F140" s="183" t="s">
        <v>933</v>
      </c>
      <c r="G140" s="183">
        <v>290</v>
      </c>
      <c r="H140" s="183"/>
      <c r="I140" s="183" t="s">
        <v>895</v>
      </c>
      <c r="J140" s="183" t="s">
        <v>546</v>
      </c>
      <c r="K140" s="183"/>
      <c r="L140" s="245"/>
      <c r="M140" s="246"/>
      <c r="N140" s="183"/>
      <c r="O140" s="231"/>
      <c r="P140" s="186">
        <f>VLOOKUP(D140,'MidCap Intra'!$B$11:$C$571,2,0)</f>
        <v>344.2</v>
      </c>
      <c r="Q140" s="244"/>
      <c r="R140" s="54" t="s">
        <v>853</v>
      </c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  <c r="AE140" s="54"/>
      <c r="AF140" s="37"/>
    </row>
    <row r="141" spans="1:38" ht="12.75" customHeight="1">
      <c r="A141" s="183"/>
      <c r="B141" s="184"/>
      <c r="C141" s="227"/>
      <c r="D141" s="227"/>
      <c r="E141" s="183"/>
      <c r="F141" s="183"/>
      <c r="G141" s="183"/>
      <c r="H141" s="183"/>
      <c r="I141" s="183"/>
      <c r="J141" s="183"/>
      <c r="K141" s="183"/>
      <c r="L141" s="245"/>
      <c r="M141" s="246"/>
      <c r="N141" s="183"/>
      <c r="O141" s="231"/>
      <c r="P141" s="186"/>
      <c r="Q141" s="244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  <c r="AE141" s="54"/>
      <c r="AF141" s="37"/>
    </row>
    <row r="142" spans="1:38" ht="12.75" customHeight="1">
      <c r="A142" s="183"/>
      <c r="B142" s="184"/>
      <c r="C142" s="227"/>
      <c r="D142" s="227"/>
      <c r="E142" s="183"/>
      <c r="F142" s="183"/>
      <c r="G142" s="183"/>
      <c r="H142" s="183"/>
      <c r="I142" s="183"/>
      <c r="J142" s="183"/>
      <c r="K142" s="183"/>
      <c r="L142" s="245"/>
      <c r="M142" s="246"/>
      <c r="N142" s="183"/>
      <c r="O142" s="231"/>
      <c r="P142" s="184"/>
      <c r="Q142" s="244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  <c r="AE142" s="54"/>
      <c r="AF142" s="37"/>
    </row>
    <row r="143" spans="1:38" ht="12.75" customHeight="1">
      <c r="A143" s="103" t="s">
        <v>548</v>
      </c>
      <c r="B143" s="103"/>
      <c r="C143" s="103"/>
      <c r="D143" s="54"/>
      <c r="E143" s="37"/>
      <c r="F143" s="108" t="s">
        <v>550</v>
      </c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  <c r="AE143" s="54"/>
      <c r="AF143" s="37"/>
    </row>
    <row r="144" spans="1:38" ht="12.75" customHeight="1">
      <c r="A144" s="107" t="s">
        <v>549</v>
      </c>
      <c r="B144" s="103"/>
      <c r="C144" s="103"/>
      <c r="D144" s="54"/>
      <c r="E144" s="37"/>
      <c r="F144" s="108" t="s">
        <v>553</v>
      </c>
      <c r="G144" s="54"/>
      <c r="H144" s="54" t="s">
        <v>570</v>
      </c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  <c r="AE144" s="54"/>
      <c r="AF144" s="37"/>
    </row>
    <row r="145" spans="1:32" ht="12.75" customHeight="1">
      <c r="A145" s="54"/>
      <c r="B145" s="54"/>
      <c r="C145" s="103"/>
      <c r="D145" s="54"/>
      <c r="E145" s="37"/>
      <c r="F145" s="108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  <c r="AE145" s="54"/>
      <c r="AF145" s="37"/>
    </row>
    <row r="146" spans="1:32" ht="12.75" customHeight="1">
      <c r="A146" s="54"/>
      <c r="B146" s="54"/>
      <c r="C146" s="103"/>
      <c r="D146" s="54"/>
      <c r="E146" s="37"/>
      <c r="F146" s="108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2" ht="12.75" customHeight="1">
      <c r="A147" s="54"/>
      <c r="B147" s="54"/>
      <c r="C147" s="103"/>
      <c r="D147" s="54"/>
      <c r="E147" s="37"/>
      <c r="F147" s="108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2" ht="12.75" customHeight="1">
      <c r="A148" s="54"/>
      <c r="B148" s="54"/>
      <c r="C148" s="103"/>
      <c r="D148" s="54"/>
      <c r="E148" s="37"/>
      <c r="F148" s="108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2" ht="12.75" customHeight="1">
      <c r="A149" s="54"/>
      <c r="B149" s="54"/>
      <c r="C149" s="103"/>
      <c r="D149" s="54"/>
      <c r="E149" s="37"/>
      <c r="F149" s="108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2" ht="12.75" customHeight="1">
      <c r="A150" s="54"/>
      <c r="B150" s="54"/>
      <c r="C150" s="103"/>
      <c r="D150" s="54"/>
      <c r="E150" s="37"/>
      <c r="F150" s="108"/>
      <c r="G150" s="54"/>
      <c r="H150" s="37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2" ht="12.75" customHeight="1">
      <c r="A151" s="54"/>
      <c r="B151" s="54"/>
      <c r="C151" s="103"/>
      <c r="D151" s="54"/>
      <c r="E151" s="37"/>
      <c r="F151" s="108"/>
      <c r="G151" s="54"/>
      <c r="H151" s="37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2" ht="12.75" customHeight="1">
      <c r="A152" s="54"/>
      <c r="B152" s="54"/>
      <c r="C152" s="97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2" ht="38.25" customHeight="1">
      <c r="A153" s="37"/>
      <c r="B153" s="127" t="s">
        <v>571</v>
      </c>
      <c r="C153" s="127"/>
      <c r="D153" s="54"/>
      <c r="E153" s="127"/>
      <c r="F153" s="6"/>
      <c r="G153" s="6"/>
      <c r="H153" s="111"/>
      <c r="I153" s="6"/>
      <c r="J153" s="111"/>
      <c r="K153" s="112"/>
      <c r="L153" s="6"/>
      <c r="M153" s="6"/>
      <c r="N153" s="1"/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2" ht="12.75" customHeight="1">
      <c r="A154" s="92" t="s">
        <v>16</v>
      </c>
      <c r="B154" s="93" t="s">
        <v>521</v>
      </c>
      <c r="C154" s="93"/>
      <c r="D154" s="94" t="s">
        <v>532</v>
      </c>
      <c r="E154" s="93" t="s">
        <v>533</v>
      </c>
      <c r="F154" s="93" t="s">
        <v>534</v>
      </c>
      <c r="G154" s="93" t="s">
        <v>572</v>
      </c>
      <c r="H154" s="93" t="s">
        <v>573</v>
      </c>
      <c r="I154" s="93" t="s">
        <v>537</v>
      </c>
      <c r="J154" s="128" t="s">
        <v>538</v>
      </c>
      <c r="K154" s="93" t="s">
        <v>539</v>
      </c>
      <c r="L154" s="93" t="s">
        <v>574</v>
      </c>
      <c r="M154" s="93" t="s">
        <v>542</v>
      </c>
      <c r="N154" s="94" t="s">
        <v>543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2" ht="12.75" customHeight="1">
      <c r="A155" s="129">
        <v>1</v>
      </c>
      <c r="B155" s="130">
        <v>41579</v>
      </c>
      <c r="C155" s="130"/>
      <c r="D155" s="131" t="s">
        <v>575</v>
      </c>
      <c r="E155" s="132" t="s">
        <v>545</v>
      </c>
      <c r="F155" s="133">
        <v>82</v>
      </c>
      <c r="G155" s="132" t="s">
        <v>576</v>
      </c>
      <c r="H155" s="132">
        <v>100</v>
      </c>
      <c r="I155" s="134">
        <v>100</v>
      </c>
      <c r="J155" s="135" t="s">
        <v>577</v>
      </c>
      <c r="K155" s="136">
        <f t="shared" ref="K155:K186" si="114">H155-F155</f>
        <v>18</v>
      </c>
      <c r="L155" s="137">
        <f t="shared" ref="L155:L186" si="115">K155/F155</f>
        <v>0.21951219512195122</v>
      </c>
      <c r="M155" s="132" t="s">
        <v>547</v>
      </c>
      <c r="N155" s="138">
        <v>42657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2" ht="12.75" customHeight="1">
      <c r="A156" s="129">
        <v>2</v>
      </c>
      <c r="B156" s="130">
        <v>41794</v>
      </c>
      <c r="C156" s="130"/>
      <c r="D156" s="131" t="s">
        <v>578</v>
      </c>
      <c r="E156" s="132" t="s">
        <v>556</v>
      </c>
      <c r="F156" s="133">
        <v>257</v>
      </c>
      <c r="G156" s="132" t="s">
        <v>576</v>
      </c>
      <c r="H156" s="132">
        <v>300</v>
      </c>
      <c r="I156" s="134">
        <v>300</v>
      </c>
      <c r="J156" s="135" t="s">
        <v>577</v>
      </c>
      <c r="K156" s="136">
        <f t="shared" si="114"/>
        <v>43</v>
      </c>
      <c r="L156" s="137">
        <f t="shared" si="115"/>
        <v>0.16731517509727625</v>
      </c>
      <c r="M156" s="132" t="s">
        <v>547</v>
      </c>
      <c r="N156" s="138">
        <v>41822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2" ht="12.75" customHeight="1">
      <c r="A157" s="129">
        <v>3</v>
      </c>
      <c r="B157" s="130">
        <v>41828</v>
      </c>
      <c r="C157" s="130"/>
      <c r="D157" s="131" t="s">
        <v>579</v>
      </c>
      <c r="E157" s="132" t="s">
        <v>556</v>
      </c>
      <c r="F157" s="133">
        <v>393</v>
      </c>
      <c r="G157" s="132" t="s">
        <v>576</v>
      </c>
      <c r="H157" s="132">
        <v>468</v>
      </c>
      <c r="I157" s="134">
        <v>468</v>
      </c>
      <c r="J157" s="135" t="s">
        <v>577</v>
      </c>
      <c r="K157" s="136">
        <f t="shared" si="114"/>
        <v>75</v>
      </c>
      <c r="L157" s="137">
        <f t="shared" si="115"/>
        <v>0.19083969465648856</v>
      </c>
      <c r="M157" s="132" t="s">
        <v>547</v>
      </c>
      <c r="N157" s="138">
        <v>41863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2" ht="12.75" customHeight="1">
      <c r="A158" s="129">
        <v>4</v>
      </c>
      <c r="B158" s="130">
        <v>41857</v>
      </c>
      <c r="C158" s="130"/>
      <c r="D158" s="131" t="s">
        <v>580</v>
      </c>
      <c r="E158" s="132" t="s">
        <v>556</v>
      </c>
      <c r="F158" s="133">
        <v>205</v>
      </c>
      <c r="G158" s="132" t="s">
        <v>576</v>
      </c>
      <c r="H158" s="132">
        <v>275</v>
      </c>
      <c r="I158" s="134">
        <v>250</v>
      </c>
      <c r="J158" s="135" t="s">
        <v>577</v>
      </c>
      <c r="K158" s="136">
        <f t="shared" si="114"/>
        <v>70</v>
      </c>
      <c r="L158" s="137">
        <f t="shared" si="115"/>
        <v>0.34146341463414637</v>
      </c>
      <c r="M158" s="132" t="s">
        <v>547</v>
      </c>
      <c r="N158" s="138">
        <v>41962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2" ht="12.75" customHeight="1">
      <c r="A159" s="129">
        <v>5</v>
      </c>
      <c r="B159" s="130">
        <v>41886</v>
      </c>
      <c r="C159" s="130"/>
      <c r="D159" s="131" t="s">
        <v>581</v>
      </c>
      <c r="E159" s="132" t="s">
        <v>556</v>
      </c>
      <c r="F159" s="133">
        <v>162</v>
      </c>
      <c r="G159" s="132" t="s">
        <v>576</v>
      </c>
      <c r="H159" s="132">
        <v>190</v>
      </c>
      <c r="I159" s="134">
        <v>190</v>
      </c>
      <c r="J159" s="135" t="s">
        <v>577</v>
      </c>
      <c r="K159" s="136">
        <f t="shared" si="114"/>
        <v>28</v>
      </c>
      <c r="L159" s="137">
        <f t="shared" si="115"/>
        <v>0.1728395061728395</v>
      </c>
      <c r="M159" s="132" t="s">
        <v>547</v>
      </c>
      <c r="N159" s="138">
        <v>42006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2" ht="12.75" customHeight="1">
      <c r="A160" s="129">
        <v>6</v>
      </c>
      <c r="B160" s="130">
        <v>41886</v>
      </c>
      <c r="C160" s="130"/>
      <c r="D160" s="131" t="s">
        <v>582</v>
      </c>
      <c r="E160" s="132" t="s">
        <v>556</v>
      </c>
      <c r="F160" s="133">
        <v>75</v>
      </c>
      <c r="G160" s="132" t="s">
        <v>576</v>
      </c>
      <c r="H160" s="132">
        <v>91.5</v>
      </c>
      <c r="I160" s="134" t="s">
        <v>569</v>
      </c>
      <c r="J160" s="135" t="s">
        <v>583</v>
      </c>
      <c r="K160" s="136">
        <f t="shared" si="114"/>
        <v>16.5</v>
      </c>
      <c r="L160" s="137">
        <f t="shared" si="115"/>
        <v>0.22</v>
      </c>
      <c r="M160" s="132" t="s">
        <v>547</v>
      </c>
      <c r="N160" s="138">
        <v>41954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7</v>
      </c>
      <c r="B161" s="130">
        <v>41913</v>
      </c>
      <c r="C161" s="130"/>
      <c r="D161" s="131" t="s">
        <v>584</v>
      </c>
      <c r="E161" s="132" t="s">
        <v>556</v>
      </c>
      <c r="F161" s="133">
        <v>850</v>
      </c>
      <c r="G161" s="132" t="s">
        <v>576</v>
      </c>
      <c r="H161" s="132">
        <v>982.5</v>
      </c>
      <c r="I161" s="134">
        <v>1050</v>
      </c>
      <c r="J161" s="135" t="s">
        <v>585</v>
      </c>
      <c r="K161" s="136">
        <f t="shared" si="114"/>
        <v>132.5</v>
      </c>
      <c r="L161" s="137">
        <f t="shared" si="115"/>
        <v>0.15588235294117647</v>
      </c>
      <c r="M161" s="132" t="s">
        <v>547</v>
      </c>
      <c r="N161" s="138">
        <v>42039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8</v>
      </c>
      <c r="B162" s="130">
        <v>41913</v>
      </c>
      <c r="C162" s="130"/>
      <c r="D162" s="131" t="s">
        <v>586</v>
      </c>
      <c r="E162" s="132" t="s">
        <v>556</v>
      </c>
      <c r="F162" s="133">
        <v>475</v>
      </c>
      <c r="G162" s="132" t="s">
        <v>576</v>
      </c>
      <c r="H162" s="132">
        <v>515</v>
      </c>
      <c r="I162" s="134">
        <v>600</v>
      </c>
      <c r="J162" s="135" t="s">
        <v>587</v>
      </c>
      <c r="K162" s="136">
        <f t="shared" si="114"/>
        <v>40</v>
      </c>
      <c r="L162" s="137">
        <f t="shared" si="115"/>
        <v>8.4210526315789472E-2</v>
      </c>
      <c r="M162" s="132" t="s">
        <v>547</v>
      </c>
      <c r="N162" s="138">
        <v>41939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9</v>
      </c>
      <c r="B163" s="130">
        <v>41913</v>
      </c>
      <c r="C163" s="130"/>
      <c r="D163" s="131" t="s">
        <v>588</v>
      </c>
      <c r="E163" s="132" t="s">
        <v>556</v>
      </c>
      <c r="F163" s="133">
        <v>86</v>
      </c>
      <c r="G163" s="132" t="s">
        <v>576</v>
      </c>
      <c r="H163" s="132">
        <v>99</v>
      </c>
      <c r="I163" s="134">
        <v>140</v>
      </c>
      <c r="J163" s="135" t="s">
        <v>589</v>
      </c>
      <c r="K163" s="136">
        <f t="shared" si="114"/>
        <v>13</v>
      </c>
      <c r="L163" s="137">
        <f t="shared" si="115"/>
        <v>0.15116279069767441</v>
      </c>
      <c r="M163" s="132" t="s">
        <v>547</v>
      </c>
      <c r="N163" s="138">
        <v>41939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10</v>
      </c>
      <c r="B164" s="130">
        <v>41926</v>
      </c>
      <c r="C164" s="130"/>
      <c r="D164" s="131" t="s">
        <v>590</v>
      </c>
      <c r="E164" s="132" t="s">
        <v>556</v>
      </c>
      <c r="F164" s="133">
        <v>496.6</v>
      </c>
      <c r="G164" s="132" t="s">
        <v>576</v>
      </c>
      <c r="H164" s="132">
        <v>621</v>
      </c>
      <c r="I164" s="134">
        <v>580</v>
      </c>
      <c r="J164" s="135" t="s">
        <v>577</v>
      </c>
      <c r="K164" s="136">
        <f t="shared" si="114"/>
        <v>124.39999999999998</v>
      </c>
      <c r="L164" s="137">
        <f t="shared" si="115"/>
        <v>0.25050342327829234</v>
      </c>
      <c r="M164" s="132" t="s">
        <v>547</v>
      </c>
      <c r="N164" s="138">
        <v>42605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11</v>
      </c>
      <c r="B165" s="130">
        <v>41926</v>
      </c>
      <c r="C165" s="130"/>
      <c r="D165" s="131" t="s">
        <v>591</v>
      </c>
      <c r="E165" s="132" t="s">
        <v>556</v>
      </c>
      <c r="F165" s="133">
        <v>2481.9</v>
      </c>
      <c r="G165" s="132" t="s">
        <v>576</v>
      </c>
      <c r="H165" s="132">
        <v>2840</v>
      </c>
      <c r="I165" s="134">
        <v>2870</v>
      </c>
      <c r="J165" s="135" t="s">
        <v>592</v>
      </c>
      <c r="K165" s="136">
        <f t="shared" si="114"/>
        <v>358.09999999999991</v>
      </c>
      <c r="L165" s="137">
        <f t="shared" si="115"/>
        <v>0.14428462065353154</v>
      </c>
      <c r="M165" s="132" t="s">
        <v>547</v>
      </c>
      <c r="N165" s="138">
        <v>42017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12</v>
      </c>
      <c r="B166" s="130">
        <v>41928</v>
      </c>
      <c r="C166" s="130"/>
      <c r="D166" s="131" t="s">
        <v>593</v>
      </c>
      <c r="E166" s="132" t="s">
        <v>556</v>
      </c>
      <c r="F166" s="133">
        <v>84.5</v>
      </c>
      <c r="G166" s="132" t="s">
        <v>576</v>
      </c>
      <c r="H166" s="132">
        <v>93</v>
      </c>
      <c r="I166" s="134">
        <v>110</v>
      </c>
      <c r="J166" s="135" t="s">
        <v>594</v>
      </c>
      <c r="K166" s="136">
        <f t="shared" si="114"/>
        <v>8.5</v>
      </c>
      <c r="L166" s="137">
        <f t="shared" si="115"/>
        <v>0.10059171597633136</v>
      </c>
      <c r="M166" s="132" t="s">
        <v>547</v>
      </c>
      <c r="N166" s="138">
        <v>41939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13</v>
      </c>
      <c r="B167" s="130">
        <v>41928</v>
      </c>
      <c r="C167" s="130"/>
      <c r="D167" s="131" t="s">
        <v>595</v>
      </c>
      <c r="E167" s="132" t="s">
        <v>556</v>
      </c>
      <c r="F167" s="133">
        <v>401</v>
      </c>
      <c r="G167" s="132" t="s">
        <v>576</v>
      </c>
      <c r="H167" s="132">
        <v>428</v>
      </c>
      <c r="I167" s="134">
        <v>450</v>
      </c>
      <c r="J167" s="135" t="s">
        <v>596</v>
      </c>
      <c r="K167" s="136">
        <f t="shared" si="114"/>
        <v>27</v>
      </c>
      <c r="L167" s="137">
        <f t="shared" si="115"/>
        <v>6.7331670822942641E-2</v>
      </c>
      <c r="M167" s="132" t="s">
        <v>547</v>
      </c>
      <c r="N167" s="138">
        <v>42020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14</v>
      </c>
      <c r="B168" s="130">
        <v>41928</v>
      </c>
      <c r="C168" s="130"/>
      <c r="D168" s="131" t="s">
        <v>597</v>
      </c>
      <c r="E168" s="132" t="s">
        <v>556</v>
      </c>
      <c r="F168" s="133">
        <v>101</v>
      </c>
      <c r="G168" s="132" t="s">
        <v>576</v>
      </c>
      <c r="H168" s="132">
        <v>112</v>
      </c>
      <c r="I168" s="134">
        <v>120</v>
      </c>
      <c r="J168" s="135" t="s">
        <v>598</v>
      </c>
      <c r="K168" s="136">
        <f t="shared" si="114"/>
        <v>11</v>
      </c>
      <c r="L168" s="137">
        <f t="shared" si="115"/>
        <v>0.10891089108910891</v>
      </c>
      <c r="M168" s="132" t="s">
        <v>547</v>
      </c>
      <c r="N168" s="138">
        <v>41939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15</v>
      </c>
      <c r="B169" s="130">
        <v>41954</v>
      </c>
      <c r="C169" s="130"/>
      <c r="D169" s="131" t="s">
        <v>599</v>
      </c>
      <c r="E169" s="132" t="s">
        <v>556</v>
      </c>
      <c r="F169" s="133">
        <v>59</v>
      </c>
      <c r="G169" s="132" t="s">
        <v>576</v>
      </c>
      <c r="H169" s="132">
        <v>76</v>
      </c>
      <c r="I169" s="134">
        <v>76</v>
      </c>
      <c r="J169" s="135" t="s">
        <v>577</v>
      </c>
      <c r="K169" s="136">
        <f t="shared" si="114"/>
        <v>17</v>
      </c>
      <c r="L169" s="137">
        <f t="shared" si="115"/>
        <v>0.28813559322033899</v>
      </c>
      <c r="M169" s="132" t="s">
        <v>547</v>
      </c>
      <c r="N169" s="138">
        <v>43032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16</v>
      </c>
      <c r="B170" s="130">
        <v>41954</v>
      </c>
      <c r="C170" s="130"/>
      <c r="D170" s="131" t="s">
        <v>588</v>
      </c>
      <c r="E170" s="132" t="s">
        <v>556</v>
      </c>
      <c r="F170" s="133">
        <v>99</v>
      </c>
      <c r="G170" s="132" t="s">
        <v>576</v>
      </c>
      <c r="H170" s="132">
        <v>120</v>
      </c>
      <c r="I170" s="134">
        <v>120</v>
      </c>
      <c r="J170" s="135" t="s">
        <v>565</v>
      </c>
      <c r="K170" s="136">
        <f t="shared" si="114"/>
        <v>21</v>
      </c>
      <c r="L170" s="137">
        <f t="shared" si="115"/>
        <v>0.21212121212121213</v>
      </c>
      <c r="M170" s="132" t="s">
        <v>547</v>
      </c>
      <c r="N170" s="138">
        <v>41960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17</v>
      </c>
      <c r="B171" s="130">
        <v>41956</v>
      </c>
      <c r="C171" s="130"/>
      <c r="D171" s="131" t="s">
        <v>600</v>
      </c>
      <c r="E171" s="132" t="s">
        <v>556</v>
      </c>
      <c r="F171" s="133">
        <v>22</v>
      </c>
      <c r="G171" s="132" t="s">
        <v>576</v>
      </c>
      <c r="H171" s="132">
        <v>33.549999999999997</v>
      </c>
      <c r="I171" s="134">
        <v>32</v>
      </c>
      <c r="J171" s="135" t="s">
        <v>601</v>
      </c>
      <c r="K171" s="136">
        <f t="shared" si="114"/>
        <v>11.549999999999997</v>
      </c>
      <c r="L171" s="137">
        <f t="shared" si="115"/>
        <v>0.52499999999999991</v>
      </c>
      <c r="M171" s="132" t="s">
        <v>547</v>
      </c>
      <c r="N171" s="138">
        <v>42188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18</v>
      </c>
      <c r="B172" s="130">
        <v>41976</v>
      </c>
      <c r="C172" s="130"/>
      <c r="D172" s="131" t="s">
        <v>602</v>
      </c>
      <c r="E172" s="132" t="s">
        <v>556</v>
      </c>
      <c r="F172" s="133">
        <v>440</v>
      </c>
      <c r="G172" s="132" t="s">
        <v>576</v>
      </c>
      <c r="H172" s="132">
        <v>520</v>
      </c>
      <c r="I172" s="134">
        <v>520</v>
      </c>
      <c r="J172" s="135" t="s">
        <v>603</v>
      </c>
      <c r="K172" s="136">
        <f t="shared" si="114"/>
        <v>80</v>
      </c>
      <c r="L172" s="137">
        <f t="shared" si="115"/>
        <v>0.18181818181818182</v>
      </c>
      <c r="M172" s="132" t="s">
        <v>547</v>
      </c>
      <c r="N172" s="138">
        <v>42208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19</v>
      </c>
      <c r="B173" s="130">
        <v>41976</v>
      </c>
      <c r="C173" s="130"/>
      <c r="D173" s="131" t="s">
        <v>604</v>
      </c>
      <c r="E173" s="132" t="s">
        <v>556</v>
      </c>
      <c r="F173" s="133">
        <v>360</v>
      </c>
      <c r="G173" s="132" t="s">
        <v>576</v>
      </c>
      <c r="H173" s="132">
        <v>427</v>
      </c>
      <c r="I173" s="134">
        <v>425</v>
      </c>
      <c r="J173" s="135" t="s">
        <v>605</v>
      </c>
      <c r="K173" s="136">
        <f t="shared" si="114"/>
        <v>67</v>
      </c>
      <c r="L173" s="137">
        <f t="shared" si="115"/>
        <v>0.18611111111111112</v>
      </c>
      <c r="M173" s="132" t="s">
        <v>547</v>
      </c>
      <c r="N173" s="138">
        <v>42058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20</v>
      </c>
      <c r="B174" s="130">
        <v>42012</v>
      </c>
      <c r="C174" s="130"/>
      <c r="D174" s="131" t="s">
        <v>606</v>
      </c>
      <c r="E174" s="132" t="s">
        <v>556</v>
      </c>
      <c r="F174" s="133">
        <v>360</v>
      </c>
      <c r="G174" s="132" t="s">
        <v>576</v>
      </c>
      <c r="H174" s="132">
        <v>455</v>
      </c>
      <c r="I174" s="134">
        <v>420</v>
      </c>
      <c r="J174" s="135" t="s">
        <v>607</v>
      </c>
      <c r="K174" s="136">
        <f t="shared" si="114"/>
        <v>95</v>
      </c>
      <c r="L174" s="137">
        <f t="shared" si="115"/>
        <v>0.2638888888888889</v>
      </c>
      <c r="M174" s="132" t="s">
        <v>547</v>
      </c>
      <c r="N174" s="138">
        <v>42024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21</v>
      </c>
      <c r="B175" s="130">
        <v>42012</v>
      </c>
      <c r="C175" s="130"/>
      <c r="D175" s="131" t="s">
        <v>608</v>
      </c>
      <c r="E175" s="132" t="s">
        <v>556</v>
      </c>
      <c r="F175" s="133">
        <v>130</v>
      </c>
      <c r="G175" s="132"/>
      <c r="H175" s="132">
        <v>175.5</v>
      </c>
      <c r="I175" s="134">
        <v>165</v>
      </c>
      <c r="J175" s="135" t="s">
        <v>609</v>
      </c>
      <c r="K175" s="136">
        <f t="shared" si="114"/>
        <v>45.5</v>
      </c>
      <c r="L175" s="137">
        <f t="shared" si="115"/>
        <v>0.35</v>
      </c>
      <c r="M175" s="132" t="s">
        <v>547</v>
      </c>
      <c r="N175" s="138">
        <v>43088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22</v>
      </c>
      <c r="B176" s="130">
        <v>42040</v>
      </c>
      <c r="C176" s="130"/>
      <c r="D176" s="131" t="s">
        <v>387</v>
      </c>
      <c r="E176" s="132" t="s">
        <v>545</v>
      </c>
      <c r="F176" s="133">
        <v>98</v>
      </c>
      <c r="G176" s="132"/>
      <c r="H176" s="132">
        <v>120</v>
      </c>
      <c r="I176" s="134">
        <v>120</v>
      </c>
      <c r="J176" s="135" t="s">
        <v>577</v>
      </c>
      <c r="K176" s="136">
        <f t="shared" si="114"/>
        <v>22</v>
      </c>
      <c r="L176" s="137">
        <f t="shared" si="115"/>
        <v>0.22448979591836735</v>
      </c>
      <c r="M176" s="132" t="s">
        <v>547</v>
      </c>
      <c r="N176" s="138">
        <v>42753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23</v>
      </c>
      <c r="B177" s="130">
        <v>42040</v>
      </c>
      <c r="C177" s="130"/>
      <c r="D177" s="131" t="s">
        <v>610</v>
      </c>
      <c r="E177" s="132" t="s">
        <v>545</v>
      </c>
      <c r="F177" s="133">
        <v>196</v>
      </c>
      <c r="G177" s="132"/>
      <c r="H177" s="132">
        <v>262</v>
      </c>
      <c r="I177" s="134">
        <v>255</v>
      </c>
      <c r="J177" s="135" t="s">
        <v>577</v>
      </c>
      <c r="K177" s="136">
        <f t="shared" si="114"/>
        <v>66</v>
      </c>
      <c r="L177" s="137">
        <f t="shared" si="115"/>
        <v>0.33673469387755101</v>
      </c>
      <c r="M177" s="132" t="s">
        <v>547</v>
      </c>
      <c r="N177" s="138">
        <v>42599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9">
        <v>24</v>
      </c>
      <c r="B178" s="140">
        <v>42067</v>
      </c>
      <c r="C178" s="140"/>
      <c r="D178" s="141" t="s">
        <v>386</v>
      </c>
      <c r="E178" s="142" t="s">
        <v>545</v>
      </c>
      <c r="F178" s="143">
        <v>235</v>
      </c>
      <c r="G178" s="143"/>
      <c r="H178" s="144">
        <v>77</v>
      </c>
      <c r="I178" s="144" t="s">
        <v>611</v>
      </c>
      <c r="J178" s="145" t="s">
        <v>612</v>
      </c>
      <c r="K178" s="146">
        <f t="shared" si="114"/>
        <v>-158</v>
      </c>
      <c r="L178" s="147">
        <f t="shared" si="115"/>
        <v>-0.67234042553191486</v>
      </c>
      <c r="M178" s="143" t="s">
        <v>557</v>
      </c>
      <c r="N178" s="140">
        <v>43522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25</v>
      </c>
      <c r="B179" s="130">
        <v>42067</v>
      </c>
      <c r="C179" s="130"/>
      <c r="D179" s="131" t="s">
        <v>613</v>
      </c>
      <c r="E179" s="132" t="s">
        <v>545</v>
      </c>
      <c r="F179" s="133">
        <v>185</v>
      </c>
      <c r="G179" s="132"/>
      <c r="H179" s="132">
        <v>224</v>
      </c>
      <c r="I179" s="134" t="s">
        <v>614</v>
      </c>
      <c r="J179" s="135" t="s">
        <v>577</v>
      </c>
      <c r="K179" s="136">
        <f t="shared" si="114"/>
        <v>39</v>
      </c>
      <c r="L179" s="137">
        <f t="shared" si="115"/>
        <v>0.21081081081081082</v>
      </c>
      <c r="M179" s="132" t="s">
        <v>547</v>
      </c>
      <c r="N179" s="138">
        <v>42647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39">
        <v>26</v>
      </c>
      <c r="B180" s="140">
        <v>42090</v>
      </c>
      <c r="C180" s="140"/>
      <c r="D180" s="148" t="s">
        <v>615</v>
      </c>
      <c r="E180" s="143" t="s">
        <v>545</v>
      </c>
      <c r="F180" s="143">
        <v>49.5</v>
      </c>
      <c r="G180" s="144"/>
      <c r="H180" s="144">
        <v>15.85</v>
      </c>
      <c r="I180" s="144">
        <v>67</v>
      </c>
      <c r="J180" s="145" t="s">
        <v>616</v>
      </c>
      <c r="K180" s="144">
        <f t="shared" si="114"/>
        <v>-33.65</v>
      </c>
      <c r="L180" s="149">
        <f t="shared" si="115"/>
        <v>-0.67979797979797973</v>
      </c>
      <c r="M180" s="143" t="s">
        <v>557</v>
      </c>
      <c r="N180" s="150">
        <v>43627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27</v>
      </c>
      <c r="B181" s="130">
        <v>42093</v>
      </c>
      <c r="C181" s="130"/>
      <c r="D181" s="131" t="s">
        <v>617</v>
      </c>
      <c r="E181" s="132" t="s">
        <v>545</v>
      </c>
      <c r="F181" s="133">
        <v>183.5</v>
      </c>
      <c r="G181" s="132"/>
      <c r="H181" s="132">
        <v>219</v>
      </c>
      <c r="I181" s="134">
        <v>218</v>
      </c>
      <c r="J181" s="135" t="s">
        <v>618</v>
      </c>
      <c r="K181" s="136">
        <f t="shared" si="114"/>
        <v>35.5</v>
      </c>
      <c r="L181" s="137">
        <f t="shared" si="115"/>
        <v>0.19346049046321526</v>
      </c>
      <c r="M181" s="132" t="s">
        <v>547</v>
      </c>
      <c r="N181" s="138">
        <v>42103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28</v>
      </c>
      <c r="B182" s="130">
        <v>42114</v>
      </c>
      <c r="C182" s="130"/>
      <c r="D182" s="131" t="s">
        <v>619</v>
      </c>
      <c r="E182" s="132" t="s">
        <v>545</v>
      </c>
      <c r="F182" s="133">
        <f>(227+237)/2</f>
        <v>232</v>
      </c>
      <c r="G182" s="132"/>
      <c r="H182" s="132">
        <v>298</v>
      </c>
      <c r="I182" s="134">
        <v>298</v>
      </c>
      <c r="J182" s="135" t="s">
        <v>577</v>
      </c>
      <c r="K182" s="136">
        <f t="shared" si="114"/>
        <v>66</v>
      </c>
      <c r="L182" s="137">
        <f t="shared" si="115"/>
        <v>0.28448275862068967</v>
      </c>
      <c r="M182" s="132" t="s">
        <v>547</v>
      </c>
      <c r="N182" s="138">
        <v>42823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29</v>
      </c>
      <c r="B183" s="130">
        <v>42128</v>
      </c>
      <c r="C183" s="130"/>
      <c r="D183" s="131" t="s">
        <v>620</v>
      </c>
      <c r="E183" s="132" t="s">
        <v>556</v>
      </c>
      <c r="F183" s="133">
        <v>385</v>
      </c>
      <c r="G183" s="132"/>
      <c r="H183" s="132">
        <f>212.5+331</f>
        <v>543.5</v>
      </c>
      <c r="I183" s="134">
        <v>510</v>
      </c>
      <c r="J183" s="135" t="s">
        <v>621</v>
      </c>
      <c r="K183" s="136">
        <f t="shared" si="114"/>
        <v>158.5</v>
      </c>
      <c r="L183" s="137">
        <f t="shared" si="115"/>
        <v>0.41168831168831171</v>
      </c>
      <c r="M183" s="132" t="s">
        <v>547</v>
      </c>
      <c r="N183" s="138">
        <v>42235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30</v>
      </c>
      <c r="B184" s="130">
        <v>42128</v>
      </c>
      <c r="C184" s="130"/>
      <c r="D184" s="131" t="s">
        <v>622</v>
      </c>
      <c r="E184" s="132" t="s">
        <v>556</v>
      </c>
      <c r="F184" s="133">
        <v>115.5</v>
      </c>
      <c r="G184" s="132"/>
      <c r="H184" s="132">
        <v>146</v>
      </c>
      <c r="I184" s="134">
        <v>142</v>
      </c>
      <c r="J184" s="135" t="s">
        <v>623</v>
      </c>
      <c r="K184" s="136">
        <f t="shared" si="114"/>
        <v>30.5</v>
      </c>
      <c r="L184" s="137">
        <f t="shared" si="115"/>
        <v>0.26406926406926406</v>
      </c>
      <c r="M184" s="132" t="s">
        <v>547</v>
      </c>
      <c r="N184" s="138">
        <v>42202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31</v>
      </c>
      <c r="B185" s="130">
        <v>42151</v>
      </c>
      <c r="C185" s="130"/>
      <c r="D185" s="131" t="s">
        <v>501</v>
      </c>
      <c r="E185" s="132" t="s">
        <v>556</v>
      </c>
      <c r="F185" s="133">
        <v>237.5</v>
      </c>
      <c r="G185" s="132"/>
      <c r="H185" s="132">
        <v>279.5</v>
      </c>
      <c r="I185" s="134">
        <v>278</v>
      </c>
      <c r="J185" s="135" t="s">
        <v>577</v>
      </c>
      <c r="K185" s="136">
        <f t="shared" si="114"/>
        <v>42</v>
      </c>
      <c r="L185" s="137">
        <f t="shared" si="115"/>
        <v>0.17684210526315788</v>
      </c>
      <c r="M185" s="132" t="s">
        <v>547</v>
      </c>
      <c r="N185" s="138">
        <v>42222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32</v>
      </c>
      <c r="B186" s="130">
        <v>42174</v>
      </c>
      <c r="C186" s="130"/>
      <c r="D186" s="131" t="s">
        <v>595</v>
      </c>
      <c r="E186" s="132" t="s">
        <v>545</v>
      </c>
      <c r="F186" s="133">
        <v>340</v>
      </c>
      <c r="G186" s="132"/>
      <c r="H186" s="132">
        <v>448</v>
      </c>
      <c r="I186" s="134">
        <v>448</v>
      </c>
      <c r="J186" s="135" t="s">
        <v>577</v>
      </c>
      <c r="K186" s="136">
        <f t="shared" si="114"/>
        <v>108</v>
      </c>
      <c r="L186" s="137">
        <f t="shared" si="115"/>
        <v>0.31764705882352939</v>
      </c>
      <c r="M186" s="132" t="s">
        <v>547</v>
      </c>
      <c r="N186" s="138">
        <v>43018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33</v>
      </c>
      <c r="B187" s="130">
        <v>42191</v>
      </c>
      <c r="C187" s="130"/>
      <c r="D187" s="131" t="s">
        <v>624</v>
      </c>
      <c r="E187" s="132" t="s">
        <v>545</v>
      </c>
      <c r="F187" s="133">
        <v>390</v>
      </c>
      <c r="G187" s="132"/>
      <c r="H187" s="132">
        <v>460</v>
      </c>
      <c r="I187" s="134">
        <v>460</v>
      </c>
      <c r="J187" s="135" t="s">
        <v>577</v>
      </c>
      <c r="K187" s="136">
        <f t="shared" ref="K187:K207" si="116">H187-F187</f>
        <v>70</v>
      </c>
      <c r="L187" s="137">
        <f t="shared" ref="L187:L207" si="117">K187/F187</f>
        <v>0.17948717948717949</v>
      </c>
      <c r="M187" s="132" t="s">
        <v>547</v>
      </c>
      <c r="N187" s="138">
        <v>42478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39">
        <v>34</v>
      </c>
      <c r="B188" s="140">
        <v>42195</v>
      </c>
      <c r="C188" s="140"/>
      <c r="D188" s="141" t="s">
        <v>625</v>
      </c>
      <c r="E188" s="142" t="s">
        <v>545</v>
      </c>
      <c r="F188" s="143">
        <v>122.5</v>
      </c>
      <c r="G188" s="143"/>
      <c r="H188" s="144">
        <v>61</v>
      </c>
      <c r="I188" s="144">
        <v>172</v>
      </c>
      <c r="J188" s="145" t="s">
        <v>626</v>
      </c>
      <c r="K188" s="146">
        <f t="shared" si="116"/>
        <v>-61.5</v>
      </c>
      <c r="L188" s="147">
        <f t="shared" si="117"/>
        <v>-0.50204081632653064</v>
      </c>
      <c r="M188" s="143" t="s">
        <v>557</v>
      </c>
      <c r="N188" s="140">
        <v>43333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35</v>
      </c>
      <c r="B189" s="130">
        <v>42219</v>
      </c>
      <c r="C189" s="130"/>
      <c r="D189" s="131" t="s">
        <v>627</v>
      </c>
      <c r="E189" s="132" t="s">
        <v>545</v>
      </c>
      <c r="F189" s="133">
        <v>297.5</v>
      </c>
      <c r="G189" s="132"/>
      <c r="H189" s="132">
        <v>350</v>
      </c>
      <c r="I189" s="134">
        <v>360</v>
      </c>
      <c r="J189" s="135" t="s">
        <v>628</v>
      </c>
      <c r="K189" s="136">
        <f t="shared" si="116"/>
        <v>52.5</v>
      </c>
      <c r="L189" s="137">
        <f t="shared" si="117"/>
        <v>0.17647058823529413</v>
      </c>
      <c r="M189" s="132" t="s">
        <v>547</v>
      </c>
      <c r="N189" s="138">
        <v>42232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36</v>
      </c>
      <c r="B190" s="130">
        <v>42219</v>
      </c>
      <c r="C190" s="130"/>
      <c r="D190" s="131" t="s">
        <v>629</v>
      </c>
      <c r="E190" s="132" t="s">
        <v>545</v>
      </c>
      <c r="F190" s="133">
        <v>115.5</v>
      </c>
      <c r="G190" s="132"/>
      <c r="H190" s="132">
        <v>149</v>
      </c>
      <c r="I190" s="134">
        <v>140</v>
      </c>
      <c r="J190" s="135" t="s">
        <v>630</v>
      </c>
      <c r="K190" s="136">
        <f t="shared" si="116"/>
        <v>33.5</v>
      </c>
      <c r="L190" s="137">
        <f t="shared" si="117"/>
        <v>0.29004329004329005</v>
      </c>
      <c r="M190" s="132" t="s">
        <v>547</v>
      </c>
      <c r="N190" s="138">
        <v>42740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37</v>
      </c>
      <c r="B191" s="130">
        <v>42251</v>
      </c>
      <c r="C191" s="130"/>
      <c r="D191" s="131" t="s">
        <v>501</v>
      </c>
      <c r="E191" s="132" t="s">
        <v>545</v>
      </c>
      <c r="F191" s="133">
        <v>226</v>
      </c>
      <c r="G191" s="132"/>
      <c r="H191" s="132">
        <v>292</v>
      </c>
      <c r="I191" s="134">
        <v>292</v>
      </c>
      <c r="J191" s="135" t="s">
        <v>631</v>
      </c>
      <c r="K191" s="136">
        <f t="shared" si="116"/>
        <v>66</v>
      </c>
      <c r="L191" s="137">
        <f t="shared" si="117"/>
        <v>0.29203539823008851</v>
      </c>
      <c r="M191" s="132" t="s">
        <v>547</v>
      </c>
      <c r="N191" s="138">
        <v>42286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38</v>
      </c>
      <c r="B192" s="130">
        <v>42254</v>
      </c>
      <c r="C192" s="130"/>
      <c r="D192" s="131" t="s">
        <v>619</v>
      </c>
      <c r="E192" s="132" t="s">
        <v>545</v>
      </c>
      <c r="F192" s="133">
        <v>232.5</v>
      </c>
      <c r="G192" s="132"/>
      <c r="H192" s="132">
        <v>312.5</v>
      </c>
      <c r="I192" s="134">
        <v>310</v>
      </c>
      <c r="J192" s="135" t="s">
        <v>577</v>
      </c>
      <c r="K192" s="136">
        <f t="shared" si="116"/>
        <v>80</v>
      </c>
      <c r="L192" s="137">
        <f t="shared" si="117"/>
        <v>0.34408602150537637</v>
      </c>
      <c r="M192" s="132" t="s">
        <v>547</v>
      </c>
      <c r="N192" s="138">
        <v>42823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39</v>
      </c>
      <c r="B193" s="130">
        <v>42268</v>
      </c>
      <c r="C193" s="130"/>
      <c r="D193" s="131" t="s">
        <v>632</v>
      </c>
      <c r="E193" s="132" t="s">
        <v>545</v>
      </c>
      <c r="F193" s="133">
        <v>196.5</v>
      </c>
      <c r="G193" s="132"/>
      <c r="H193" s="132">
        <v>238</v>
      </c>
      <c r="I193" s="134">
        <v>238</v>
      </c>
      <c r="J193" s="135" t="s">
        <v>631</v>
      </c>
      <c r="K193" s="136">
        <f t="shared" si="116"/>
        <v>41.5</v>
      </c>
      <c r="L193" s="137">
        <f t="shared" si="117"/>
        <v>0.21119592875318066</v>
      </c>
      <c r="M193" s="132" t="s">
        <v>547</v>
      </c>
      <c r="N193" s="138">
        <v>42291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40</v>
      </c>
      <c r="B194" s="130">
        <v>42271</v>
      </c>
      <c r="C194" s="130"/>
      <c r="D194" s="131" t="s">
        <v>575</v>
      </c>
      <c r="E194" s="132" t="s">
        <v>545</v>
      </c>
      <c r="F194" s="133">
        <v>65</v>
      </c>
      <c r="G194" s="132"/>
      <c r="H194" s="132">
        <v>82</v>
      </c>
      <c r="I194" s="134">
        <v>82</v>
      </c>
      <c r="J194" s="135" t="s">
        <v>631</v>
      </c>
      <c r="K194" s="136">
        <f t="shared" si="116"/>
        <v>17</v>
      </c>
      <c r="L194" s="137">
        <f t="shared" si="117"/>
        <v>0.26153846153846155</v>
      </c>
      <c r="M194" s="132" t="s">
        <v>547</v>
      </c>
      <c r="N194" s="138">
        <v>42578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41</v>
      </c>
      <c r="B195" s="130">
        <v>42291</v>
      </c>
      <c r="C195" s="130"/>
      <c r="D195" s="131" t="s">
        <v>633</v>
      </c>
      <c r="E195" s="132" t="s">
        <v>545</v>
      </c>
      <c r="F195" s="133">
        <v>144</v>
      </c>
      <c r="G195" s="132"/>
      <c r="H195" s="132">
        <v>182.5</v>
      </c>
      <c r="I195" s="134">
        <v>181</v>
      </c>
      <c r="J195" s="135" t="s">
        <v>631</v>
      </c>
      <c r="K195" s="136">
        <f t="shared" si="116"/>
        <v>38.5</v>
      </c>
      <c r="L195" s="137">
        <f t="shared" si="117"/>
        <v>0.2673611111111111</v>
      </c>
      <c r="M195" s="132" t="s">
        <v>547</v>
      </c>
      <c r="N195" s="138">
        <v>42817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42</v>
      </c>
      <c r="B196" s="130">
        <v>42291</v>
      </c>
      <c r="C196" s="130"/>
      <c r="D196" s="131" t="s">
        <v>634</v>
      </c>
      <c r="E196" s="132" t="s">
        <v>545</v>
      </c>
      <c r="F196" s="133">
        <v>264</v>
      </c>
      <c r="G196" s="132"/>
      <c r="H196" s="132">
        <v>311</v>
      </c>
      <c r="I196" s="134">
        <v>311</v>
      </c>
      <c r="J196" s="135" t="s">
        <v>631</v>
      </c>
      <c r="K196" s="136">
        <f t="shared" si="116"/>
        <v>47</v>
      </c>
      <c r="L196" s="137">
        <f t="shared" si="117"/>
        <v>0.17803030303030304</v>
      </c>
      <c r="M196" s="132" t="s">
        <v>547</v>
      </c>
      <c r="N196" s="138">
        <v>42604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43</v>
      </c>
      <c r="B197" s="130">
        <v>42318</v>
      </c>
      <c r="C197" s="130"/>
      <c r="D197" s="131" t="s">
        <v>635</v>
      </c>
      <c r="E197" s="132" t="s">
        <v>556</v>
      </c>
      <c r="F197" s="133">
        <v>549.5</v>
      </c>
      <c r="G197" s="132"/>
      <c r="H197" s="132">
        <v>630</v>
      </c>
      <c r="I197" s="134">
        <v>630</v>
      </c>
      <c r="J197" s="135" t="s">
        <v>631</v>
      </c>
      <c r="K197" s="136">
        <f t="shared" si="116"/>
        <v>80.5</v>
      </c>
      <c r="L197" s="137">
        <f t="shared" si="117"/>
        <v>0.1464968152866242</v>
      </c>
      <c r="M197" s="132" t="s">
        <v>547</v>
      </c>
      <c r="N197" s="138">
        <v>42419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44</v>
      </c>
      <c r="B198" s="130">
        <v>42342</v>
      </c>
      <c r="C198" s="130"/>
      <c r="D198" s="131" t="s">
        <v>636</v>
      </c>
      <c r="E198" s="132" t="s">
        <v>545</v>
      </c>
      <c r="F198" s="133">
        <v>1027.5</v>
      </c>
      <c r="G198" s="132"/>
      <c r="H198" s="132">
        <v>1315</v>
      </c>
      <c r="I198" s="134">
        <v>1250</v>
      </c>
      <c r="J198" s="135" t="s">
        <v>631</v>
      </c>
      <c r="K198" s="136">
        <f t="shared" si="116"/>
        <v>287.5</v>
      </c>
      <c r="L198" s="137">
        <f t="shared" si="117"/>
        <v>0.27980535279805352</v>
      </c>
      <c r="M198" s="132" t="s">
        <v>547</v>
      </c>
      <c r="N198" s="138">
        <v>43244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45</v>
      </c>
      <c r="B199" s="130">
        <v>42367</v>
      </c>
      <c r="C199" s="130"/>
      <c r="D199" s="131" t="s">
        <v>637</v>
      </c>
      <c r="E199" s="132" t="s">
        <v>545</v>
      </c>
      <c r="F199" s="133">
        <v>465</v>
      </c>
      <c r="G199" s="132"/>
      <c r="H199" s="132">
        <v>540</v>
      </c>
      <c r="I199" s="134">
        <v>540</v>
      </c>
      <c r="J199" s="135" t="s">
        <v>631</v>
      </c>
      <c r="K199" s="136">
        <f t="shared" si="116"/>
        <v>75</v>
      </c>
      <c r="L199" s="137">
        <f t="shared" si="117"/>
        <v>0.16129032258064516</v>
      </c>
      <c r="M199" s="132" t="s">
        <v>547</v>
      </c>
      <c r="N199" s="138">
        <v>42530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46</v>
      </c>
      <c r="B200" s="130">
        <v>42380</v>
      </c>
      <c r="C200" s="130"/>
      <c r="D200" s="131" t="s">
        <v>387</v>
      </c>
      <c r="E200" s="132" t="s">
        <v>556</v>
      </c>
      <c r="F200" s="133">
        <v>81</v>
      </c>
      <c r="G200" s="132"/>
      <c r="H200" s="132">
        <v>110</v>
      </c>
      <c r="I200" s="134">
        <v>110</v>
      </c>
      <c r="J200" s="135" t="s">
        <v>631</v>
      </c>
      <c r="K200" s="136">
        <f t="shared" si="116"/>
        <v>29</v>
      </c>
      <c r="L200" s="137">
        <f t="shared" si="117"/>
        <v>0.35802469135802467</v>
      </c>
      <c r="M200" s="132" t="s">
        <v>547</v>
      </c>
      <c r="N200" s="138">
        <v>42745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47</v>
      </c>
      <c r="B201" s="130">
        <v>42382</v>
      </c>
      <c r="C201" s="130"/>
      <c r="D201" s="131" t="s">
        <v>638</v>
      </c>
      <c r="E201" s="132" t="s">
        <v>556</v>
      </c>
      <c r="F201" s="133">
        <v>417.5</v>
      </c>
      <c r="G201" s="132"/>
      <c r="H201" s="132">
        <v>547</v>
      </c>
      <c r="I201" s="134">
        <v>535</v>
      </c>
      <c r="J201" s="135" t="s">
        <v>631</v>
      </c>
      <c r="K201" s="136">
        <f t="shared" si="116"/>
        <v>129.5</v>
      </c>
      <c r="L201" s="137">
        <f t="shared" si="117"/>
        <v>0.31017964071856285</v>
      </c>
      <c r="M201" s="132" t="s">
        <v>547</v>
      </c>
      <c r="N201" s="138">
        <v>42578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48</v>
      </c>
      <c r="B202" s="130">
        <v>42408</v>
      </c>
      <c r="C202" s="130"/>
      <c r="D202" s="131" t="s">
        <v>639</v>
      </c>
      <c r="E202" s="132" t="s">
        <v>545</v>
      </c>
      <c r="F202" s="133">
        <v>650</v>
      </c>
      <c r="G202" s="132"/>
      <c r="H202" s="132">
        <v>800</v>
      </c>
      <c r="I202" s="134">
        <v>800</v>
      </c>
      <c r="J202" s="135" t="s">
        <v>631</v>
      </c>
      <c r="K202" s="136">
        <f t="shared" si="116"/>
        <v>150</v>
      </c>
      <c r="L202" s="137">
        <f t="shared" si="117"/>
        <v>0.23076923076923078</v>
      </c>
      <c r="M202" s="132" t="s">
        <v>547</v>
      </c>
      <c r="N202" s="138">
        <v>43154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49</v>
      </c>
      <c r="B203" s="130">
        <v>42433</v>
      </c>
      <c r="C203" s="130"/>
      <c r="D203" s="131" t="s">
        <v>232</v>
      </c>
      <c r="E203" s="132" t="s">
        <v>545</v>
      </c>
      <c r="F203" s="133">
        <v>437.5</v>
      </c>
      <c r="G203" s="132"/>
      <c r="H203" s="132">
        <v>504.5</v>
      </c>
      <c r="I203" s="134">
        <v>522</v>
      </c>
      <c r="J203" s="135" t="s">
        <v>640</v>
      </c>
      <c r="K203" s="136">
        <f t="shared" si="116"/>
        <v>67</v>
      </c>
      <c r="L203" s="137">
        <f t="shared" si="117"/>
        <v>0.15314285714285714</v>
      </c>
      <c r="M203" s="132" t="s">
        <v>547</v>
      </c>
      <c r="N203" s="138">
        <v>42480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50</v>
      </c>
      <c r="B204" s="130">
        <v>42438</v>
      </c>
      <c r="C204" s="130"/>
      <c r="D204" s="131" t="s">
        <v>641</v>
      </c>
      <c r="E204" s="132" t="s">
        <v>545</v>
      </c>
      <c r="F204" s="133">
        <v>189.5</v>
      </c>
      <c r="G204" s="132"/>
      <c r="H204" s="132">
        <v>218</v>
      </c>
      <c r="I204" s="134">
        <v>218</v>
      </c>
      <c r="J204" s="135" t="s">
        <v>631</v>
      </c>
      <c r="K204" s="136">
        <f t="shared" si="116"/>
        <v>28.5</v>
      </c>
      <c r="L204" s="137">
        <f t="shared" si="117"/>
        <v>0.15039577836411611</v>
      </c>
      <c r="M204" s="132" t="s">
        <v>547</v>
      </c>
      <c r="N204" s="138">
        <v>43034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39">
        <v>51</v>
      </c>
      <c r="B205" s="140">
        <v>42471</v>
      </c>
      <c r="C205" s="140"/>
      <c r="D205" s="148" t="s">
        <v>642</v>
      </c>
      <c r="E205" s="143" t="s">
        <v>545</v>
      </c>
      <c r="F205" s="143">
        <v>36.5</v>
      </c>
      <c r="G205" s="144"/>
      <c r="H205" s="144">
        <v>15.85</v>
      </c>
      <c r="I205" s="144">
        <v>60</v>
      </c>
      <c r="J205" s="145" t="s">
        <v>643</v>
      </c>
      <c r="K205" s="146">
        <f t="shared" si="116"/>
        <v>-20.65</v>
      </c>
      <c r="L205" s="147">
        <f t="shared" si="117"/>
        <v>-0.5657534246575342</v>
      </c>
      <c r="M205" s="143" t="s">
        <v>557</v>
      </c>
      <c r="N205" s="151">
        <v>43627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52</v>
      </c>
      <c r="B206" s="130">
        <v>42472</v>
      </c>
      <c r="C206" s="130"/>
      <c r="D206" s="131" t="s">
        <v>644</v>
      </c>
      <c r="E206" s="132" t="s">
        <v>545</v>
      </c>
      <c r="F206" s="133">
        <v>93</v>
      </c>
      <c r="G206" s="132"/>
      <c r="H206" s="132">
        <v>149</v>
      </c>
      <c r="I206" s="134">
        <v>140</v>
      </c>
      <c r="J206" s="135" t="s">
        <v>645</v>
      </c>
      <c r="K206" s="136">
        <f t="shared" si="116"/>
        <v>56</v>
      </c>
      <c r="L206" s="137">
        <f t="shared" si="117"/>
        <v>0.60215053763440862</v>
      </c>
      <c r="M206" s="132" t="s">
        <v>547</v>
      </c>
      <c r="N206" s="138">
        <v>42740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53</v>
      </c>
      <c r="B207" s="130">
        <v>42472</v>
      </c>
      <c r="C207" s="130"/>
      <c r="D207" s="131" t="s">
        <v>646</v>
      </c>
      <c r="E207" s="132" t="s">
        <v>545</v>
      </c>
      <c r="F207" s="133">
        <v>130</v>
      </c>
      <c r="G207" s="132"/>
      <c r="H207" s="132">
        <v>150</v>
      </c>
      <c r="I207" s="134" t="s">
        <v>647</v>
      </c>
      <c r="J207" s="135" t="s">
        <v>631</v>
      </c>
      <c r="K207" s="136">
        <f t="shared" si="116"/>
        <v>20</v>
      </c>
      <c r="L207" s="137">
        <f t="shared" si="117"/>
        <v>0.15384615384615385</v>
      </c>
      <c r="M207" s="132" t="s">
        <v>547</v>
      </c>
      <c r="N207" s="138">
        <v>42564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54</v>
      </c>
      <c r="B208" s="130">
        <v>42473</v>
      </c>
      <c r="C208" s="130"/>
      <c r="D208" s="131" t="s">
        <v>648</v>
      </c>
      <c r="E208" s="132" t="s">
        <v>545</v>
      </c>
      <c r="F208" s="133">
        <v>196</v>
      </c>
      <c r="G208" s="132"/>
      <c r="H208" s="132">
        <v>299</v>
      </c>
      <c r="I208" s="134">
        <v>299</v>
      </c>
      <c r="J208" s="135" t="s">
        <v>631</v>
      </c>
      <c r="K208" s="136">
        <v>103</v>
      </c>
      <c r="L208" s="137">
        <v>0.52551020408163296</v>
      </c>
      <c r="M208" s="132" t="s">
        <v>547</v>
      </c>
      <c r="N208" s="138">
        <v>42620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55</v>
      </c>
      <c r="B209" s="130">
        <v>42473</v>
      </c>
      <c r="C209" s="130"/>
      <c r="D209" s="131" t="s">
        <v>649</v>
      </c>
      <c r="E209" s="132" t="s">
        <v>545</v>
      </c>
      <c r="F209" s="133">
        <v>88</v>
      </c>
      <c r="G209" s="132"/>
      <c r="H209" s="132">
        <v>103</v>
      </c>
      <c r="I209" s="134">
        <v>103</v>
      </c>
      <c r="J209" s="135" t="s">
        <v>631</v>
      </c>
      <c r="K209" s="136">
        <v>15</v>
      </c>
      <c r="L209" s="137">
        <v>0.170454545454545</v>
      </c>
      <c r="M209" s="132" t="s">
        <v>547</v>
      </c>
      <c r="N209" s="138">
        <v>42530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56</v>
      </c>
      <c r="B210" s="130">
        <v>42492</v>
      </c>
      <c r="C210" s="130"/>
      <c r="D210" s="131" t="s">
        <v>650</v>
      </c>
      <c r="E210" s="132" t="s">
        <v>545</v>
      </c>
      <c r="F210" s="133">
        <v>127.5</v>
      </c>
      <c r="G210" s="132"/>
      <c r="H210" s="132">
        <v>148</v>
      </c>
      <c r="I210" s="134" t="s">
        <v>651</v>
      </c>
      <c r="J210" s="135" t="s">
        <v>631</v>
      </c>
      <c r="K210" s="136">
        <f>H210-F210</f>
        <v>20.5</v>
      </c>
      <c r="L210" s="137">
        <f>K210/F210</f>
        <v>0.16078431372549021</v>
      </c>
      <c r="M210" s="132" t="s">
        <v>547</v>
      </c>
      <c r="N210" s="138">
        <v>42564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57</v>
      </c>
      <c r="B211" s="130">
        <v>42493</v>
      </c>
      <c r="C211" s="130"/>
      <c r="D211" s="131" t="s">
        <v>652</v>
      </c>
      <c r="E211" s="132" t="s">
        <v>545</v>
      </c>
      <c r="F211" s="133">
        <v>675</v>
      </c>
      <c r="G211" s="132"/>
      <c r="H211" s="132">
        <v>815</v>
      </c>
      <c r="I211" s="134" t="s">
        <v>653</v>
      </c>
      <c r="J211" s="135" t="s">
        <v>631</v>
      </c>
      <c r="K211" s="136">
        <f>H211-F211</f>
        <v>140</v>
      </c>
      <c r="L211" s="137">
        <f>K211/F211</f>
        <v>0.2074074074074074</v>
      </c>
      <c r="M211" s="132" t="s">
        <v>547</v>
      </c>
      <c r="N211" s="138">
        <v>43154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39">
        <v>58</v>
      </c>
      <c r="B212" s="140">
        <v>42522</v>
      </c>
      <c r="C212" s="140"/>
      <c r="D212" s="141" t="s">
        <v>654</v>
      </c>
      <c r="E212" s="142" t="s">
        <v>545</v>
      </c>
      <c r="F212" s="143">
        <v>500</v>
      </c>
      <c r="G212" s="143"/>
      <c r="H212" s="144">
        <v>232.5</v>
      </c>
      <c r="I212" s="144" t="s">
        <v>655</v>
      </c>
      <c r="J212" s="145" t="s">
        <v>656</v>
      </c>
      <c r="K212" s="146">
        <f>H212-F212</f>
        <v>-267.5</v>
      </c>
      <c r="L212" s="147">
        <f>K212/F212</f>
        <v>-0.53500000000000003</v>
      </c>
      <c r="M212" s="143" t="s">
        <v>557</v>
      </c>
      <c r="N212" s="140">
        <v>43735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59</v>
      </c>
      <c r="B213" s="130">
        <v>42527</v>
      </c>
      <c r="C213" s="130"/>
      <c r="D213" s="131" t="s">
        <v>503</v>
      </c>
      <c r="E213" s="132" t="s">
        <v>545</v>
      </c>
      <c r="F213" s="133">
        <v>110</v>
      </c>
      <c r="G213" s="132"/>
      <c r="H213" s="132">
        <v>126.5</v>
      </c>
      <c r="I213" s="134">
        <v>125</v>
      </c>
      <c r="J213" s="135" t="s">
        <v>583</v>
      </c>
      <c r="K213" s="136">
        <f>H213-F213</f>
        <v>16.5</v>
      </c>
      <c r="L213" s="137">
        <f>K213/F213</f>
        <v>0.15</v>
      </c>
      <c r="M213" s="132" t="s">
        <v>547</v>
      </c>
      <c r="N213" s="138">
        <v>42552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60</v>
      </c>
      <c r="B214" s="130">
        <v>42538</v>
      </c>
      <c r="C214" s="130"/>
      <c r="D214" s="131" t="s">
        <v>657</v>
      </c>
      <c r="E214" s="132" t="s">
        <v>545</v>
      </c>
      <c r="F214" s="133">
        <v>44</v>
      </c>
      <c r="G214" s="132"/>
      <c r="H214" s="132">
        <v>69.5</v>
      </c>
      <c r="I214" s="134">
        <v>69.5</v>
      </c>
      <c r="J214" s="135" t="s">
        <v>658</v>
      </c>
      <c r="K214" s="136">
        <f>H214-F214</f>
        <v>25.5</v>
      </c>
      <c r="L214" s="137">
        <f>K214/F214</f>
        <v>0.57954545454545459</v>
      </c>
      <c r="M214" s="132" t="s">
        <v>547</v>
      </c>
      <c r="N214" s="138">
        <v>42977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61</v>
      </c>
      <c r="B215" s="130">
        <v>42549</v>
      </c>
      <c r="C215" s="130"/>
      <c r="D215" s="131" t="s">
        <v>659</v>
      </c>
      <c r="E215" s="132" t="s">
        <v>545</v>
      </c>
      <c r="F215" s="133">
        <v>262.5</v>
      </c>
      <c r="G215" s="132"/>
      <c r="H215" s="132">
        <v>340</v>
      </c>
      <c r="I215" s="134">
        <v>333</v>
      </c>
      <c r="J215" s="135" t="s">
        <v>660</v>
      </c>
      <c r="K215" s="136">
        <v>77.5</v>
      </c>
      <c r="L215" s="137">
        <v>0.29523809523809502</v>
      </c>
      <c r="M215" s="132" t="s">
        <v>547</v>
      </c>
      <c r="N215" s="138">
        <v>43017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62</v>
      </c>
      <c r="B216" s="130">
        <v>42549</v>
      </c>
      <c r="C216" s="130"/>
      <c r="D216" s="131" t="s">
        <v>661</v>
      </c>
      <c r="E216" s="132" t="s">
        <v>545</v>
      </c>
      <c r="F216" s="133">
        <v>840</v>
      </c>
      <c r="G216" s="132"/>
      <c r="H216" s="132">
        <v>1230</v>
      </c>
      <c r="I216" s="134">
        <v>1230</v>
      </c>
      <c r="J216" s="135" t="s">
        <v>631</v>
      </c>
      <c r="K216" s="136">
        <v>390</v>
      </c>
      <c r="L216" s="137">
        <v>0.46428571428571402</v>
      </c>
      <c r="M216" s="132" t="s">
        <v>547</v>
      </c>
      <c r="N216" s="138">
        <v>42649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2">
        <v>63</v>
      </c>
      <c r="B217" s="153">
        <v>42556</v>
      </c>
      <c r="C217" s="153"/>
      <c r="D217" s="154" t="s">
        <v>662</v>
      </c>
      <c r="E217" s="155" t="s">
        <v>545</v>
      </c>
      <c r="F217" s="155">
        <v>395</v>
      </c>
      <c r="G217" s="156"/>
      <c r="H217" s="156">
        <f>(468.5+342.5)/2</f>
        <v>405.5</v>
      </c>
      <c r="I217" s="156">
        <v>510</v>
      </c>
      <c r="J217" s="157" t="s">
        <v>663</v>
      </c>
      <c r="K217" s="158">
        <f t="shared" ref="K217:K223" si="118">H217-F217</f>
        <v>10.5</v>
      </c>
      <c r="L217" s="159">
        <f t="shared" ref="L217:L223" si="119">K217/F217</f>
        <v>2.6582278481012658E-2</v>
      </c>
      <c r="M217" s="155" t="s">
        <v>564</v>
      </c>
      <c r="N217" s="153">
        <v>43606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39">
        <v>64</v>
      </c>
      <c r="B218" s="140">
        <v>42584</v>
      </c>
      <c r="C218" s="140"/>
      <c r="D218" s="141" t="s">
        <v>664</v>
      </c>
      <c r="E218" s="142" t="s">
        <v>556</v>
      </c>
      <c r="F218" s="143">
        <f>169.5-12.8</f>
        <v>156.69999999999999</v>
      </c>
      <c r="G218" s="143"/>
      <c r="H218" s="144">
        <v>77</v>
      </c>
      <c r="I218" s="144" t="s">
        <v>665</v>
      </c>
      <c r="J218" s="145" t="s">
        <v>666</v>
      </c>
      <c r="K218" s="146">
        <f t="shared" si="118"/>
        <v>-79.699999999999989</v>
      </c>
      <c r="L218" s="147">
        <f t="shared" si="119"/>
        <v>-0.50861518825781749</v>
      </c>
      <c r="M218" s="143" t="s">
        <v>557</v>
      </c>
      <c r="N218" s="140">
        <v>43522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39">
        <v>65</v>
      </c>
      <c r="B219" s="140">
        <v>42586</v>
      </c>
      <c r="C219" s="140"/>
      <c r="D219" s="141" t="s">
        <v>667</v>
      </c>
      <c r="E219" s="142" t="s">
        <v>545</v>
      </c>
      <c r="F219" s="143">
        <v>400</v>
      </c>
      <c r="G219" s="143"/>
      <c r="H219" s="144">
        <v>305</v>
      </c>
      <c r="I219" s="144">
        <v>475</v>
      </c>
      <c r="J219" s="145" t="s">
        <v>668</v>
      </c>
      <c r="K219" s="146">
        <f t="shared" si="118"/>
        <v>-95</v>
      </c>
      <c r="L219" s="147">
        <f t="shared" si="119"/>
        <v>-0.23749999999999999</v>
      </c>
      <c r="M219" s="143" t="s">
        <v>557</v>
      </c>
      <c r="N219" s="140">
        <v>43606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66</v>
      </c>
      <c r="B220" s="130">
        <v>42593</v>
      </c>
      <c r="C220" s="130"/>
      <c r="D220" s="131" t="s">
        <v>669</v>
      </c>
      <c r="E220" s="132" t="s">
        <v>545</v>
      </c>
      <c r="F220" s="133">
        <v>86.5</v>
      </c>
      <c r="G220" s="132"/>
      <c r="H220" s="132">
        <v>130</v>
      </c>
      <c r="I220" s="134">
        <v>130</v>
      </c>
      <c r="J220" s="135" t="s">
        <v>670</v>
      </c>
      <c r="K220" s="136">
        <f t="shared" si="118"/>
        <v>43.5</v>
      </c>
      <c r="L220" s="137">
        <f t="shared" si="119"/>
        <v>0.50289017341040465</v>
      </c>
      <c r="M220" s="132" t="s">
        <v>547</v>
      </c>
      <c r="N220" s="138">
        <v>43091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39">
        <v>67</v>
      </c>
      <c r="B221" s="140">
        <v>42600</v>
      </c>
      <c r="C221" s="140"/>
      <c r="D221" s="141" t="s">
        <v>119</v>
      </c>
      <c r="E221" s="142" t="s">
        <v>545</v>
      </c>
      <c r="F221" s="143">
        <v>133.5</v>
      </c>
      <c r="G221" s="143"/>
      <c r="H221" s="144">
        <v>126.5</v>
      </c>
      <c r="I221" s="144">
        <v>178</v>
      </c>
      <c r="J221" s="145" t="s">
        <v>671</v>
      </c>
      <c r="K221" s="146">
        <f t="shared" si="118"/>
        <v>-7</v>
      </c>
      <c r="L221" s="147">
        <f t="shared" si="119"/>
        <v>-5.2434456928838954E-2</v>
      </c>
      <c r="M221" s="143" t="s">
        <v>557</v>
      </c>
      <c r="N221" s="140">
        <v>42615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29">
        <v>68</v>
      </c>
      <c r="B222" s="130">
        <v>42613</v>
      </c>
      <c r="C222" s="130"/>
      <c r="D222" s="131" t="s">
        <v>672</v>
      </c>
      <c r="E222" s="132" t="s">
        <v>545</v>
      </c>
      <c r="F222" s="133">
        <v>560</v>
      </c>
      <c r="G222" s="132"/>
      <c r="H222" s="132">
        <v>725</v>
      </c>
      <c r="I222" s="134">
        <v>725</v>
      </c>
      <c r="J222" s="135" t="s">
        <v>577</v>
      </c>
      <c r="K222" s="136">
        <f t="shared" si="118"/>
        <v>165</v>
      </c>
      <c r="L222" s="137">
        <f t="shared" si="119"/>
        <v>0.29464285714285715</v>
      </c>
      <c r="M222" s="132" t="s">
        <v>547</v>
      </c>
      <c r="N222" s="138">
        <v>42456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69</v>
      </c>
      <c r="B223" s="130">
        <v>42614</v>
      </c>
      <c r="C223" s="130"/>
      <c r="D223" s="131" t="s">
        <v>673</v>
      </c>
      <c r="E223" s="132" t="s">
        <v>545</v>
      </c>
      <c r="F223" s="133">
        <v>160.5</v>
      </c>
      <c r="G223" s="132"/>
      <c r="H223" s="132">
        <v>210</v>
      </c>
      <c r="I223" s="134">
        <v>210</v>
      </c>
      <c r="J223" s="135" t="s">
        <v>577</v>
      </c>
      <c r="K223" s="136">
        <f t="shared" si="118"/>
        <v>49.5</v>
      </c>
      <c r="L223" s="137">
        <f t="shared" si="119"/>
        <v>0.30841121495327101</v>
      </c>
      <c r="M223" s="132" t="s">
        <v>547</v>
      </c>
      <c r="N223" s="138">
        <v>42871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70</v>
      </c>
      <c r="B224" s="130">
        <v>42646</v>
      </c>
      <c r="C224" s="130"/>
      <c r="D224" s="131" t="s">
        <v>396</v>
      </c>
      <c r="E224" s="132" t="s">
        <v>545</v>
      </c>
      <c r="F224" s="133">
        <v>430</v>
      </c>
      <c r="G224" s="132"/>
      <c r="H224" s="132">
        <v>596</v>
      </c>
      <c r="I224" s="134">
        <v>575</v>
      </c>
      <c r="J224" s="135" t="s">
        <v>674</v>
      </c>
      <c r="K224" s="136">
        <v>166</v>
      </c>
      <c r="L224" s="137">
        <v>0.38604651162790699</v>
      </c>
      <c r="M224" s="132" t="s">
        <v>547</v>
      </c>
      <c r="N224" s="138">
        <v>42769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71</v>
      </c>
      <c r="B225" s="130">
        <v>42657</v>
      </c>
      <c r="C225" s="130"/>
      <c r="D225" s="131" t="s">
        <v>675</v>
      </c>
      <c r="E225" s="132" t="s">
        <v>545</v>
      </c>
      <c r="F225" s="133">
        <v>280</v>
      </c>
      <c r="G225" s="132"/>
      <c r="H225" s="132">
        <v>345</v>
      </c>
      <c r="I225" s="134">
        <v>345</v>
      </c>
      <c r="J225" s="135" t="s">
        <v>577</v>
      </c>
      <c r="K225" s="136">
        <f t="shared" ref="K225:K230" si="120">H225-F225</f>
        <v>65</v>
      </c>
      <c r="L225" s="137">
        <f>K225/F225</f>
        <v>0.23214285714285715</v>
      </c>
      <c r="M225" s="132" t="s">
        <v>547</v>
      </c>
      <c r="N225" s="138">
        <v>42814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72</v>
      </c>
      <c r="B226" s="130">
        <v>42657</v>
      </c>
      <c r="C226" s="130"/>
      <c r="D226" s="131" t="s">
        <v>676</v>
      </c>
      <c r="E226" s="132" t="s">
        <v>545</v>
      </c>
      <c r="F226" s="133">
        <v>245</v>
      </c>
      <c r="G226" s="132"/>
      <c r="H226" s="132">
        <v>325.5</v>
      </c>
      <c r="I226" s="134">
        <v>330</v>
      </c>
      <c r="J226" s="135" t="s">
        <v>677</v>
      </c>
      <c r="K226" s="136">
        <f t="shared" si="120"/>
        <v>80.5</v>
      </c>
      <c r="L226" s="137">
        <f>K226/F226</f>
        <v>0.32857142857142857</v>
      </c>
      <c r="M226" s="132" t="s">
        <v>547</v>
      </c>
      <c r="N226" s="138">
        <v>42769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73</v>
      </c>
      <c r="B227" s="130">
        <v>42660</v>
      </c>
      <c r="C227" s="130"/>
      <c r="D227" s="131" t="s">
        <v>678</v>
      </c>
      <c r="E227" s="132" t="s">
        <v>545</v>
      </c>
      <c r="F227" s="133">
        <v>125</v>
      </c>
      <c r="G227" s="132"/>
      <c r="H227" s="132">
        <v>160</v>
      </c>
      <c r="I227" s="134">
        <v>160</v>
      </c>
      <c r="J227" s="135" t="s">
        <v>631</v>
      </c>
      <c r="K227" s="136">
        <f t="shared" si="120"/>
        <v>35</v>
      </c>
      <c r="L227" s="137">
        <v>0.28000000000000003</v>
      </c>
      <c r="M227" s="132" t="s">
        <v>547</v>
      </c>
      <c r="N227" s="138">
        <v>42803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74</v>
      </c>
      <c r="B228" s="130">
        <v>42660</v>
      </c>
      <c r="C228" s="130"/>
      <c r="D228" s="131" t="s">
        <v>679</v>
      </c>
      <c r="E228" s="132" t="s">
        <v>545</v>
      </c>
      <c r="F228" s="133">
        <v>114</v>
      </c>
      <c r="G228" s="132"/>
      <c r="H228" s="132">
        <v>145</v>
      </c>
      <c r="I228" s="134">
        <v>145</v>
      </c>
      <c r="J228" s="135" t="s">
        <v>631</v>
      </c>
      <c r="K228" s="136">
        <f t="shared" si="120"/>
        <v>31</v>
      </c>
      <c r="L228" s="137">
        <f>K228/F228</f>
        <v>0.27192982456140352</v>
      </c>
      <c r="M228" s="132" t="s">
        <v>547</v>
      </c>
      <c r="N228" s="138">
        <v>42859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75</v>
      </c>
      <c r="B229" s="130">
        <v>42660</v>
      </c>
      <c r="C229" s="130"/>
      <c r="D229" s="131" t="s">
        <v>680</v>
      </c>
      <c r="E229" s="132" t="s">
        <v>545</v>
      </c>
      <c r="F229" s="133">
        <v>212</v>
      </c>
      <c r="G229" s="132"/>
      <c r="H229" s="132">
        <v>280</v>
      </c>
      <c r="I229" s="134">
        <v>276</v>
      </c>
      <c r="J229" s="135" t="s">
        <v>681</v>
      </c>
      <c r="K229" s="136">
        <f t="shared" si="120"/>
        <v>68</v>
      </c>
      <c r="L229" s="137">
        <f>K229/F229</f>
        <v>0.32075471698113206</v>
      </c>
      <c r="M229" s="132" t="s">
        <v>547</v>
      </c>
      <c r="N229" s="138">
        <v>42858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76</v>
      </c>
      <c r="B230" s="130">
        <v>42678</v>
      </c>
      <c r="C230" s="130"/>
      <c r="D230" s="131" t="s">
        <v>439</v>
      </c>
      <c r="E230" s="132" t="s">
        <v>545</v>
      </c>
      <c r="F230" s="133">
        <v>155</v>
      </c>
      <c r="G230" s="132"/>
      <c r="H230" s="132">
        <v>210</v>
      </c>
      <c r="I230" s="134">
        <v>210</v>
      </c>
      <c r="J230" s="135" t="s">
        <v>682</v>
      </c>
      <c r="K230" s="136">
        <f t="shared" si="120"/>
        <v>55</v>
      </c>
      <c r="L230" s="137">
        <f>K230/F230</f>
        <v>0.35483870967741937</v>
      </c>
      <c r="M230" s="132" t="s">
        <v>547</v>
      </c>
      <c r="N230" s="138">
        <v>42944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39">
        <v>77</v>
      </c>
      <c r="B231" s="140">
        <v>42710</v>
      </c>
      <c r="C231" s="140"/>
      <c r="D231" s="141" t="s">
        <v>683</v>
      </c>
      <c r="E231" s="142" t="s">
        <v>545</v>
      </c>
      <c r="F231" s="143">
        <v>150.5</v>
      </c>
      <c r="G231" s="143"/>
      <c r="H231" s="144">
        <v>72.5</v>
      </c>
      <c r="I231" s="144">
        <v>174</v>
      </c>
      <c r="J231" s="145" t="s">
        <v>684</v>
      </c>
      <c r="K231" s="146">
        <v>-78</v>
      </c>
      <c r="L231" s="147">
        <v>-0.51827242524916906</v>
      </c>
      <c r="M231" s="143" t="s">
        <v>557</v>
      </c>
      <c r="N231" s="140">
        <v>43333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78</v>
      </c>
      <c r="B232" s="130">
        <v>42712</v>
      </c>
      <c r="C232" s="130"/>
      <c r="D232" s="131" t="s">
        <v>685</v>
      </c>
      <c r="E232" s="132" t="s">
        <v>545</v>
      </c>
      <c r="F232" s="133">
        <v>380</v>
      </c>
      <c r="G232" s="132"/>
      <c r="H232" s="132">
        <v>478</v>
      </c>
      <c r="I232" s="134">
        <v>468</v>
      </c>
      <c r="J232" s="135" t="s">
        <v>631</v>
      </c>
      <c r="K232" s="136">
        <f>H232-F232</f>
        <v>98</v>
      </c>
      <c r="L232" s="137">
        <f>K232/F232</f>
        <v>0.25789473684210529</v>
      </c>
      <c r="M232" s="132" t="s">
        <v>547</v>
      </c>
      <c r="N232" s="138">
        <v>43025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79</v>
      </c>
      <c r="B233" s="130">
        <v>42734</v>
      </c>
      <c r="C233" s="130"/>
      <c r="D233" s="131" t="s">
        <v>118</v>
      </c>
      <c r="E233" s="132" t="s">
        <v>545</v>
      </c>
      <c r="F233" s="133">
        <v>305</v>
      </c>
      <c r="G233" s="132"/>
      <c r="H233" s="132">
        <v>375</v>
      </c>
      <c r="I233" s="134">
        <v>375</v>
      </c>
      <c r="J233" s="135" t="s">
        <v>631</v>
      </c>
      <c r="K233" s="136">
        <f>H233-F233</f>
        <v>70</v>
      </c>
      <c r="L233" s="137">
        <f>K233/F233</f>
        <v>0.22950819672131148</v>
      </c>
      <c r="M233" s="132" t="s">
        <v>547</v>
      </c>
      <c r="N233" s="138">
        <v>42768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80</v>
      </c>
      <c r="B234" s="130">
        <v>42739</v>
      </c>
      <c r="C234" s="130"/>
      <c r="D234" s="131" t="s">
        <v>102</v>
      </c>
      <c r="E234" s="132" t="s">
        <v>545</v>
      </c>
      <c r="F234" s="133">
        <v>99.5</v>
      </c>
      <c r="G234" s="132"/>
      <c r="H234" s="132">
        <v>158</v>
      </c>
      <c r="I234" s="134">
        <v>158</v>
      </c>
      <c r="J234" s="135" t="s">
        <v>631</v>
      </c>
      <c r="K234" s="136">
        <f>H234-F234</f>
        <v>58.5</v>
      </c>
      <c r="L234" s="137">
        <f>K234/F234</f>
        <v>0.5879396984924623</v>
      </c>
      <c r="M234" s="132" t="s">
        <v>547</v>
      </c>
      <c r="N234" s="138">
        <v>42898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9">
        <v>81</v>
      </c>
      <c r="B235" s="130">
        <v>42739</v>
      </c>
      <c r="C235" s="130"/>
      <c r="D235" s="131" t="s">
        <v>102</v>
      </c>
      <c r="E235" s="132" t="s">
        <v>545</v>
      </c>
      <c r="F235" s="133">
        <v>99.5</v>
      </c>
      <c r="G235" s="132"/>
      <c r="H235" s="132">
        <v>158</v>
      </c>
      <c r="I235" s="134">
        <v>158</v>
      </c>
      <c r="J235" s="135" t="s">
        <v>631</v>
      </c>
      <c r="K235" s="136">
        <v>58.5</v>
      </c>
      <c r="L235" s="137">
        <v>0.58793969849246197</v>
      </c>
      <c r="M235" s="132" t="s">
        <v>547</v>
      </c>
      <c r="N235" s="138">
        <v>42898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9">
        <v>82</v>
      </c>
      <c r="B236" s="130">
        <v>42786</v>
      </c>
      <c r="C236" s="130"/>
      <c r="D236" s="131" t="s">
        <v>205</v>
      </c>
      <c r="E236" s="132" t="s">
        <v>545</v>
      </c>
      <c r="F236" s="133">
        <v>140.5</v>
      </c>
      <c r="G236" s="132"/>
      <c r="H236" s="132">
        <v>220</v>
      </c>
      <c r="I236" s="134">
        <v>220</v>
      </c>
      <c r="J236" s="135" t="s">
        <v>631</v>
      </c>
      <c r="K236" s="136">
        <f>H236-F236</f>
        <v>79.5</v>
      </c>
      <c r="L236" s="137">
        <f>K236/F236</f>
        <v>0.5658362989323843</v>
      </c>
      <c r="M236" s="132" t="s">
        <v>547</v>
      </c>
      <c r="N236" s="138">
        <v>42864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9">
        <v>83</v>
      </c>
      <c r="B237" s="130">
        <v>42786</v>
      </c>
      <c r="C237" s="130"/>
      <c r="D237" s="131" t="s">
        <v>686</v>
      </c>
      <c r="E237" s="132" t="s">
        <v>545</v>
      </c>
      <c r="F237" s="133">
        <v>202.5</v>
      </c>
      <c r="G237" s="132"/>
      <c r="H237" s="132">
        <v>234</v>
      </c>
      <c r="I237" s="134">
        <v>234</v>
      </c>
      <c r="J237" s="135" t="s">
        <v>631</v>
      </c>
      <c r="K237" s="136">
        <v>31.5</v>
      </c>
      <c r="L237" s="137">
        <v>0.155555555555556</v>
      </c>
      <c r="M237" s="132" t="s">
        <v>547</v>
      </c>
      <c r="N237" s="138">
        <v>42836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9">
        <v>84</v>
      </c>
      <c r="B238" s="130">
        <v>42818</v>
      </c>
      <c r="C238" s="130"/>
      <c r="D238" s="131" t="s">
        <v>687</v>
      </c>
      <c r="E238" s="132" t="s">
        <v>545</v>
      </c>
      <c r="F238" s="133">
        <v>300.5</v>
      </c>
      <c r="G238" s="132"/>
      <c r="H238" s="132">
        <v>417.5</v>
      </c>
      <c r="I238" s="134">
        <v>420</v>
      </c>
      <c r="J238" s="135" t="s">
        <v>688</v>
      </c>
      <c r="K238" s="136">
        <f>H238-F238</f>
        <v>117</v>
      </c>
      <c r="L238" s="137">
        <f>K238/F238</f>
        <v>0.38935108153078202</v>
      </c>
      <c r="M238" s="132" t="s">
        <v>547</v>
      </c>
      <c r="N238" s="138">
        <v>43070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9">
        <v>85</v>
      </c>
      <c r="B239" s="130">
        <v>42818</v>
      </c>
      <c r="C239" s="130"/>
      <c r="D239" s="131" t="s">
        <v>661</v>
      </c>
      <c r="E239" s="132" t="s">
        <v>545</v>
      </c>
      <c r="F239" s="133">
        <v>850</v>
      </c>
      <c r="G239" s="132"/>
      <c r="H239" s="132">
        <v>1042.5</v>
      </c>
      <c r="I239" s="134">
        <v>1023</v>
      </c>
      <c r="J239" s="135" t="s">
        <v>689</v>
      </c>
      <c r="K239" s="136">
        <v>192.5</v>
      </c>
      <c r="L239" s="137">
        <v>0.22647058823529401</v>
      </c>
      <c r="M239" s="132" t="s">
        <v>547</v>
      </c>
      <c r="N239" s="138">
        <v>42830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9">
        <v>86</v>
      </c>
      <c r="B240" s="130">
        <v>42830</v>
      </c>
      <c r="C240" s="130"/>
      <c r="D240" s="131" t="s">
        <v>465</v>
      </c>
      <c r="E240" s="132" t="s">
        <v>545</v>
      </c>
      <c r="F240" s="133">
        <v>785</v>
      </c>
      <c r="G240" s="132"/>
      <c r="H240" s="132">
        <v>930</v>
      </c>
      <c r="I240" s="134">
        <v>920</v>
      </c>
      <c r="J240" s="135" t="s">
        <v>690</v>
      </c>
      <c r="K240" s="136">
        <f>H240-F240</f>
        <v>145</v>
      </c>
      <c r="L240" s="137">
        <f>K240/F240</f>
        <v>0.18471337579617833</v>
      </c>
      <c r="M240" s="132" t="s">
        <v>547</v>
      </c>
      <c r="N240" s="138">
        <v>42976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39">
        <v>87</v>
      </c>
      <c r="B241" s="140">
        <v>42831</v>
      </c>
      <c r="C241" s="140"/>
      <c r="D241" s="141" t="s">
        <v>691</v>
      </c>
      <c r="E241" s="142" t="s">
        <v>545</v>
      </c>
      <c r="F241" s="143">
        <v>40</v>
      </c>
      <c r="G241" s="143"/>
      <c r="H241" s="144">
        <v>13.1</v>
      </c>
      <c r="I241" s="144">
        <v>60</v>
      </c>
      <c r="J241" s="145" t="s">
        <v>692</v>
      </c>
      <c r="K241" s="146">
        <v>-26.9</v>
      </c>
      <c r="L241" s="147">
        <v>-0.67249999999999999</v>
      </c>
      <c r="M241" s="143" t="s">
        <v>557</v>
      </c>
      <c r="N241" s="140">
        <v>43138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9">
        <v>88</v>
      </c>
      <c r="B242" s="130">
        <v>42837</v>
      </c>
      <c r="C242" s="130"/>
      <c r="D242" s="131" t="s">
        <v>100</v>
      </c>
      <c r="E242" s="132" t="s">
        <v>545</v>
      </c>
      <c r="F242" s="133">
        <v>289.5</v>
      </c>
      <c r="G242" s="132"/>
      <c r="H242" s="132">
        <v>354</v>
      </c>
      <c r="I242" s="134">
        <v>360</v>
      </c>
      <c r="J242" s="135" t="s">
        <v>693</v>
      </c>
      <c r="K242" s="136">
        <f t="shared" ref="K242:K250" si="121">H242-F242</f>
        <v>64.5</v>
      </c>
      <c r="L242" s="137">
        <f t="shared" ref="L242:L250" si="122">K242/F242</f>
        <v>0.22279792746113988</v>
      </c>
      <c r="M242" s="132" t="s">
        <v>547</v>
      </c>
      <c r="N242" s="138">
        <v>43040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9">
        <v>89</v>
      </c>
      <c r="B243" s="130">
        <v>42845</v>
      </c>
      <c r="C243" s="130"/>
      <c r="D243" s="131" t="s">
        <v>413</v>
      </c>
      <c r="E243" s="132" t="s">
        <v>545</v>
      </c>
      <c r="F243" s="133">
        <v>700</v>
      </c>
      <c r="G243" s="132"/>
      <c r="H243" s="132">
        <v>840</v>
      </c>
      <c r="I243" s="134">
        <v>840</v>
      </c>
      <c r="J243" s="135" t="s">
        <v>694</v>
      </c>
      <c r="K243" s="136">
        <f t="shared" si="121"/>
        <v>140</v>
      </c>
      <c r="L243" s="137">
        <f t="shared" si="122"/>
        <v>0.2</v>
      </c>
      <c r="M243" s="132" t="s">
        <v>547</v>
      </c>
      <c r="N243" s="138">
        <v>42893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9">
        <v>90</v>
      </c>
      <c r="B244" s="130">
        <v>42887</v>
      </c>
      <c r="C244" s="130"/>
      <c r="D244" s="131" t="s">
        <v>695</v>
      </c>
      <c r="E244" s="132" t="s">
        <v>545</v>
      </c>
      <c r="F244" s="133">
        <v>130</v>
      </c>
      <c r="G244" s="132"/>
      <c r="H244" s="132">
        <v>144.25</v>
      </c>
      <c r="I244" s="134">
        <v>170</v>
      </c>
      <c r="J244" s="135" t="s">
        <v>696</v>
      </c>
      <c r="K244" s="136">
        <f t="shared" si="121"/>
        <v>14.25</v>
      </c>
      <c r="L244" s="137">
        <f t="shared" si="122"/>
        <v>0.10961538461538461</v>
      </c>
      <c r="M244" s="132" t="s">
        <v>547</v>
      </c>
      <c r="N244" s="138">
        <v>43675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9">
        <v>91</v>
      </c>
      <c r="B245" s="130">
        <v>42901</v>
      </c>
      <c r="C245" s="130"/>
      <c r="D245" s="131" t="s">
        <v>697</v>
      </c>
      <c r="E245" s="132" t="s">
        <v>545</v>
      </c>
      <c r="F245" s="133">
        <v>214.5</v>
      </c>
      <c r="G245" s="132"/>
      <c r="H245" s="132">
        <v>262</v>
      </c>
      <c r="I245" s="134">
        <v>262</v>
      </c>
      <c r="J245" s="135" t="s">
        <v>566</v>
      </c>
      <c r="K245" s="136">
        <f t="shared" si="121"/>
        <v>47.5</v>
      </c>
      <c r="L245" s="137">
        <f t="shared" si="122"/>
        <v>0.22144522144522144</v>
      </c>
      <c r="M245" s="132" t="s">
        <v>547</v>
      </c>
      <c r="N245" s="138">
        <v>42977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92</v>
      </c>
      <c r="B246" s="161">
        <v>42933</v>
      </c>
      <c r="C246" s="161"/>
      <c r="D246" s="162" t="s">
        <v>698</v>
      </c>
      <c r="E246" s="163" t="s">
        <v>545</v>
      </c>
      <c r="F246" s="164">
        <v>370</v>
      </c>
      <c r="G246" s="163"/>
      <c r="H246" s="163">
        <v>447.5</v>
      </c>
      <c r="I246" s="165">
        <v>450</v>
      </c>
      <c r="J246" s="166" t="s">
        <v>631</v>
      </c>
      <c r="K246" s="136">
        <f t="shared" si="121"/>
        <v>77.5</v>
      </c>
      <c r="L246" s="167">
        <f t="shared" si="122"/>
        <v>0.20945945945945946</v>
      </c>
      <c r="M246" s="163" t="s">
        <v>547</v>
      </c>
      <c r="N246" s="168">
        <v>43035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93</v>
      </c>
      <c r="B247" s="161">
        <v>42943</v>
      </c>
      <c r="C247" s="161"/>
      <c r="D247" s="162" t="s">
        <v>203</v>
      </c>
      <c r="E247" s="163" t="s">
        <v>545</v>
      </c>
      <c r="F247" s="164">
        <v>657.5</v>
      </c>
      <c r="G247" s="163"/>
      <c r="H247" s="163">
        <v>825</v>
      </c>
      <c r="I247" s="165">
        <v>820</v>
      </c>
      <c r="J247" s="166" t="s">
        <v>631</v>
      </c>
      <c r="K247" s="136">
        <f t="shared" si="121"/>
        <v>167.5</v>
      </c>
      <c r="L247" s="167">
        <f t="shared" si="122"/>
        <v>0.25475285171102663</v>
      </c>
      <c r="M247" s="163" t="s">
        <v>547</v>
      </c>
      <c r="N247" s="168">
        <v>43090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29">
        <v>94</v>
      </c>
      <c r="B248" s="130">
        <v>42964</v>
      </c>
      <c r="C248" s="130"/>
      <c r="D248" s="131" t="s">
        <v>374</v>
      </c>
      <c r="E248" s="132" t="s">
        <v>545</v>
      </c>
      <c r="F248" s="133">
        <v>605</v>
      </c>
      <c r="G248" s="132"/>
      <c r="H248" s="132">
        <v>750</v>
      </c>
      <c r="I248" s="134">
        <v>750</v>
      </c>
      <c r="J248" s="135" t="s">
        <v>690</v>
      </c>
      <c r="K248" s="136">
        <f t="shared" si="121"/>
        <v>145</v>
      </c>
      <c r="L248" s="137">
        <f t="shared" si="122"/>
        <v>0.23966942148760331</v>
      </c>
      <c r="M248" s="132" t="s">
        <v>547</v>
      </c>
      <c r="N248" s="138">
        <v>43027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39">
        <v>95</v>
      </c>
      <c r="B249" s="140">
        <v>42979</v>
      </c>
      <c r="C249" s="140"/>
      <c r="D249" s="148" t="s">
        <v>699</v>
      </c>
      <c r="E249" s="143" t="s">
        <v>545</v>
      </c>
      <c r="F249" s="143">
        <v>255</v>
      </c>
      <c r="G249" s="144"/>
      <c r="H249" s="144">
        <v>217.25</v>
      </c>
      <c r="I249" s="144">
        <v>320</v>
      </c>
      <c r="J249" s="145" t="s">
        <v>700</v>
      </c>
      <c r="K249" s="146">
        <f t="shared" si="121"/>
        <v>-37.75</v>
      </c>
      <c r="L249" s="149">
        <f t="shared" si="122"/>
        <v>-0.14803921568627451</v>
      </c>
      <c r="M249" s="143" t="s">
        <v>557</v>
      </c>
      <c r="N249" s="140">
        <v>43661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29">
        <v>96</v>
      </c>
      <c r="B250" s="130">
        <v>42997</v>
      </c>
      <c r="C250" s="130"/>
      <c r="D250" s="131" t="s">
        <v>701</v>
      </c>
      <c r="E250" s="132" t="s">
        <v>545</v>
      </c>
      <c r="F250" s="133">
        <v>215</v>
      </c>
      <c r="G250" s="132"/>
      <c r="H250" s="132">
        <v>258</v>
      </c>
      <c r="I250" s="134">
        <v>258</v>
      </c>
      <c r="J250" s="135" t="s">
        <v>631</v>
      </c>
      <c r="K250" s="136">
        <f t="shared" si="121"/>
        <v>43</v>
      </c>
      <c r="L250" s="137">
        <f t="shared" si="122"/>
        <v>0.2</v>
      </c>
      <c r="M250" s="132" t="s">
        <v>547</v>
      </c>
      <c r="N250" s="138">
        <v>43040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29">
        <v>97</v>
      </c>
      <c r="B251" s="130">
        <v>42997</v>
      </c>
      <c r="C251" s="130"/>
      <c r="D251" s="131" t="s">
        <v>701</v>
      </c>
      <c r="E251" s="132" t="s">
        <v>545</v>
      </c>
      <c r="F251" s="133">
        <v>215</v>
      </c>
      <c r="G251" s="132"/>
      <c r="H251" s="132">
        <v>258</v>
      </c>
      <c r="I251" s="134">
        <v>258</v>
      </c>
      <c r="J251" s="166" t="s">
        <v>631</v>
      </c>
      <c r="K251" s="136">
        <v>43</v>
      </c>
      <c r="L251" s="137">
        <v>0.2</v>
      </c>
      <c r="M251" s="132" t="s">
        <v>547</v>
      </c>
      <c r="N251" s="138">
        <v>43040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98</v>
      </c>
      <c r="B252" s="161">
        <v>42998</v>
      </c>
      <c r="C252" s="161"/>
      <c r="D252" s="162" t="s">
        <v>702</v>
      </c>
      <c r="E252" s="163" t="s">
        <v>545</v>
      </c>
      <c r="F252" s="133">
        <v>75</v>
      </c>
      <c r="G252" s="163"/>
      <c r="H252" s="163">
        <v>90</v>
      </c>
      <c r="I252" s="165">
        <v>90</v>
      </c>
      <c r="J252" s="135" t="s">
        <v>703</v>
      </c>
      <c r="K252" s="136">
        <f t="shared" ref="K252:K257" si="123">H252-F252</f>
        <v>15</v>
      </c>
      <c r="L252" s="137">
        <f t="shared" ref="L252:L257" si="124">K252/F252</f>
        <v>0.2</v>
      </c>
      <c r="M252" s="132" t="s">
        <v>547</v>
      </c>
      <c r="N252" s="138">
        <v>43019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99</v>
      </c>
      <c r="B253" s="161">
        <v>43011</v>
      </c>
      <c r="C253" s="161"/>
      <c r="D253" s="162" t="s">
        <v>704</v>
      </c>
      <c r="E253" s="163" t="s">
        <v>545</v>
      </c>
      <c r="F253" s="164">
        <v>315</v>
      </c>
      <c r="G253" s="163"/>
      <c r="H253" s="163">
        <v>392</v>
      </c>
      <c r="I253" s="165">
        <v>384</v>
      </c>
      <c r="J253" s="166" t="s">
        <v>705</v>
      </c>
      <c r="K253" s="136">
        <f t="shared" si="123"/>
        <v>77</v>
      </c>
      <c r="L253" s="167">
        <f t="shared" si="124"/>
        <v>0.24444444444444444</v>
      </c>
      <c r="M253" s="163" t="s">
        <v>547</v>
      </c>
      <c r="N253" s="168">
        <v>43017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100</v>
      </c>
      <c r="B254" s="161">
        <v>43013</v>
      </c>
      <c r="C254" s="161"/>
      <c r="D254" s="162" t="s">
        <v>443</v>
      </c>
      <c r="E254" s="163" t="s">
        <v>545</v>
      </c>
      <c r="F254" s="164">
        <v>145</v>
      </c>
      <c r="G254" s="163"/>
      <c r="H254" s="163">
        <v>179</v>
      </c>
      <c r="I254" s="165">
        <v>180</v>
      </c>
      <c r="J254" s="166" t="s">
        <v>706</v>
      </c>
      <c r="K254" s="136">
        <f t="shared" si="123"/>
        <v>34</v>
      </c>
      <c r="L254" s="167">
        <f t="shared" si="124"/>
        <v>0.23448275862068965</v>
      </c>
      <c r="M254" s="163" t="s">
        <v>547</v>
      </c>
      <c r="N254" s="168">
        <v>43025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101</v>
      </c>
      <c r="B255" s="161">
        <v>43014</v>
      </c>
      <c r="C255" s="161"/>
      <c r="D255" s="162" t="s">
        <v>349</v>
      </c>
      <c r="E255" s="163" t="s">
        <v>545</v>
      </c>
      <c r="F255" s="164">
        <v>256</v>
      </c>
      <c r="G255" s="163"/>
      <c r="H255" s="163">
        <v>323</v>
      </c>
      <c r="I255" s="165">
        <v>320</v>
      </c>
      <c r="J255" s="166" t="s">
        <v>631</v>
      </c>
      <c r="K255" s="136">
        <f t="shared" si="123"/>
        <v>67</v>
      </c>
      <c r="L255" s="167">
        <f t="shared" si="124"/>
        <v>0.26171875</v>
      </c>
      <c r="M255" s="163" t="s">
        <v>547</v>
      </c>
      <c r="N255" s="168">
        <v>43067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102</v>
      </c>
      <c r="B256" s="161">
        <v>43017</v>
      </c>
      <c r="C256" s="161"/>
      <c r="D256" s="162" t="s">
        <v>363</v>
      </c>
      <c r="E256" s="163" t="s">
        <v>545</v>
      </c>
      <c r="F256" s="164">
        <v>137.5</v>
      </c>
      <c r="G256" s="163"/>
      <c r="H256" s="163">
        <v>184</v>
      </c>
      <c r="I256" s="165">
        <v>183</v>
      </c>
      <c r="J256" s="166" t="s">
        <v>707</v>
      </c>
      <c r="K256" s="136">
        <f t="shared" si="123"/>
        <v>46.5</v>
      </c>
      <c r="L256" s="167">
        <f t="shared" si="124"/>
        <v>0.33818181818181819</v>
      </c>
      <c r="M256" s="163" t="s">
        <v>547</v>
      </c>
      <c r="N256" s="168">
        <v>43108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103</v>
      </c>
      <c r="B257" s="161">
        <v>43018</v>
      </c>
      <c r="C257" s="161"/>
      <c r="D257" s="162" t="s">
        <v>708</v>
      </c>
      <c r="E257" s="163" t="s">
        <v>545</v>
      </c>
      <c r="F257" s="164">
        <v>125.5</v>
      </c>
      <c r="G257" s="163"/>
      <c r="H257" s="163">
        <v>158</v>
      </c>
      <c r="I257" s="165">
        <v>155</v>
      </c>
      <c r="J257" s="166" t="s">
        <v>709</v>
      </c>
      <c r="K257" s="136">
        <f t="shared" si="123"/>
        <v>32.5</v>
      </c>
      <c r="L257" s="167">
        <f t="shared" si="124"/>
        <v>0.25896414342629481</v>
      </c>
      <c r="M257" s="163" t="s">
        <v>547</v>
      </c>
      <c r="N257" s="168">
        <v>43067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104</v>
      </c>
      <c r="B258" s="161">
        <v>43018</v>
      </c>
      <c r="C258" s="161"/>
      <c r="D258" s="162" t="s">
        <v>710</v>
      </c>
      <c r="E258" s="163" t="s">
        <v>545</v>
      </c>
      <c r="F258" s="164">
        <v>895</v>
      </c>
      <c r="G258" s="163"/>
      <c r="H258" s="163">
        <v>1122.5</v>
      </c>
      <c r="I258" s="165">
        <v>1078</v>
      </c>
      <c r="J258" s="166" t="s">
        <v>711</v>
      </c>
      <c r="K258" s="136">
        <v>227.5</v>
      </c>
      <c r="L258" s="167">
        <v>0.25418994413407803</v>
      </c>
      <c r="M258" s="163" t="s">
        <v>547</v>
      </c>
      <c r="N258" s="168">
        <v>43117</v>
      </c>
      <c r="O258" s="54"/>
      <c r="P258" s="54"/>
      <c r="Q258" s="198"/>
      <c r="R258" s="54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105</v>
      </c>
      <c r="B259" s="161">
        <v>43020</v>
      </c>
      <c r="C259" s="161"/>
      <c r="D259" s="162" t="s">
        <v>358</v>
      </c>
      <c r="E259" s="163" t="s">
        <v>545</v>
      </c>
      <c r="F259" s="164">
        <v>525</v>
      </c>
      <c r="G259" s="163"/>
      <c r="H259" s="163">
        <v>629</v>
      </c>
      <c r="I259" s="165">
        <v>629</v>
      </c>
      <c r="J259" s="166" t="s">
        <v>631</v>
      </c>
      <c r="K259" s="136">
        <v>104</v>
      </c>
      <c r="L259" s="167">
        <v>0.19809523809523799</v>
      </c>
      <c r="M259" s="163" t="s">
        <v>547</v>
      </c>
      <c r="N259" s="168">
        <v>43119</v>
      </c>
      <c r="O259" s="54"/>
      <c r="P259" s="54"/>
      <c r="Q259" s="198"/>
      <c r="R259" s="54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106</v>
      </c>
      <c r="B260" s="161">
        <v>43046</v>
      </c>
      <c r="C260" s="161"/>
      <c r="D260" s="162" t="s">
        <v>391</v>
      </c>
      <c r="E260" s="163" t="s">
        <v>545</v>
      </c>
      <c r="F260" s="164">
        <v>740</v>
      </c>
      <c r="G260" s="163"/>
      <c r="H260" s="163">
        <v>892.5</v>
      </c>
      <c r="I260" s="165">
        <v>900</v>
      </c>
      <c r="J260" s="166" t="s">
        <v>712</v>
      </c>
      <c r="K260" s="136">
        <f>H260-F260</f>
        <v>152.5</v>
      </c>
      <c r="L260" s="167">
        <f>K260/F260</f>
        <v>0.20608108108108109</v>
      </c>
      <c r="M260" s="163" t="s">
        <v>547</v>
      </c>
      <c r="N260" s="168">
        <v>43052</v>
      </c>
      <c r="O260" s="54"/>
      <c r="P260" s="54"/>
      <c r="Q260" s="198"/>
      <c r="R260" s="54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29">
        <v>107</v>
      </c>
      <c r="B261" s="130">
        <v>43073</v>
      </c>
      <c r="C261" s="130"/>
      <c r="D261" s="131" t="s">
        <v>713</v>
      </c>
      <c r="E261" s="132" t="s">
        <v>545</v>
      </c>
      <c r="F261" s="133">
        <v>118.5</v>
      </c>
      <c r="G261" s="132"/>
      <c r="H261" s="132">
        <v>143.5</v>
      </c>
      <c r="I261" s="134">
        <v>145</v>
      </c>
      <c r="J261" s="135" t="s">
        <v>714</v>
      </c>
      <c r="K261" s="136">
        <f>H261-F261</f>
        <v>25</v>
      </c>
      <c r="L261" s="137">
        <f>K261/F261</f>
        <v>0.2109704641350211</v>
      </c>
      <c r="M261" s="132" t="s">
        <v>547</v>
      </c>
      <c r="N261" s="138">
        <v>43097</v>
      </c>
      <c r="O261" s="54"/>
      <c r="P261" s="54"/>
      <c r="Q261" s="198"/>
      <c r="R261" s="54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39">
        <v>108</v>
      </c>
      <c r="B262" s="140">
        <v>43090</v>
      </c>
      <c r="C262" s="140"/>
      <c r="D262" s="141" t="s">
        <v>418</v>
      </c>
      <c r="E262" s="142" t="s">
        <v>545</v>
      </c>
      <c r="F262" s="143">
        <v>715</v>
      </c>
      <c r="G262" s="143"/>
      <c r="H262" s="144">
        <v>500</v>
      </c>
      <c r="I262" s="144">
        <v>872</v>
      </c>
      <c r="J262" s="145" t="s">
        <v>715</v>
      </c>
      <c r="K262" s="146">
        <f>H262-F262</f>
        <v>-215</v>
      </c>
      <c r="L262" s="147">
        <f>K262/F262</f>
        <v>-0.30069930069930068</v>
      </c>
      <c r="M262" s="143" t="s">
        <v>557</v>
      </c>
      <c r="N262" s="140">
        <v>43670</v>
      </c>
      <c r="O262" s="54"/>
      <c r="P262" s="54"/>
      <c r="Q262" s="198"/>
      <c r="R262" s="54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29">
        <v>109</v>
      </c>
      <c r="B263" s="130">
        <v>43098</v>
      </c>
      <c r="C263" s="130"/>
      <c r="D263" s="131" t="s">
        <v>704</v>
      </c>
      <c r="E263" s="132" t="s">
        <v>545</v>
      </c>
      <c r="F263" s="133">
        <v>435</v>
      </c>
      <c r="G263" s="132"/>
      <c r="H263" s="132">
        <v>542.5</v>
      </c>
      <c r="I263" s="134">
        <v>539</v>
      </c>
      <c r="J263" s="135" t="s">
        <v>631</v>
      </c>
      <c r="K263" s="136">
        <v>107.5</v>
      </c>
      <c r="L263" s="137">
        <v>0.247126436781609</v>
      </c>
      <c r="M263" s="132" t="s">
        <v>547</v>
      </c>
      <c r="N263" s="138">
        <v>43206</v>
      </c>
      <c r="O263" s="54"/>
      <c r="P263" s="54"/>
      <c r="Q263" s="198"/>
      <c r="R263" s="54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29">
        <v>110</v>
      </c>
      <c r="B264" s="130">
        <v>43098</v>
      </c>
      <c r="C264" s="130"/>
      <c r="D264" s="131" t="s">
        <v>517</v>
      </c>
      <c r="E264" s="132" t="s">
        <v>545</v>
      </c>
      <c r="F264" s="133">
        <v>885</v>
      </c>
      <c r="G264" s="132"/>
      <c r="H264" s="132">
        <v>1090</v>
      </c>
      <c r="I264" s="134">
        <v>1084</v>
      </c>
      <c r="J264" s="135" t="s">
        <v>631</v>
      </c>
      <c r="K264" s="136">
        <v>205</v>
      </c>
      <c r="L264" s="137">
        <v>0.23163841807909599</v>
      </c>
      <c r="M264" s="132" t="s">
        <v>547</v>
      </c>
      <c r="N264" s="138">
        <v>43213</v>
      </c>
      <c r="O264" s="54"/>
      <c r="P264" s="54"/>
      <c r="Q264" s="198"/>
      <c r="R264" s="54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9">
        <v>111</v>
      </c>
      <c r="B265" s="170">
        <v>43192</v>
      </c>
      <c r="C265" s="170"/>
      <c r="D265" s="148" t="s">
        <v>716</v>
      </c>
      <c r="E265" s="143" t="s">
        <v>545</v>
      </c>
      <c r="F265" s="171">
        <v>478.5</v>
      </c>
      <c r="G265" s="143"/>
      <c r="H265" s="143">
        <v>442</v>
      </c>
      <c r="I265" s="144">
        <v>613</v>
      </c>
      <c r="J265" s="145" t="s">
        <v>717</v>
      </c>
      <c r="K265" s="146">
        <f>H265-F265</f>
        <v>-36.5</v>
      </c>
      <c r="L265" s="147">
        <f>K265/F265</f>
        <v>-7.6280041797283177E-2</v>
      </c>
      <c r="M265" s="143" t="s">
        <v>557</v>
      </c>
      <c r="N265" s="140">
        <v>43762</v>
      </c>
      <c r="O265" s="54"/>
      <c r="P265" s="54"/>
      <c r="Q265" s="198"/>
      <c r="R265" s="54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39">
        <v>112</v>
      </c>
      <c r="B266" s="140">
        <v>43194</v>
      </c>
      <c r="C266" s="140"/>
      <c r="D266" s="141" t="s">
        <v>718</v>
      </c>
      <c r="E266" s="142" t="s">
        <v>545</v>
      </c>
      <c r="F266" s="143">
        <f>141.5-7.3</f>
        <v>134.19999999999999</v>
      </c>
      <c r="G266" s="143"/>
      <c r="H266" s="144">
        <v>77</v>
      </c>
      <c r="I266" s="144">
        <v>180</v>
      </c>
      <c r="J266" s="145" t="s">
        <v>719</v>
      </c>
      <c r="K266" s="146">
        <f>H266-F266</f>
        <v>-57.199999999999989</v>
      </c>
      <c r="L266" s="147">
        <f>K266/F266</f>
        <v>-0.42622950819672129</v>
      </c>
      <c r="M266" s="143" t="s">
        <v>557</v>
      </c>
      <c r="N266" s="140">
        <v>43522</v>
      </c>
      <c r="O266" s="54"/>
      <c r="P266" s="54"/>
      <c r="Q266" s="198"/>
      <c r="R266" s="54"/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39">
        <v>113</v>
      </c>
      <c r="B267" s="140">
        <v>43209</v>
      </c>
      <c r="C267" s="140"/>
      <c r="D267" s="141" t="s">
        <v>720</v>
      </c>
      <c r="E267" s="142" t="s">
        <v>545</v>
      </c>
      <c r="F267" s="143">
        <v>430</v>
      </c>
      <c r="G267" s="143"/>
      <c r="H267" s="144">
        <v>220</v>
      </c>
      <c r="I267" s="144">
        <v>537</v>
      </c>
      <c r="J267" s="145" t="s">
        <v>721</v>
      </c>
      <c r="K267" s="146">
        <f>H267-F267</f>
        <v>-210</v>
      </c>
      <c r="L267" s="147">
        <f>K267/F267</f>
        <v>-0.48837209302325579</v>
      </c>
      <c r="M267" s="143" t="s">
        <v>557</v>
      </c>
      <c r="N267" s="140">
        <v>43252</v>
      </c>
      <c r="O267" s="54"/>
      <c r="P267" s="54"/>
      <c r="Q267" s="198"/>
      <c r="R267" s="54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114</v>
      </c>
      <c r="B268" s="161">
        <v>43220</v>
      </c>
      <c r="C268" s="161"/>
      <c r="D268" s="162" t="s">
        <v>722</v>
      </c>
      <c r="E268" s="163" t="s">
        <v>545</v>
      </c>
      <c r="F268" s="163">
        <v>153.5</v>
      </c>
      <c r="G268" s="163"/>
      <c r="H268" s="163">
        <v>196</v>
      </c>
      <c r="I268" s="165">
        <v>196</v>
      </c>
      <c r="J268" s="135" t="s">
        <v>723</v>
      </c>
      <c r="K268" s="136">
        <f>H268-F268</f>
        <v>42.5</v>
      </c>
      <c r="L268" s="137">
        <f>K268/F268</f>
        <v>0.27687296416938112</v>
      </c>
      <c r="M268" s="132" t="s">
        <v>547</v>
      </c>
      <c r="N268" s="138">
        <v>43605</v>
      </c>
      <c r="O268" s="54"/>
      <c r="P268" s="54"/>
      <c r="Q268" s="198"/>
      <c r="R268" s="54"/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39">
        <v>115</v>
      </c>
      <c r="B269" s="140">
        <v>43306</v>
      </c>
      <c r="C269" s="140"/>
      <c r="D269" s="141" t="s">
        <v>691</v>
      </c>
      <c r="E269" s="142" t="s">
        <v>545</v>
      </c>
      <c r="F269" s="143">
        <v>27.5</v>
      </c>
      <c r="G269" s="143"/>
      <c r="H269" s="144">
        <v>13.1</v>
      </c>
      <c r="I269" s="144">
        <v>60</v>
      </c>
      <c r="J269" s="145" t="s">
        <v>724</v>
      </c>
      <c r="K269" s="146">
        <v>-14.4</v>
      </c>
      <c r="L269" s="147">
        <v>-0.52363636363636401</v>
      </c>
      <c r="M269" s="143" t="s">
        <v>557</v>
      </c>
      <c r="N269" s="140">
        <v>43138</v>
      </c>
      <c r="O269" s="54"/>
      <c r="P269" s="54"/>
      <c r="Q269" s="198"/>
      <c r="R269" s="54"/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9">
        <v>116</v>
      </c>
      <c r="B270" s="170">
        <v>43318</v>
      </c>
      <c r="C270" s="170"/>
      <c r="D270" s="148" t="s">
        <v>725</v>
      </c>
      <c r="E270" s="143" t="s">
        <v>545</v>
      </c>
      <c r="F270" s="143">
        <v>148.5</v>
      </c>
      <c r="G270" s="143"/>
      <c r="H270" s="143">
        <v>102</v>
      </c>
      <c r="I270" s="144">
        <v>182</v>
      </c>
      <c r="J270" s="145" t="s">
        <v>726</v>
      </c>
      <c r="K270" s="146">
        <f>H270-F270</f>
        <v>-46.5</v>
      </c>
      <c r="L270" s="147">
        <f>K270/F270</f>
        <v>-0.31313131313131315</v>
      </c>
      <c r="M270" s="143" t="s">
        <v>557</v>
      </c>
      <c r="N270" s="140">
        <v>43661</v>
      </c>
      <c r="O270" s="54"/>
      <c r="P270" s="54"/>
      <c r="Q270" s="198"/>
      <c r="R270" s="54"/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29">
        <v>117</v>
      </c>
      <c r="B271" s="130">
        <v>43335</v>
      </c>
      <c r="C271" s="130"/>
      <c r="D271" s="131" t="s">
        <v>727</v>
      </c>
      <c r="E271" s="132" t="s">
        <v>545</v>
      </c>
      <c r="F271" s="163">
        <v>285</v>
      </c>
      <c r="G271" s="132"/>
      <c r="H271" s="132">
        <v>355</v>
      </c>
      <c r="I271" s="134">
        <v>364</v>
      </c>
      <c r="J271" s="135" t="s">
        <v>728</v>
      </c>
      <c r="K271" s="136">
        <v>70</v>
      </c>
      <c r="L271" s="137">
        <v>0.24561403508771901</v>
      </c>
      <c r="M271" s="132" t="s">
        <v>547</v>
      </c>
      <c r="N271" s="138">
        <v>43455</v>
      </c>
      <c r="O271" s="54"/>
      <c r="P271" s="54"/>
      <c r="Q271" s="198"/>
      <c r="R271" s="54"/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29">
        <v>118</v>
      </c>
      <c r="B272" s="130">
        <v>43341</v>
      </c>
      <c r="C272" s="130"/>
      <c r="D272" s="131" t="s">
        <v>383</v>
      </c>
      <c r="E272" s="132" t="s">
        <v>545</v>
      </c>
      <c r="F272" s="163">
        <v>525</v>
      </c>
      <c r="G272" s="132"/>
      <c r="H272" s="132">
        <v>585</v>
      </c>
      <c r="I272" s="134">
        <v>635</v>
      </c>
      <c r="J272" s="135" t="s">
        <v>729</v>
      </c>
      <c r="K272" s="136">
        <f t="shared" ref="K272:K303" si="125">H272-F272</f>
        <v>60</v>
      </c>
      <c r="L272" s="137">
        <f t="shared" ref="L272:L303" si="126">K272/F272</f>
        <v>0.11428571428571428</v>
      </c>
      <c r="M272" s="132" t="s">
        <v>547</v>
      </c>
      <c r="N272" s="138">
        <v>43662</v>
      </c>
      <c r="O272" s="54"/>
      <c r="P272" s="54"/>
      <c r="Q272" s="198"/>
      <c r="R272" s="54"/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29">
        <v>119</v>
      </c>
      <c r="B273" s="130">
        <v>43395</v>
      </c>
      <c r="C273" s="130"/>
      <c r="D273" s="131" t="s">
        <v>374</v>
      </c>
      <c r="E273" s="132" t="s">
        <v>545</v>
      </c>
      <c r="F273" s="163">
        <v>475</v>
      </c>
      <c r="G273" s="132"/>
      <c r="H273" s="132">
        <v>574</v>
      </c>
      <c r="I273" s="134">
        <v>570</v>
      </c>
      <c r="J273" s="135" t="s">
        <v>631</v>
      </c>
      <c r="K273" s="136">
        <f t="shared" si="125"/>
        <v>99</v>
      </c>
      <c r="L273" s="137">
        <f t="shared" si="126"/>
        <v>0.20842105263157895</v>
      </c>
      <c r="M273" s="132" t="s">
        <v>547</v>
      </c>
      <c r="N273" s="138">
        <v>43403</v>
      </c>
      <c r="O273" s="54"/>
      <c r="P273" s="54"/>
      <c r="Q273" s="198"/>
      <c r="R273" s="54"/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120</v>
      </c>
      <c r="B274" s="161">
        <v>43397</v>
      </c>
      <c r="C274" s="161"/>
      <c r="D274" s="162" t="s">
        <v>730</v>
      </c>
      <c r="E274" s="163" t="s">
        <v>545</v>
      </c>
      <c r="F274" s="163">
        <v>707.5</v>
      </c>
      <c r="G274" s="163"/>
      <c r="H274" s="163">
        <v>872</v>
      </c>
      <c r="I274" s="165">
        <v>872</v>
      </c>
      <c r="J274" s="166" t="s">
        <v>631</v>
      </c>
      <c r="K274" s="136">
        <f t="shared" si="125"/>
        <v>164.5</v>
      </c>
      <c r="L274" s="167">
        <f t="shared" si="126"/>
        <v>0.23250883392226149</v>
      </c>
      <c r="M274" s="163" t="s">
        <v>547</v>
      </c>
      <c r="N274" s="168">
        <v>43482</v>
      </c>
      <c r="O274" s="54"/>
      <c r="P274" s="54"/>
      <c r="Q274" s="198"/>
      <c r="R274" s="54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121</v>
      </c>
      <c r="B275" s="161">
        <v>43398</v>
      </c>
      <c r="C275" s="161"/>
      <c r="D275" s="162" t="s">
        <v>731</v>
      </c>
      <c r="E275" s="163" t="s">
        <v>545</v>
      </c>
      <c r="F275" s="163">
        <v>162</v>
      </c>
      <c r="G275" s="163"/>
      <c r="H275" s="163">
        <v>204</v>
      </c>
      <c r="I275" s="165">
        <v>209</v>
      </c>
      <c r="J275" s="166" t="s">
        <v>732</v>
      </c>
      <c r="K275" s="136">
        <f t="shared" si="125"/>
        <v>42</v>
      </c>
      <c r="L275" s="167">
        <f t="shared" si="126"/>
        <v>0.25925925925925924</v>
      </c>
      <c r="M275" s="163" t="s">
        <v>547</v>
      </c>
      <c r="N275" s="168">
        <v>43539</v>
      </c>
      <c r="O275" s="54"/>
      <c r="P275" s="54"/>
      <c r="Q275" s="198"/>
      <c r="R275" s="54"/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122</v>
      </c>
      <c r="B276" s="161">
        <v>43399</v>
      </c>
      <c r="C276" s="161"/>
      <c r="D276" s="162" t="s">
        <v>459</v>
      </c>
      <c r="E276" s="163" t="s">
        <v>545</v>
      </c>
      <c r="F276" s="163">
        <v>240</v>
      </c>
      <c r="G276" s="163"/>
      <c r="H276" s="163">
        <v>297</v>
      </c>
      <c r="I276" s="165">
        <v>297</v>
      </c>
      <c r="J276" s="166" t="s">
        <v>631</v>
      </c>
      <c r="K276" s="172">
        <f t="shared" si="125"/>
        <v>57</v>
      </c>
      <c r="L276" s="167">
        <f t="shared" si="126"/>
        <v>0.23749999999999999</v>
      </c>
      <c r="M276" s="163" t="s">
        <v>547</v>
      </c>
      <c r="N276" s="168">
        <v>43417</v>
      </c>
      <c r="O276" s="54"/>
      <c r="P276" s="54"/>
      <c r="Q276" s="198"/>
      <c r="R276" s="54"/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29">
        <v>123</v>
      </c>
      <c r="B277" s="130">
        <v>43439</v>
      </c>
      <c r="C277" s="130"/>
      <c r="D277" s="131" t="s">
        <v>733</v>
      </c>
      <c r="E277" s="132" t="s">
        <v>545</v>
      </c>
      <c r="F277" s="132">
        <v>202.5</v>
      </c>
      <c r="G277" s="132"/>
      <c r="H277" s="132">
        <v>255</v>
      </c>
      <c r="I277" s="134">
        <v>252</v>
      </c>
      <c r="J277" s="135" t="s">
        <v>631</v>
      </c>
      <c r="K277" s="136">
        <f t="shared" si="125"/>
        <v>52.5</v>
      </c>
      <c r="L277" s="137">
        <f t="shared" si="126"/>
        <v>0.25925925925925924</v>
      </c>
      <c r="M277" s="132" t="s">
        <v>547</v>
      </c>
      <c r="N277" s="138">
        <v>43542</v>
      </c>
      <c r="O277" s="54"/>
      <c r="P277" s="54"/>
      <c r="Q277" s="198"/>
      <c r="R277" s="37" t="s">
        <v>856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124</v>
      </c>
      <c r="B278" s="161">
        <v>43465</v>
      </c>
      <c r="C278" s="130"/>
      <c r="D278" s="162" t="s">
        <v>156</v>
      </c>
      <c r="E278" s="163" t="s">
        <v>545</v>
      </c>
      <c r="F278" s="163">
        <v>710</v>
      </c>
      <c r="G278" s="163"/>
      <c r="H278" s="163">
        <v>866</v>
      </c>
      <c r="I278" s="165">
        <v>866</v>
      </c>
      <c r="J278" s="166" t="s">
        <v>631</v>
      </c>
      <c r="K278" s="136">
        <f t="shared" si="125"/>
        <v>156</v>
      </c>
      <c r="L278" s="137">
        <f t="shared" si="126"/>
        <v>0.21971830985915494</v>
      </c>
      <c r="M278" s="132" t="s">
        <v>547</v>
      </c>
      <c r="N278" s="138">
        <v>43553</v>
      </c>
      <c r="O278" s="54"/>
      <c r="P278" s="54"/>
      <c r="Q278" s="198"/>
      <c r="R278" s="37" t="s">
        <v>856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125</v>
      </c>
      <c r="B279" s="161">
        <v>43522</v>
      </c>
      <c r="C279" s="161"/>
      <c r="D279" s="162" t="s">
        <v>170</v>
      </c>
      <c r="E279" s="163" t="s">
        <v>545</v>
      </c>
      <c r="F279" s="163">
        <v>337.25</v>
      </c>
      <c r="G279" s="163"/>
      <c r="H279" s="163">
        <v>398.5</v>
      </c>
      <c r="I279" s="165">
        <v>411</v>
      </c>
      <c r="J279" s="135" t="s">
        <v>734</v>
      </c>
      <c r="K279" s="136">
        <f t="shared" si="125"/>
        <v>61.25</v>
      </c>
      <c r="L279" s="137">
        <f t="shared" si="126"/>
        <v>0.1816160118606375</v>
      </c>
      <c r="M279" s="132" t="s">
        <v>547</v>
      </c>
      <c r="N279" s="138">
        <v>43760</v>
      </c>
      <c r="O279" s="54"/>
      <c r="P279" s="54"/>
      <c r="Q279" s="198"/>
      <c r="R279" s="37" t="s">
        <v>856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73">
        <v>126</v>
      </c>
      <c r="B280" s="174">
        <v>43559</v>
      </c>
      <c r="C280" s="174"/>
      <c r="D280" s="175" t="s">
        <v>735</v>
      </c>
      <c r="E280" s="176" t="s">
        <v>545</v>
      </c>
      <c r="F280" s="176">
        <v>130</v>
      </c>
      <c r="G280" s="176"/>
      <c r="H280" s="176">
        <v>65</v>
      </c>
      <c r="I280" s="177">
        <v>158</v>
      </c>
      <c r="J280" s="145" t="s">
        <v>736</v>
      </c>
      <c r="K280" s="146">
        <f t="shared" si="125"/>
        <v>-65</v>
      </c>
      <c r="L280" s="147">
        <f t="shared" si="126"/>
        <v>-0.5</v>
      </c>
      <c r="M280" s="143" t="s">
        <v>557</v>
      </c>
      <c r="N280" s="140">
        <v>43726</v>
      </c>
      <c r="O280" s="54"/>
      <c r="P280" s="54"/>
      <c r="Q280" s="198"/>
      <c r="R280" s="37" t="s">
        <v>854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127</v>
      </c>
      <c r="B281" s="161">
        <v>43017</v>
      </c>
      <c r="C281" s="161"/>
      <c r="D281" s="162" t="s">
        <v>205</v>
      </c>
      <c r="E281" s="163" t="s">
        <v>545</v>
      </c>
      <c r="F281" s="163">
        <v>141.5</v>
      </c>
      <c r="G281" s="163"/>
      <c r="H281" s="163">
        <v>183.5</v>
      </c>
      <c r="I281" s="165">
        <v>210</v>
      </c>
      <c r="J281" s="135" t="s">
        <v>732</v>
      </c>
      <c r="K281" s="136">
        <f t="shared" si="125"/>
        <v>42</v>
      </c>
      <c r="L281" s="137">
        <f t="shared" si="126"/>
        <v>0.29681978798586572</v>
      </c>
      <c r="M281" s="132" t="s">
        <v>547</v>
      </c>
      <c r="N281" s="138">
        <v>43042</v>
      </c>
      <c r="O281" s="54"/>
      <c r="P281" s="54"/>
      <c r="Q281" s="198"/>
      <c r="R281" s="37" t="s">
        <v>854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73">
        <v>128</v>
      </c>
      <c r="B282" s="174">
        <v>43074</v>
      </c>
      <c r="C282" s="174"/>
      <c r="D282" s="175" t="s">
        <v>737</v>
      </c>
      <c r="E282" s="176" t="s">
        <v>545</v>
      </c>
      <c r="F282" s="171">
        <v>172</v>
      </c>
      <c r="G282" s="176"/>
      <c r="H282" s="176">
        <v>155.25</v>
      </c>
      <c r="I282" s="177">
        <v>230</v>
      </c>
      <c r="J282" s="145" t="s">
        <v>738</v>
      </c>
      <c r="K282" s="146">
        <f t="shared" si="125"/>
        <v>-16.75</v>
      </c>
      <c r="L282" s="147">
        <f t="shared" si="126"/>
        <v>-9.7383720930232565E-2</v>
      </c>
      <c r="M282" s="143" t="s">
        <v>557</v>
      </c>
      <c r="N282" s="140">
        <v>43787</v>
      </c>
      <c r="O282" s="54"/>
      <c r="P282" s="54"/>
      <c r="Q282" s="198"/>
      <c r="R282" s="37" t="s">
        <v>854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129</v>
      </c>
      <c r="B283" s="161">
        <v>43398</v>
      </c>
      <c r="C283" s="161"/>
      <c r="D283" s="162" t="s">
        <v>117</v>
      </c>
      <c r="E283" s="163" t="s">
        <v>545</v>
      </c>
      <c r="F283" s="163">
        <v>698.5</v>
      </c>
      <c r="G283" s="163"/>
      <c r="H283" s="163">
        <v>890</v>
      </c>
      <c r="I283" s="165">
        <v>890</v>
      </c>
      <c r="J283" s="135" t="s">
        <v>739</v>
      </c>
      <c r="K283" s="136">
        <f t="shared" si="125"/>
        <v>191.5</v>
      </c>
      <c r="L283" s="137">
        <f t="shared" si="126"/>
        <v>0.27415891195418757</v>
      </c>
      <c r="M283" s="132" t="s">
        <v>547</v>
      </c>
      <c r="N283" s="138">
        <v>44328</v>
      </c>
      <c r="O283" s="54"/>
      <c r="P283" s="54"/>
      <c r="Q283" s="198"/>
      <c r="R283" s="37" t="s">
        <v>856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130</v>
      </c>
      <c r="B284" s="161">
        <v>42877</v>
      </c>
      <c r="C284" s="161"/>
      <c r="D284" s="162" t="s">
        <v>740</v>
      </c>
      <c r="E284" s="163" t="s">
        <v>545</v>
      </c>
      <c r="F284" s="163">
        <v>127.6</v>
      </c>
      <c r="G284" s="163"/>
      <c r="H284" s="163">
        <v>138</v>
      </c>
      <c r="I284" s="165">
        <v>190</v>
      </c>
      <c r="J284" s="135" t="s">
        <v>741</v>
      </c>
      <c r="K284" s="136">
        <f t="shared" si="125"/>
        <v>10.400000000000006</v>
      </c>
      <c r="L284" s="137">
        <f t="shared" si="126"/>
        <v>8.1504702194357417E-2</v>
      </c>
      <c r="M284" s="132" t="s">
        <v>547</v>
      </c>
      <c r="N284" s="138">
        <v>43774</v>
      </c>
      <c r="O284" s="54"/>
      <c r="P284" s="54"/>
      <c r="Q284" s="198"/>
      <c r="R284" s="37" t="s">
        <v>854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131</v>
      </c>
      <c r="B285" s="161">
        <v>43158</v>
      </c>
      <c r="C285" s="161"/>
      <c r="D285" s="162" t="s">
        <v>742</v>
      </c>
      <c r="E285" s="163" t="s">
        <v>545</v>
      </c>
      <c r="F285" s="163">
        <v>317</v>
      </c>
      <c r="G285" s="163"/>
      <c r="H285" s="163">
        <v>382.5</v>
      </c>
      <c r="I285" s="165">
        <v>398</v>
      </c>
      <c r="J285" s="135" t="s">
        <v>743</v>
      </c>
      <c r="K285" s="136">
        <f t="shared" si="125"/>
        <v>65.5</v>
      </c>
      <c r="L285" s="137">
        <f t="shared" si="126"/>
        <v>0.20662460567823343</v>
      </c>
      <c r="M285" s="132" t="s">
        <v>547</v>
      </c>
      <c r="N285" s="138">
        <v>44238</v>
      </c>
      <c r="O285" s="54"/>
      <c r="P285" s="54"/>
      <c r="Q285" s="198"/>
      <c r="R285" s="37" t="s">
        <v>854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73">
        <v>132</v>
      </c>
      <c r="B286" s="174">
        <v>43164</v>
      </c>
      <c r="C286" s="174"/>
      <c r="D286" s="175" t="s">
        <v>162</v>
      </c>
      <c r="E286" s="176" t="s">
        <v>545</v>
      </c>
      <c r="F286" s="171">
        <f>510-14.4</f>
        <v>495.6</v>
      </c>
      <c r="G286" s="176"/>
      <c r="H286" s="176">
        <v>350</v>
      </c>
      <c r="I286" s="177">
        <v>672</v>
      </c>
      <c r="J286" s="145" t="s">
        <v>744</v>
      </c>
      <c r="K286" s="146">
        <f t="shared" si="125"/>
        <v>-145.60000000000002</v>
      </c>
      <c r="L286" s="147">
        <f t="shared" si="126"/>
        <v>-0.29378531073446329</v>
      </c>
      <c r="M286" s="143" t="s">
        <v>557</v>
      </c>
      <c r="N286" s="140">
        <v>43887</v>
      </c>
      <c r="O286" s="54"/>
      <c r="P286" s="54"/>
      <c r="Q286" s="198"/>
      <c r="R286" s="37" t="s">
        <v>856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73">
        <v>133</v>
      </c>
      <c r="B287" s="174">
        <v>43237</v>
      </c>
      <c r="C287" s="174"/>
      <c r="D287" s="175" t="s">
        <v>745</v>
      </c>
      <c r="E287" s="176" t="s">
        <v>545</v>
      </c>
      <c r="F287" s="171">
        <v>230.3</v>
      </c>
      <c r="G287" s="176"/>
      <c r="H287" s="176">
        <v>102.5</v>
      </c>
      <c r="I287" s="177">
        <v>348</v>
      </c>
      <c r="J287" s="145" t="s">
        <v>746</v>
      </c>
      <c r="K287" s="146">
        <f t="shared" si="125"/>
        <v>-127.80000000000001</v>
      </c>
      <c r="L287" s="147">
        <f t="shared" si="126"/>
        <v>-0.55492835432045162</v>
      </c>
      <c r="M287" s="143" t="s">
        <v>557</v>
      </c>
      <c r="N287" s="140">
        <v>43896</v>
      </c>
      <c r="O287" s="54"/>
      <c r="P287" s="54"/>
      <c r="Q287" s="198"/>
      <c r="R287" s="37" t="s">
        <v>856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134</v>
      </c>
      <c r="B288" s="161">
        <v>43258</v>
      </c>
      <c r="C288" s="161"/>
      <c r="D288" s="162" t="s">
        <v>422</v>
      </c>
      <c r="E288" s="163" t="s">
        <v>545</v>
      </c>
      <c r="F288" s="163">
        <f>342.5-5.1</f>
        <v>337.4</v>
      </c>
      <c r="G288" s="163"/>
      <c r="H288" s="163">
        <v>412.5</v>
      </c>
      <c r="I288" s="165">
        <v>439</v>
      </c>
      <c r="J288" s="135" t="s">
        <v>747</v>
      </c>
      <c r="K288" s="136">
        <f t="shared" si="125"/>
        <v>75.100000000000023</v>
      </c>
      <c r="L288" s="137">
        <f t="shared" si="126"/>
        <v>0.22258446947243635</v>
      </c>
      <c r="M288" s="132" t="s">
        <v>547</v>
      </c>
      <c r="N288" s="138">
        <v>44230</v>
      </c>
      <c r="O288" s="54"/>
      <c r="P288" s="54"/>
      <c r="Q288" s="198"/>
      <c r="R288" s="37" t="s">
        <v>854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54">
        <v>135</v>
      </c>
      <c r="B289" s="153">
        <v>43285</v>
      </c>
      <c r="C289" s="153"/>
      <c r="D289" s="154" t="s">
        <v>56</v>
      </c>
      <c r="E289" s="155" t="s">
        <v>545</v>
      </c>
      <c r="F289" s="155">
        <f>127.5-5.53</f>
        <v>121.97</v>
      </c>
      <c r="G289" s="156"/>
      <c r="H289" s="156">
        <v>122.5</v>
      </c>
      <c r="I289" s="156">
        <v>170</v>
      </c>
      <c r="J289" s="157" t="s">
        <v>748</v>
      </c>
      <c r="K289" s="158">
        <f t="shared" si="125"/>
        <v>0.53000000000000114</v>
      </c>
      <c r="L289" s="159">
        <f t="shared" si="126"/>
        <v>4.3453308190538747E-3</v>
      </c>
      <c r="M289" s="155" t="s">
        <v>564</v>
      </c>
      <c r="N289" s="153">
        <v>44431</v>
      </c>
      <c r="O289" s="54"/>
      <c r="P289" s="54"/>
      <c r="Q289" s="198"/>
      <c r="R289" s="37" t="s">
        <v>856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73">
        <v>136</v>
      </c>
      <c r="B290" s="174">
        <v>43294</v>
      </c>
      <c r="C290" s="174"/>
      <c r="D290" s="175" t="s">
        <v>749</v>
      </c>
      <c r="E290" s="176" t="s">
        <v>545</v>
      </c>
      <c r="F290" s="171">
        <v>46.5</v>
      </c>
      <c r="G290" s="176"/>
      <c r="H290" s="176">
        <v>17</v>
      </c>
      <c r="I290" s="177">
        <v>59</v>
      </c>
      <c r="J290" s="145" t="s">
        <v>750</v>
      </c>
      <c r="K290" s="146">
        <f t="shared" si="125"/>
        <v>-29.5</v>
      </c>
      <c r="L290" s="147">
        <f t="shared" si="126"/>
        <v>-0.63440860215053763</v>
      </c>
      <c r="M290" s="143" t="s">
        <v>557</v>
      </c>
      <c r="N290" s="140">
        <v>43887</v>
      </c>
      <c r="O290" s="54"/>
      <c r="P290" s="54"/>
      <c r="Q290" s="198"/>
      <c r="R290" s="37" t="s">
        <v>856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137</v>
      </c>
      <c r="B291" s="161">
        <v>43396</v>
      </c>
      <c r="C291" s="161"/>
      <c r="D291" s="162" t="s">
        <v>406</v>
      </c>
      <c r="E291" s="163" t="s">
        <v>545</v>
      </c>
      <c r="F291" s="163">
        <v>156.5</v>
      </c>
      <c r="G291" s="163"/>
      <c r="H291" s="163">
        <v>207.5</v>
      </c>
      <c r="I291" s="165">
        <v>191</v>
      </c>
      <c r="J291" s="135" t="s">
        <v>631</v>
      </c>
      <c r="K291" s="136">
        <f t="shared" si="125"/>
        <v>51</v>
      </c>
      <c r="L291" s="137">
        <f t="shared" si="126"/>
        <v>0.32587859424920129</v>
      </c>
      <c r="M291" s="132" t="s">
        <v>547</v>
      </c>
      <c r="N291" s="138">
        <v>44369</v>
      </c>
      <c r="O291" s="54"/>
      <c r="P291" s="54"/>
      <c r="Q291" s="198"/>
      <c r="R291" s="37" t="s">
        <v>856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138</v>
      </c>
      <c r="B292" s="161">
        <v>43439</v>
      </c>
      <c r="C292" s="161"/>
      <c r="D292" s="162" t="s">
        <v>337</v>
      </c>
      <c r="E292" s="163" t="s">
        <v>545</v>
      </c>
      <c r="F292" s="163">
        <v>259.5</v>
      </c>
      <c r="G292" s="163"/>
      <c r="H292" s="163">
        <v>320</v>
      </c>
      <c r="I292" s="165">
        <v>320</v>
      </c>
      <c r="J292" s="135" t="s">
        <v>631</v>
      </c>
      <c r="K292" s="136">
        <f t="shared" si="125"/>
        <v>60.5</v>
      </c>
      <c r="L292" s="137">
        <f t="shared" si="126"/>
        <v>0.23314065510597304</v>
      </c>
      <c r="M292" s="132" t="s">
        <v>547</v>
      </c>
      <c r="N292" s="138">
        <v>44323</v>
      </c>
      <c r="O292" s="54"/>
      <c r="P292" s="54"/>
      <c r="Q292" s="198"/>
      <c r="R292" s="37" t="s">
        <v>856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73">
        <v>139</v>
      </c>
      <c r="B293" s="174">
        <v>43439</v>
      </c>
      <c r="C293" s="174"/>
      <c r="D293" s="175" t="s">
        <v>751</v>
      </c>
      <c r="E293" s="176" t="s">
        <v>545</v>
      </c>
      <c r="F293" s="176">
        <v>715</v>
      </c>
      <c r="G293" s="176"/>
      <c r="H293" s="176">
        <v>445</v>
      </c>
      <c r="I293" s="177">
        <v>840</v>
      </c>
      <c r="J293" s="145" t="s">
        <v>752</v>
      </c>
      <c r="K293" s="146">
        <f t="shared" si="125"/>
        <v>-270</v>
      </c>
      <c r="L293" s="147">
        <f t="shared" si="126"/>
        <v>-0.3776223776223776</v>
      </c>
      <c r="M293" s="143" t="s">
        <v>557</v>
      </c>
      <c r="N293" s="140">
        <v>43800</v>
      </c>
      <c r="O293" s="54"/>
      <c r="P293" s="54"/>
      <c r="Q293" s="198"/>
      <c r="R293" s="37" t="s">
        <v>856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140</v>
      </c>
      <c r="B294" s="161">
        <v>43469</v>
      </c>
      <c r="C294" s="161"/>
      <c r="D294" s="162" t="s">
        <v>176</v>
      </c>
      <c r="E294" s="163" t="s">
        <v>545</v>
      </c>
      <c r="F294" s="163">
        <v>875</v>
      </c>
      <c r="G294" s="163"/>
      <c r="H294" s="163">
        <v>1165</v>
      </c>
      <c r="I294" s="165">
        <v>1185</v>
      </c>
      <c r="J294" s="135" t="s">
        <v>753</v>
      </c>
      <c r="K294" s="136">
        <f t="shared" si="125"/>
        <v>290</v>
      </c>
      <c r="L294" s="137">
        <f t="shared" si="126"/>
        <v>0.33142857142857141</v>
      </c>
      <c r="M294" s="132" t="s">
        <v>547</v>
      </c>
      <c r="N294" s="138">
        <v>43847</v>
      </c>
      <c r="O294" s="54"/>
      <c r="P294" s="54"/>
      <c r="Q294" s="198"/>
      <c r="R294" s="37" t="s">
        <v>856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141</v>
      </c>
      <c r="B295" s="161">
        <v>43559</v>
      </c>
      <c r="C295" s="161"/>
      <c r="D295" s="162" t="s">
        <v>355</v>
      </c>
      <c r="E295" s="163" t="s">
        <v>545</v>
      </c>
      <c r="F295" s="163">
        <f>387-14.63</f>
        <v>372.37</v>
      </c>
      <c r="G295" s="163"/>
      <c r="H295" s="163">
        <v>490</v>
      </c>
      <c r="I295" s="165">
        <v>490</v>
      </c>
      <c r="J295" s="135" t="s">
        <v>631</v>
      </c>
      <c r="K295" s="136">
        <f t="shared" si="125"/>
        <v>117.63</v>
      </c>
      <c r="L295" s="137">
        <f t="shared" si="126"/>
        <v>0.31589548030185027</v>
      </c>
      <c r="M295" s="132" t="s">
        <v>547</v>
      </c>
      <c r="N295" s="138">
        <v>43850</v>
      </c>
      <c r="O295" s="54"/>
      <c r="P295" s="54"/>
      <c r="Q295" s="198"/>
      <c r="R295" s="37" t="s">
        <v>856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73">
        <v>142</v>
      </c>
      <c r="B296" s="174">
        <v>43578</v>
      </c>
      <c r="C296" s="174"/>
      <c r="D296" s="175" t="s">
        <v>754</v>
      </c>
      <c r="E296" s="176" t="s">
        <v>556</v>
      </c>
      <c r="F296" s="176">
        <v>220</v>
      </c>
      <c r="G296" s="176"/>
      <c r="H296" s="176">
        <v>127.5</v>
      </c>
      <c r="I296" s="177">
        <v>284</v>
      </c>
      <c r="J296" s="145" t="s">
        <v>755</v>
      </c>
      <c r="K296" s="146">
        <f t="shared" si="125"/>
        <v>-92.5</v>
      </c>
      <c r="L296" s="147">
        <f t="shared" si="126"/>
        <v>-0.42045454545454547</v>
      </c>
      <c r="M296" s="143" t="s">
        <v>557</v>
      </c>
      <c r="N296" s="140">
        <v>43896</v>
      </c>
      <c r="O296" s="54"/>
      <c r="P296" s="54"/>
      <c r="Q296" s="198"/>
      <c r="R296" s="37" t="s">
        <v>856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143</v>
      </c>
      <c r="B297" s="161">
        <v>43622</v>
      </c>
      <c r="C297" s="161"/>
      <c r="D297" s="162" t="s">
        <v>460</v>
      </c>
      <c r="E297" s="163" t="s">
        <v>556</v>
      </c>
      <c r="F297" s="163">
        <v>332.8</v>
      </c>
      <c r="G297" s="163"/>
      <c r="H297" s="163">
        <v>405</v>
      </c>
      <c r="I297" s="165">
        <v>419</v>
      </c>
      <c r="J297" s="135" t="s">
        <v>756</v>
      </c>
      <c r="K297" s="136">
        <f t="shared" si="125"/>
        <v>72.199999999999989</v>
      </c>
      <c r="L297" s="137">
        <f t="shared" si="126"/>
        <v>0.21694711538461534</v>
      </c>
      <c r="M297" s="132" t="s">
        <v>547</v>
      </c>
      <c r="N297" s="138">
        <v>43860</v>
      </c>
      <c r="O297" s="54"/>
      <c r="P297" s="54"/>
      <c r="Q297" s="198"/>
      <c r="R297" s="37" t="s">
        <v>854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54">
        <v>144</v>
      </c>
      <c r="B298" s="153">
        <v>43641</v>
      </c>
      <c r="C298" s="153"/>
      <c r="D298" s="154" t="s">
        <v>168</v>
      </c>
      <c r="E298" s="155" t="s">
        <v>545</v>
      </c>
      <c r="F298" s="155">
        <v>386</v>
      </c>
      <c r="G298" s="156"/>
      <c r="H298" s="156">
        <v>395</v>
      </c>
      <c r="I298" s="156">
        <v>452</v>
      </c>
      <c r="J298" s="157" t="s">
        <v>757</v>
      </c>
      <c r="K298" s="158">
        <f t="shared" si="125"/>
        <v>9</v>
      </c>
      <c r="L298" s="159">
        <f t="shared" si="126"/>
        <v>2.3316062176165803E-2</v>
      </c>
      <c r="M298" s="155" t="s">
        <v>564</v>
      </c>
      <c r="N298" s="153">
        <v>43868</v>
      </c>
      <c r="O298" s="54"/>
      <c r="P298" s="54"/>
      <c r="Q298" s="198"/>
      <c r="R298" s="37" t="s">
        <v>854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54">
        <v>145</v>
      </c>
      <c r="B299" s="153">
        <v>43707</v>
      </c>
      <c r="C299" s="153"/>
      <c r="D299" s="154" t="s">
        <v>143</v>
      </c>
      <c r="E299" s="155" t="s">
        <v>545</v>
      </c>
      <c r="F299" s="155">
        <v>137.5</v>
      </c>
      <c r="G299" s="156"/>
      <c r="H299" s="156">
        <v>138.5</v>
      </c>
      <c r="I299" s="156">
        <v>190</v>
      </c>
      <c r="J299" s="157" t="s">
        <v>758</v>
      </c>
      <c r="K299" s="158">
        <f t="shared" si="125"/>
        <v>1</v>
      </c>
      <c r="L299" s="159">
        <f t="shared" si="126"/>
        <v>7.2727272727272727E-3</v>
      </c>
      <c r="M299" s="155" t="s">
        <v>564</v>
      </c>
      <c r="N299" s="153">
        <v>44432</v>
      </c>
      <c r="O299" s="54"/>
      <c r="P299" s="54"/>
      <c r="Q299" s="198"/>
      <c r="R299" s="37" t="s">
        <v>856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146</v>
      </c>
      <c r="B300" s="161">
        <v>43731</v>
      </c>
      <c r="C300" s="161"/>
      <c r="D300" s="162" t="s">
        <v>415</v>
      </c>
      <c r="E300" s="163" t="s">
        <v>545</v>
      </c>
      <c r="F300" s="163">
        <v>235</v>
      </c>
      <c r="G300" s="163"/>
      <c r="H300" s="163">
        <v>295</v>
      </c>
      <c r="I300" s="165">
        <v>296</v>
      </c>
      <c r="J300" s="135" t="s">
        <v>759</v>
      </c>
      <c r="K300" s="136">
        <f t="shared" si="125"/>
        <v>60</v>
      </c>
      <c r="L300" s="137">
        <f t="shared" si="126"/>
        <v>0.25531914893617019</v>
      </c>
      <c r="M300" s="132" t="s">
        <v>547</v>
      </c>
      <c r="N300" s="138">
        <v>43844</v>
      </c>
      <c r="O300" s="54"/>
      <c r="P300" s="54"/>
      <c r="Q300" s="198"/>
      <c r="R300" s="37" t="s">
        <v>854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147</v>
      </c>
      <c r="B301" s="161">
        <v>43752</v>
      </c>
      <c r="C301" s="161"/>
      <c r="D301" s="162" t="s">
        <v>760</v>
      </c>
      <c r="E301" s="163" t="s">
        <v>545</v>
      </c>
      <c r="F301" s="163">
        <v>277.5</v>
      </c>
      <c r="G301" s="163"/>
      <c r="H301" s="163">
        <v>333</v>
      </c>
      <c r="I301" s="165">
        <v>333</v>
      </c>
      <c r="J301" s="135" t="s">
        <v>761</v>
      </c>
      <c r="K301" s="136">
        <f t="shared" si="125"/>
        <v>55.5</v>
      </c>
      <c r="L301" s="137">
        <f t="shared" si="126"/>
        <v>0.2</v>
      </c>
      <c r="M301" s="132" t="s">
        <v>547</v>
      </c>
      <c r="N301" s="138">
        <v>43846</v>
      </c>
      <c r="O301" s="54"/>
      <c r="P301" s="54"/>
      <c r="Q301" s="198"/>
      <c r="R301" s="37" t="s">
        <v>856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148</v>
      </c>
      <c r="B302" s="161">
        <v>43752</v>
      </c>
      <c r="C302" s="161"/>
      <c r="D302" s="162" t="s">
        <v>762</v>
      </c>
      <c r="E302" s="163" t="s">
        <v>545</v>
      </c>
      <c r="F302" s="163">
        <v>930</v>
      </c>
      <c r="G302" s="163"/>
      <c r="H302" s="163">
        <v>1165</v>
      </c>
      <c r="I302" s="165">
        <v>1200</v>
      </c>
      <c r="J302" s="135" t="s">
        <v>763</v>
      </c>
      <c r="K302" s="136">
        <f t="shared" si="125"/>
        <v>235</v>
      </c>
      <c r="L302" s="137">
        <f t="shared" si="126"/>
        <v>0.25268817204301075</v>
      </c>
      <c r="M302" s="132" t="s">
        <v>547</v>
      </c>
      <c r="N302" s="138">
        <v>43847</v>
      </c>
      <c r="O302" s="54"/>
      <c r="P302" s="54"/>
      <c r="Q302" s="198"/>
      <c r="R302" s="37" t="s">
        <v>854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149</v>
      </c>
      <c r="B303" s="161">
        <v>43753</v>
      </c>
      <c r="C303" s="161"/>
      <c r="D303" s="162" t="s">
        <v>764</v>
      </c>
      <c r="E303" s="163" t="s">
        <v>545</v>
      </c>
      <c r="F303" s="133">
        <v>111</v>
      </c>
      <c r="G303" s="163"/>
      <c r="H303" s="163">
        <v>141</v>
      </c>
      <c r="I303" s="165">
        <v>141</v>
      </c>
      <c r="J303" s="135" t="s">
        <v>765</v>
      </c>
      <c r="K303" s="136">
        <f t="shared" si="125"/>
        <v>30</v>
      </c>
      <c r="L303" s="137">
        <f t="shared" si="126"/>
        <v>0.27027027027027029</v>
      </c>
      <c r="M303" s="132" t="s">
        <v>547</v>
      </c>
      <c r="N303" s="138">
        <v>44328</v>
      </c>
      <c r="O303" s="54"/>
      <c r="P303" s="54"/>
      <c r="Q303" s="198"/>
      <c r="R303" s="37" t="s">
        <v>854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150</v>
      </c>
      <c r="B304" s="161">
        <v>43753</v>
      </c>
      <c r="C304" s="161"/>
      <c r="D304" s="162" t="s">
        <v>766</v>
      </c>
      <c r="E304" s="163" t="s">
        <v>545</v>
      </c>
      <c r="F304" s="133">
        <v>296</v>
      </c>
      <c r="G304" s="163"/>
      <c r="H304" s="163">
        <v>370</v>
      </c>
      <c r="I304" s="165">
        <v>370</v>
      </c>
      <c r="J304" s="135" t="s">
        <v>631</v>
      </c>
      <c r="K304" s="136">
        <f t="shared" ref="K304:K329" si="127">H304-F304</f>
        <v>74</v>
      </c>
      <c r="L304" s="137">
        <f t="shared" ref="L304:L329" si="128">K304/F304</f>
        <v>0.25</v>
      </c>
      <c r="M304" s="132" t="s">
        <v>547</v>
      </c>
      <c r="N304" s="138">
        <v>43853</v>
      </c>
      <c r="O304" s="54"/>
      <c r="P304" s="54"/>
      <c r="Q304" s="198"/>
      <c r="R304" s="37" t="s">
        <v>854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0" ht="12.75" customHeight="1">
      <c r="A305" s="160">
        <v>151</v>
      </c>
      <c r="B305" s="161">
        <v>43754</v>
      </c>
      <c r="C305" s="161"/>
      <c r="D305" s="162" t="s">
        <v>767</v>
      </c>
      <c r="E305" s="163" t="s">
        <v>545</v>
      </c>
      <c r="F305" s="133">
        <v>300</v>
      </c>
      <c r="G305" s="163"/>
      <c r="H305" s="163">
        <v>382.5</v>
      </c>
      <c r="I305" s="165">
        <v>344</v>
      </c>
      <c r="J305" s="135" t="s">
        <v>768</v>
      </c>
      <c r="K305" s="136">
        <f t="shared" si="127"/>
        <v>82.5</v>
      </c>
      <c r="L305" s="137">
        <f t="shared" si="128"/>
        <v>0.27500000000000002</v>
      </c>
      <c r="M305" s="132" t="s">
        <v>547</v>
      </c>
      <c r="N305" s="138">
        <v>44238</v>
      </c>
      <c r="O305" s="54"/>
      <c r="P305" s="54"/>
      <c r="Q305" s="198"/>
      <c r="R305" s="37" t="s">
        <v>854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0" ht="12.75" customHeight="1">
      <c r="A306" s="160">
        <v>152</v>
      </c>
      <c r="B306" s="161">
        <v>43832</v>
      </c>
      <c r="C306" s="161"/>
      <c r="D306" s="162" t="s">
        <v>769</v>
      </c>
      <c r="E306" s="163" t="s">
        <v>545</v>
      </c>
      <c r="F306" s="133">
        <v>495</v>
      </c>
      <c r="G306" s="163"/>
      <c r="H306" s="163">
        <v>595</v>
      </c>
      <c r="I306" s="165">
        <v>590</v>
      </c>
      <c r="J306" s="135" t="s">
        <v>567</v>
      </c>
      <c r="K306" s="136">
        <f t="shared" si="127"/>
        <v>100</v>
      </c>
      <c r="L306" s="137">
        <f t="shared" si="128"/>
        <v>0.20202020202020202</v>
      </c>
      <c r="M306" s="132" t="s">
        <v>547</v>
      </c>
      <c r="N306" s="138">
        <v>44589</v>
      </c>
      <c r="O306" s="54"/>
      <c r="P306" s="54"/>
      <c r="Q306" s="198"/>
      <c r="R306" s="37" t="s">
        <v>854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0" ht="12.75" customHeight="1">
      <c r="A307" s="160">
        <v>153</v>
      </c>
      <c r="B307" s="161">
        <v>43966</v>
      </c>
      <c r="C307" s="161"/>
      <c r="D307" s="162" t="s">
        <v>74</v>
      </c>
      <c r="E307" s="163" t="s">
        <v>545</v>
      </c>
      <c r="F307" s="133">
        <v>67.5</v>
      </c>
      <c r="G307" s="163"/>
      <c r="H307" s="163">
        <v>86</v>
      </c>
      <c r="I307" s="165">
        <v>86</v>
      </c>
      <c r="J307" s="135" t="s">
        <v>770</v>
      </c>
      <c r="K307" s="136">
        <f t="shared" si="127"/>
        <v>18.5</v>
      </c>
      <c r="L307" s="137">
        <f t="shared" si="128"/>
        <v>0.27407407407407408</v>
      </c>
      <c r="M307" s="132" t="s">
        <v>547</v>
      </c>
      <c r="N307" s="138">
        <v>44008</v>
      </c>
      <c r="O307" s="54"/>
      <c r="P307" s="54"/>
      <c r="Q307" s="198"/>
      <c r="R307" s="37" t="s">
        <v>854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0" ht="12.75" customHeight="1">
      <c r="A308" s="160">
        <v>154</v>
      </c>
      <c r="B308" s="161">
        <v>44035</v>
      </c>
      <c r="C308" s="161"/>
      <c r="D308" s="162" t="s">
        <v>459</v>
      </c>
      <c r="E308" s="163" t="s">
        <v>545</v>
      </c>
      <c r="F308" s="133">
        <v>231</v>
      </c>
      <c r="G308" s="163"/>
      <c r="H308" s="163">
        <v>281</v>
      </c>
      <c r="I308" s="165">
        <v>281</v>
      </c>
      <c r="J308" s="135" t="s">
        <v>631</v>
      </c>
      <c r="K308" s="136">
        <f t="shared" si="127"/>
        <v>50</v>
      </c>
      <c r="L308" s="137">
        <f t="shared" si="128"/>
        <v>0.21645021645021645</v>
      </c>
      <c r="M308" s="132" t="s">
        <v>547</v>
      </c>
      <c r="N308" s="138">
        <v>44358</v>
      </c>
      <c r="O308" s="54"/>
      <c r="P308" s="54"/>
      <c r="Q308" s="198"/>
      <c r="R308" s="37" t="s">
        <v>854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0" ht="12.75" customHeight="1">
      <c r="A309" s="160">
        <v>155</v>
      </c>
      <c r="B309" s="161">
        <v>44092</v>
      </c>
      <c r="C309" s="161"/>
      <c r="D309" s="162" t="s">
        <v>141</v>
      </c>
      <c r="E309" s="163" t="s">
        <v>545</v>
      </c>
      <c r="F309" s="163">
        <v>206</v>
      </c>
      <c r="G309" s="163"/>
      <c r="H309" s="163">
        <v>248</v>
      </c>
      <c r="I309" s="165">
        <v>248</v>
      </c>
      <c r="J309" s="135" t="s">
        <v>631</v>
      </c>
      <c r="K309" s="136">
        <f t="shared" si="127"/>
        <v>42</v>
      </c>
      <c r="L309" s="137">
        <f t="shared" si="128"/>
        <v>0.20388349514563106</v>
      </c>
      <c r="M309" s="132" t="s">
        <v>547</v>
      </c>
      <c r="N309" s="138">
        <v>44214</v>
      </c>
      <c r="O309" s="54"/>
      <c r="P309" s="54"/>
      <c r="Q309" s="198"/>
      <c r="R309" s="37" t="s">
        <v>854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0" ht="12.75" customHeight="1">
      <c r="A310" s="160">
        <v>156</v>
      </c>
      <c r="B310" s="161">
        <v>44140</v>
      </c>
      <c r="C310" s="161"/>
      <c r="D310" s="162" t="s">
        <v>141</v>
      </c>
      <c r="E310" s="163" t="s">
        <v>545</v>
      </c>
      <c r="F310" s="163">
        <v>182.5</v>
      </c>
      <c r="G310" s="163"/>
      <c r="H310" s="163">
        <v>248</v>
      </c>
      <c r="I310" s="165">
        <v>248</v>
      </c>
      <c r="J310" s="135" t="s">
        <v>631</v>
      </c>
      <c r="K310" s="136">
        <f t="shared" si="127"/>
        <v>65.5</v>
      </c>
      <c r="L310" s="137">
        <f t="shared" si="128"/>
        <v>0.35890410958904112</v>
      </c>
      <c r="M310" s="132" t="s">
        <v>547</v>
      </c>
      <c r="N310" s="138">
        <v>44214</v>
      </c>
      <c r="O310" s="54"/>
      <c r="P310" s="54"/>
      <c r="Q310" s="198"/>
      <c r="R310" s="37" t="s">
        <v>854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0" ht="12.75" customHeight="1">
      <c r="A311" s="160">
        <v>157</v>
      </c>
      <c r="B311" s="161">
        <v>44140</v>
      </c>
      <c r="C311" s="161"/>
      <c r="D311" s="162" t="s">
        <v>337</v>
      </c>
      <c r="E311" s="163" t="s">
        <v>545</v>
      </c>
      <c r="F311" s="163">
        <v>247.5</v>
      </c>
      <c r="G311" s="163"/>
      <c r="H311" s="163">
        <v>320</v>
      </c>
      <c r="I311" s="165">
        <v>320</v>
      </c>
      <c r="J311" s="135" t="s">
        <v>631</v>
      </c>
      <c r="K311" s="136">
        <f t="shared" si="127"/>
        <v>72.5</v>
      </c>
      <c r="L311" s="137">
        <f t="shared" si="128"/>
        <v>0.29292929292929293</v>
      </c>
      <c r="M311" s="132" t="s">
        <v>547</v>
      </c>
      <c r="N311" s="138">
        <v>44323</v>
      </c>
      <c r="O311" s="54"/>
      <c r="P311" s="54"/>
      <c r="Q311" s="198"/>
      <c r="R311" s="37" t="s">
        <v>854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0" ht="12.75" customHeight="1">
      <c r="A312" s="160">
        <v>158</v>
      </c>
      <c r="B312" s="161">
        <v>44140</v>
      </c>
      <c r="C312" s="161"/>
      <c r="D312" s="162" t="s">
        <v>199</v>
      </c>
      <c r="E312" s="163" t="s">
        <v>545</v>
      </c>
      <c r="F312" s="133">
        <v>925</v>
      </c>
      <c r="G312" s="163"/>
      <c r="H312" s="163">
        <v>1095</v>
      </c>
      <c r="I312" s="165">
        <v>1093</v>
      </c>
      <c r="J312" s="135" t="s">
        <v>771</v>
      </c>
      <c r="K312" s="136">
        <f t="shared" si="127"/>
        <v>170</v>
      </c>
      <c r="L312" s="137">
        <f t="shared" si="128"/>
        <v>0.18378378378378379</v>
      </c>
      <c r="M312" s="132" t="s">
        <v>547</v>
      </c>
      <c r="N312" s="138">
        <v>44201</v>
      </c>
      <c r="O312" s="54"/>
      <c r="P312" s="54"/>
      <c r="Q312" s="198"/>
      <c r="R312" s="37" t="s">
        <v>854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0" ht="12.75" customHeight="1">
      <c r="A313" s="160">
        <v>159</v>
      </c>
      <c r="B313" s="161">
        <v>44140</v>
      </c>
      <c r="C313" s="161"/>
      <c r="D313" s="162" t="s">
        <v>355</v>
      </c>
      <c r="E313" s="163" t="s">
        <v>545</v>
      </c>
      <c r="F313" s="133">
        <v>332.5</v>
      </c>
      <c r="G313" s="163"/>
      <c r="H313" s="163">
        <v>393</v>
      </c>
      <c r="I313" s="165">
        <v>406</v>
      </c>
      <c r="J313" s="135" t="s">
        <v>772</v>
      </c>
      <c r="K313" s="136">
        <f t="shared" si="127"/>
        <v>60.5</v>
      </c>
      <c r="L313" s="137">
        <f t="shared" si="128"/>
        <v>0.18195488721804512</v>
      </c>
      <c r="M313" s="132" t="s">
        <v>547</v>
      </c>
      <c r="N313" s="138">
        <v>44256</v>
      </c>
      <c r="O313" s="54"/>
      <c r="P313" s="54"/>
      <c r="Q313" s="198"/>
      <c r="R313" s="37" t="s">
        <v>854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0" ht="12.75" customHeight="1">
      <c r="A314" s="160">
        <v>160</v>
      </c>
      <c r="B314" s="161">
        <v>44141</v>
      </c>
      <c r="C314" s="161"/>
      <c r="D314" s="162" t="s">
        <v>459</v>
      </c>
      <c r="E314" s="163" t="s">
        <v>545</v>
      </c>
      <c r="F314" s="133">
        <v>231</v>
      </c>
      <c r="G314" s="163"/>
      <c r="H314" s="163">
        <v>281</v>
      </c>
      <c r="I314" s="165">
        <v>281</v>
      </c>
      <c r="J314" s="135" t="s">
        <v>631</v>
      </c>
      <c r="K314" s="136">
        <f t="shared" si="127"/>
        <v>50</v>
      </c>
      <c r="L314" s="137">
        <f t="shared" si="128"/>
        <v>0.21645021645021645</v>
      </c>
      <c r="M314" s="132" t="s">
        <v>547</v>
      </c>
      <c r="N314" s="138">
        <v>44358</v>
      </c>
      <c r="O314" s="54"/>
      <c r="P314" s="54"/>
      <c r="Q314" s="198"/>
      <c r="R314" s="37" t="s">
        <v>854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0" ht="12.75" customHeight="1">
      <c r="A315" s="160">
        <v>161</v>
      </c>
      <c r="B315" s="161">
        <v>44187</v>
      </c>
      <c r="C315" s="161"/>
      <c r="D315" s="162" t="s">
        <v>773</v>
      </c>
      <c r="E315" s="163" t="s">
        <v>545</v>
      </c>
      <c r="F315" s="133">
        <v>190</v>
      </c>
      <c r="G315" s="163"/>
      <c r="H315" s="163">
        <v>239</v>
      </c>
      <c r="I315" s="165">
        <v>239</v>
      </c>
      <c r="J315" s="135" t="s">
        <v>774</v>
      </c>
      <c r="K315" s="136">
        <f t="shared" si="127"/>
        <v>49</v>
      </c>
      <c r="L315" s="137">
        <f t="shared" si="128"/>
        <v>0.25789473684210529</v>
      </c>
      <c r="M315" s="132" t="s">
        <v>547</v>
      </c>
      <c r="N315" s="138">
        <v>44844</v>
      </c>
      <c r="O315" s="54"/>
      <c r="P315" s="54"/>
      <c r="Q315" s="198"/>
      <c r="R315" s="37" t="s">
        <v>854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0" ht="12.75" customHeight="1">
      <c r="A316" s="160">
        <v>162</v>
      </c>
      <c r="B316" s="161">
        <v>44258</v>
      </c>
      <c r="C316" s="161"/>
      <c r="D316" s="162" t="s">
        <v>769</v>
      </c>
      <c r="E316" s="163" t="s">
        <v>545</v>
      </c>
      <c r="F316" s="133">
        <v>495</v>
      </c>
      <c r="G316" s="163"/>
      <c r="H316" s="163">
        <v>595</v>
      </c>
      <c r="I316" s="165">
        <v>590</v>
      </c>
      <c r="J316" s="135" t="s">
        <v>567</v>
      </c>
      <c r="K316" s="136">
        <f t="shared" si="127"/>
        <v>100</v>
      </c>
      <c r="L316" s="137">
        <f t="shared" si="128"/>
        <v>0.20202020202020202</v>
      </c>
      <c r="M316" s="132" t="s">
        <v>547</v>
      </c>
      <c r="N316" s="138">
        <v>44589</v>
      </c>
      <c r="O316" s="54"/>
      <c r="P316" s="54"/>
      <c r="Q316" s="198"/>
      <c r="R316" s="37" t="s">
        <v>854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0" ht="12.75" customHeight="1">
      <c r="A317" s="160">
        <v>163</v>
      </c>
      <c r="B317" s="161">
        <v>44274</v>
      </c>
      <c r="C317" s="161"/>
      <c r="D317" s="162" t="s">
        <v>355</v>
      </c>
      <c r="E317" s="163" t="s">
        <v>545</v>
      </c>
      <c r="F317" s="133">
        <v>355</v>
      </c>
      <c r="G317" s="163"/>
      <c r="H317" s="163">
        <v>422.5</v>
      </c>
      <c r="I317" s="165">
        <v>420</v>
      </c>
      <c r="J317" s="135" t="s">
        <v>775</v>
      </c>
      <c r="K317" s="136">
        <f t="shared" si="127"/>
        <v>67.5</v>
      </c>
      <c r="L317" s="137">
        <f t="shared" si="128"/>
        <v>0.19014084507042253</v>
      </c>
      <c r="M317" s="132" t="s">
        <v>547</v>
      </c>
      <c r="N317" s="138">
        <v>44361</v>
      </c>
      <c r="O317" s="54"/>
      <c r="P317" s="54"/>
      <c r="R317" s="37" t="s">
        <v>854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0" ht="12.75" customHeight="1">
      <c r="A318" s="160">
        <v>164</v>
      </c>
      <c r="B318" s="161">
        <v>44295</v>
      </c>
      <c r="C318" s="161"/>
      <c r="D318" s="162" t="s">
        <v>319</v>
      </c>
      <c r="E318" s="163" t="s">
        <v>545</v>
      </c>
      <c r="F318" s="133">
        <v>555</v>
      </c>
      <c r="G318" s="163"/>
      <c r="H318" s="163">
        <v>663</v>
      </c>
      <c r="I318" s="165">
        <v>663</v>
      </c>
      <c r="J318" s="135" t="s">
        <v>776</v>
      </c>
      <c r="K318" s="136">
        <f t="shared" si="127"/>
        <v>108</v>
      </c>
      <c r="L318" s="137">
        <f t="shared" si="128"/>
        <v>0.19459459459459461</v>
      </c>
      <c r="M318" s="132" t="s">
        <v>547</v>
      </c>
      <c r="N318" s="138">
        <v>44321</v>
      </c>
      <c r="O318" s="54"/>
      <c r="P318" s="54"/>
      <c r="Q318" s="198"/>
      <c r="R318" s="37" t="s">
        <v>854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0" ht="12.75" customHeight="1">
      <c r="A319" s="160">
        <v>165</v>
      </c>
      <c r="B319" s="161">
        <v>44308</v>
      </c>
      <c r="C319" s="161"/>
      <c r="D319" s="162" t="s">
        <v>740</v>
      </c>
      <c r="E319" s="163" t="s">
        <v>545</v>
      </c>
      <c r="F319" s="133">
        <v>126.5</v>
      </c>
      <c r="G319" s="163"/>
      <c r="H319" s="163">
        <v>155</v>
      </c>
      <c r="I319" s="165">
        <v>155</v>
      </c>
      <c r="J319" s="135" t="s">
        <v>631</v>
      </c>
      <c r="K319" s="136">
        <f t="shared" si="127"/>
        <v>28.5</v>
      </c>
      <c r="L319" s="137">
        <f t="shared" si="128"/>
        <v>0.22529644268774704</v>
      </c>
      <c r="M319" s="132" t="s">
        <v>547</v>
      </c>
      <c r="N319" s="138">
        <v>44362</v>
      </c>
      <c r="O319" s="54"/>
      <c r="P319" s="54"/>
      <c r="R319" s="37" t="s">
        <v>854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0" ht="12.75" customHeight="1">
      <c r="A320" s="139">
        <v>166</v>
      </c>
      <c r="B320" s="170">
        <v>44368</v>
      </c>
      <c r="C320" s="170"/>
      <c r="D320" s="141" t="s">
        <v>777</v>
      </c>
      <c r="E320" s="143" t="s">
        <v>545</v>
      </c>
      <c r="F320" s="171">
        <v>287.5</v>
      </c>
      <c r="G320" s="143"/>
      <c r="H320" s="143">
        <v>245</v>
      </c>
      <c r="I320" s="144">
        <v>344</v>
      </c>
      <c r="J320" s="145" t="s">
        <v>778</v>
      </c>
      <c r="K320" s="146">
        <f t="shared" si="127"/>
        <v>-42.5</v>
      </c>
      <c r="L320" s="147">
        <f t="shared" si="128"/>
        <v>-0.14782608695652175</v>
      </c>
      <c r="M320" s="143" t="s">
        <v>557</v>
      </c>
      <c r="N320" s="140">
        <v>44508</v>
      </c>
      <c r="O320" s="54"/>
      <c r="P320" s="54"/>
      <c r="R320" s="37" t="s">
        <v>854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1:30" ht="12.75" customHeight="1">
      <c r="A321" s="160">
        <v>167</v>
      </c>
      <c r="B321" s="161">
        <v>44368</v>
      </c>
      <c r="C321" s="161"/>
      <c r="D321" s="162" t="s">
        <v>459</v>
      </c>
      <c r="E321" s="163" t="s">
        <v>545</v>
      </c>
      <c r="F321" s="133">
        <v>241</v>
      </c>
      <c r="G321" s="163"/>
      <c r="H321" s="163">
        <v>298</v>
      </c>
      <c r="I321" s="165">
        <v>320</v>
      </c>
      <c r="J321" s="135" t="s">
        <v>631</v>
      </c>
      <c r="K321" s="136">
        <f t="shared" si="127"/>
        <v>57</v>
      </c>
      <c r="L321" s="137">
        <f t="shared" si="128"/>
        <v>0.23651452282157676</v>
      </c>
      <c r="M321" s="132" t="s">
        <v>547</v>
      </c>
      <c r="N321" s="138">
        <v>44802</v>
      </c>
      <c r="O321" s="54"/>
      <c r="P321" s="54"/>
      <c r="R321" s="37" t="s">
        <v>854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1:30" ht="12.75" customHeight="1">
      <c r="A322" s="160">
        <v>168</v>
      </c>
      <c r="B322" s="161">
        <v>44406</v>
      </c>
      <c r="C322" s="161"/>
      <c r="D322" s="162" t="s">
        <v>740</v>
      </c>
      <c r="E322" s="163" t="s">
        <v>545</v>
      </c>
      <c r="F322" s="133">
        <v>162.5</v>
      </c>
      <c r="G322" s="163"/>
      <c r="H322" s="163">
        <v>200</v>
      </c>
      <c r="I322" s="165">
        <v>200</v>
      </c>
      <c r="J322" s="135" t="s">
        <v>631</v>
      </c>
      <c r="K322" s="136">
        <f t="shared" si="127"/>
        <v>37.5</v>
      </c>
      <c r="L322" s="137">
        <f t="shared" si="128"/>
        <v>0.23076923076923078</v>
      </c>
      <c r="M322" s="132" t="s">
        <v>547</v>
      </c>
      <c r="N322" s="138">
        <v>44802</v>
      </c>
      <c r="O322" s="54"/>
      <c r="P322" s="54"/>
      <c r="R322" s="37" t="s">
        <v>854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1:30" ht="12.75" customHeight="1">
      <c r="A323" s="160">
        <v>169</v>
      </c>
      <c r="B323" s="161">
        <v>44462</v>
      </c>
      <c r="C323" s="161"/>
      <c r="D323" s="162" t="s">
        <v>423</v>
      </c>
      <c r="E323" s="163" t="s">
        <v>545</v>
      </c>
      <c r="F323" s="133">
        <v>1235</v>
      </c>
      <c r="G323" s="163"/>
      <c r="H323" s="163">
        <v>1505</v>
      </c>
      <c r="I323" s="165">
        <v>1500</v>
      </c>
      <c r="J323" s="135" t="s">
        <v>631</v>
      </c>
      <c r="K323" s="136">
        <f t="shared" si="127"/>
        <v>270</v>
      </c>
      <c r="L323" s="137">
        <f t="shared" si="128"/>
        <v>0.21862348178137653</v>
      </c>
      <c r="M323" s="132" t="s">
        <v>547</v>
      </c>
      <c r="N323" s="138">
        <v>44564</v>
      </c>
      <c r="O323" s="54"/>
      <c r="P323" s="54"/>
      <c r="R323" s="37" t="s">
        <v>854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1:30" ht="12.75" customHeight="1">
      <c r="A324" s="160">
        <v>170</v>
      </c>
      <c r="B324" s="161">
        <v>44480</v>
      </c>
      <c r="C324" s="161"/>
      <c r="D324" s="162" t="s">
        <v>779</v>
      </c>
      <c r="E324" s="163" t="s">
        <v>545</v>
      </c>
      <c r="F324" s="133">
        <v>58.75</v>
      </c>
      <c r="G324" s="163"/>
      <c r="H324" s="163">
        <v>64.25</v>
      </c>
      <c r="I324" s="165"/>
      <c r="J324" s="135" t="s">
        <v>631</v>
      </c>
      <c r="K324" s="136">
        <f t="shared" si="127"/>
        <v>5.5</v>
      </c>
      <c r="L324" s="137">
        <f t="shared" si="128"/>
        <v>9.3617021276595741E-2</v>
      </c>
      <c r="M324" s="132" t="s">
        <v>547</v>
      </c>
      <c r="N324" s="138">
        <v>45322</v>
      </c>
      <c r="O324" s="54"/>
      <c r="P324" s="54"/>
      <c r="R324" s="37" t="s">
        <v>854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1:30" ht="12.75" customHeight="1">
      <c r="A325" s="129">
        <v>171</v>
      </c>
      <c r="B325" s="130">
        <v>44481</v>
      </c>
      <c r="C325" s="130"/>
      <c r="D325" s="131" t="s">
        <v>273</v>
      </c>
      <c r="E325" s="132" t="s">
        <v>545</v>
      </c>
      <c r="F325" s="133">
        <v>315</v>
      </c>
      <c r="G325" s="132"/>
      <c r="H325" s="132">
        <v>335</v>
      </c>
      <c r="I325" s="134">
        <v>380</v>
      </c>
      <c r="J325" s="135" t="s">
        <v>822</v>
      </c>
      <c r="K325" s="136">
        <f t="shared" si="127"/>
        <v>20</v>
      </c>
      <c r="L325" s="137">
        <f t="shared" si="128"/>
        <v>6.3492063492063489E-2</v>
      </c>
      <c r="M325" s="132" t="s">
        <v>547</v>
      </c>
      <c r="N325" s="138">
        <v>45297</v>
      </c>
      <c r="O325" s="54"/>
      <c r="P325" s="54"/>
      <c r="R325" s="37" t="s">
        <v>854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1:30" ht="12.75" customHeight="1">
      <c r="A326" s="129">
        <v>172</v>
      </c>
      <c r="B326" s="130">
        <v>44481</v>
      </c>
      <c r="C326" s="130"/>
      <c r="D326" s="131" t="s">
        <v>780</v>
      </c>
      <c r="E326" s="132" t="s">
        <v>545</v>
      </c>
      <c r="F326" s="133">
        <v>45.5</v>
      </c>
      <c r="G326" s="132"/>
      <c r="H326" s="132">
        <v>56.5</v>
      </c>
      <c r="I326" s="134">
        <v>56</v>
      </c>
      <c r="J326" s="135" t="s">
        <v>631</v>
      </c>
      <c r="K326" s="136">
        <f t="shared" si="127"/>
        <v>11</v>
      </c>
      <c r="L326" s="137">
        <f t="shared" si="128"/>
        <v>0.24175824175824176</v>
      </c>
      <c r="M326" s="132" t="s">
        <v>547</v>
      </c>
      <c r="N326" s="138">
        <v>44881</v>
      </c>
      <c r="O326" s="54"/>
      <c r="P326" s="54"/>
      <c r="R326" s="37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1:30" ht="12.75" customHeight="1">
      <c r="A327" s="129">
        <v>173</v>
      </c>
      <c r="B327" s="130">
        <v>44551</v>
      </c>
      <c r="C327" s="130"/>
      <c r="D327" s="131" t="s">
        <v>128</v>
      </c>
      <c r="E327" s="132" t="s">
        <v>545</v>
      </c>
      <c r="F327" s="133">
        <v>2300</v>
      </c>
      <c r="G327" s="132"/>
      <c r="H327" s="132">
        <f>(2820+2200)/2</f>
        <v>2510</v>
      </c>
      <c r="I327" s="134">
        <v>3000</v>
      </c>
      <c r="J327" s="135" t="s">
        <v>781</v>
      </c>
      <c r="K327" s="136">
        <f t="shared" si="127"/>
        <v>210</v>
      </c>
      <c r="L327" s="137">
        <f t="shared" si="128"/>
        <v>9.1304347826086957E-2</v>
      </c>
      <c r="M327" s="132" t="s">
        <v>547</v>
      </c>
      <c r="N327" s="138">
        <v>44649</v>
      </c>
      <c r="O327" s="54"/>
      <c r="P327" s="54"/>
      <c r="R327" s="37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1:30" ht="12.75" customHeight="1">
      <c r="A328" s="129">
        <v>174</v>
      </c>
      <c r="B328" s="130">
        <v>44606</v>
      </c>
      <c r="C328" s="130"/>
      <c r="D328" s="131" t="s">
        <v>413</v>
      </c>
      <c r="E328" s="132" t="s">
        <v>545</v>
      </c>
      <c r="F328" s="133">
        <v>635</v>
      </c>
      <c r="G328" s="132"/>
      <c r="H328" s="132">
        <v>700</v>
      </c>
      <c r="I328" s="134">
        <v>764</v>
      </c>
      <c r="J328" s="135" t="s">
        <v>806</v>
      </c>
      <c r="K328" s="136">
        <f t="shared" si="127"/>
        <v>65</v>
      </c>
      <c r="L328" s="137">
        <f t="shared" si="128"/>
        <v>0.10236220472440945</v>
      </c>
      <c r="M328" s="132" t="s">
        <v>547</v>
      </c>
      <c r="N328" s="138">
        <v>45159</v>
      </c>
      <c r="O328" s="54"/>
      <c r="P328" s="54"/>
      <c r="R328" s="37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1:30" ht="12.75" customHeight="1">
      <c r="A329" s="129">
        <v>175</v>
      </c>
      <c r="B329" s="130">
        <v>44613</v>
      </c>
      <c r="C329" s="130"/>
      <c r="D329" s="131" t="s">
        <v>423</v>
      </c>
      <c r="E329" s="132" t="s">
        <v>545</v>
      </c>
      <c r="F329" s="133">
        <v>1255</v>
      </c>
      <c r="G329" s="132"/>
      <c r="H329" s="132">
        <v>1515</v>
      </c>
      <c r="I329" s="134">
        <v>1510</v>
      </c>
      <c r="J329" s="135" t="s">
        <v>631</v>
      </c>
      <c r="K329" s="136">
        <f t="shared" si="127"/>
        <v>260</v>
      </c>
      <c r="L329" s="137">
        <f t="shared" si="128"/>
        <v>0.20717131474103587</v>
      </c>
      <c r="M329" s="132" t="s">
        <v>547</v>
      </c>
      <c r="N329" s="138">
        <v>44834</v>
      </c>
      <c r="O329" s="54"/>
      <c r="P329" s="54"/>
      <c r="R329" s="37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1:30" ht="12.75" customHeight="1">
      <c r="A330" s="259">
        <v>176</v>
      </c>
      <c r="B330" s="250">
        <v>44670</v>
      </c>
      <c r="C330" s="250"/>
      <c r="D330" s="251" t="s">
        <v>510</v>
      </c>
      <c r="E330" s="252" t="s">
        <v>545</v>
      </c>
      <c r="F330" s="253">
        <v>445</v>
      </c>
      <c r="G330" s="253"/>
      <c r="H330" s="253">
        <v>460</v>
      </c>
      <c r="I330" s="253">
        <v>553</v>
      </c>
      <c r="J330" s="254" t="s">
        <v>844</v>
      </c>
      <c r="K330" s="255">
        <f t="shared" ref="K330" si="129">H330-F330</f>
        <v>15</v>
      </c>
      <c r="L330" s="256">
        <f t="shared" ref="L330" si="130">K330/F330</f>
        <v>3.3707865168539325E-2</v>
      </c>
      <c r="M330" s="257" t="s">
        <v>564</v>
      </c>
      <c r="N330" s="258">
        <v>45397</v>
      </c>
      <c r="O330" s="54"/>
      <c r="P330" s="54"/>
      <c r="R330" s="37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0" ht="12.75" customHeight="1">
      <c r="A331" s="160">
        <v>177</v>
      </c>
      <c r="B331" s="161">
        <v>44746</v>
      </c>
      <c r="C331" s="161"/>
      <c r="D331" s="162" t="s">
        <v>782</v>
      </c>
      <c r="E331" s="163" t="s">
        <v>545</v>
      </c>
      <c r="F331" s="163">
        <v>207.5</v>
      </c>
      <c r="G331" s="163"/>
      <c r="H331" s="163">
        <v>254</v>
      </c>
      <c r="I331" s="165">
        <v>254</v>
      </c>
      <c r="J331" s="135" t="s">
        <v>631</v>
      </c>
      <c r="K331" s="136">
        <f t="shared" ref="K331:K341" si="131">H331-F331</f>
        <v>46.5</v>
      </c>
      <c r="L331" s="137">
        <f t="shared" ref="L331:L341" si="132">K331/F331</f>
        <v>0.22409638554216868</v>
      </c>
      <c r="M331" s="132" t="s">
        <v>547</v>
      </c>
      <c r="N331" s="138">
        <v>44792</v>
      </c>
      <c r="O331" s="54"/>
      <c r="P331" s="54"/>
      <c r="R331" s="37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0" ht="12.75" customHeight="1">
      <c r="A332" s="160">
        <v>178</v>
      </c>
      <c r="B332" s="161">
        <v>44775</v>
      </c>
      <c r="C332" s="161"/>
      <c r="D332" s="162" t="s">
        <v>461</v>
      </c>
      <c r="E332" s="163" t="s">
        <v>545</v>
      </c>
      <c r="F332" s="163">
        <v>31.25</v>
      </c>
      <c r="G332" s="163"/>
      <c r="H332" s="163">
        <v>38.75</v>
      </c>
      <c r="I332" s="165">
        <v>38</v>
      </c>
      <c r="J332" s="135" t="s">
        <v>631</v>
      </c>
      <c r="K332" s="136">
        <f t="shared" si="131"/>
        <v>7.5</v>
      </c>
      <c r="L332" s="137">
        <f t="shared" si="132"/>
        <v>0.24</v>
      </c>
      <c r="M332" s="132" t="s">
        <v>547</v>
      </c>
      <c r="N332" s="138">
        <v>44844</v>
      </c>
      <c r="O332" s="54"/>
      <c r="P332" s="54"/>
      <c r="R332" s="37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1:30" ht="12.75" customHeight="1">
      <c r="A333" s="160">
        <v>179</v>
      </c>
      <c r="B333" s="161">
        <v>44841</v>
      </c>
      <c r="C333" s="161"/>
      <c r="D333" s="162" t="s">
        <v>783</v>
      </c>
      <c r="E333" s="163" t="s">
        <v>545</v>
      </c>
      <c r="F333" s="133">
        <v>665</v>
      </c>
      <c r="G333" s="163"/>
      <c r="H333" s="163">
        <v>807.5</v>
      </c>
      <c r="I333" s="165">
        <v>840</v>
      </c>
      <c r="J333" s="135" t="s">
        <v>781</v>
      </c>
      <c r="K333" s="136">
        <f t="shared" si="131"/>
        <v>142.5</v>
      </c>
      <c r="L333" s="137">
        <f t="shared" si="132"/>
        <v>0.21428571428571427</v>
      </c>
      <c r="M333" s="132" t="s">
        <v>547</v>
      </c>
      <c r="N333" s="138">
        <v>45097</v>
      </c>
      <c r="O333" s="54"/>
      <c r="P333" s="54"/>
      <c r="R333" s="37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0" ht="12.75" customHeight="1">
      <c r="A334" s="160">
        <v>180</v>
      </c>
      <c r="B334" s="161">
        <v>44844</v>
      </c>
      <c r="C334" s="161"/>
      <c r="D334" s="162" t="s">
        <v>415</v>
      </c>
      <c r="E334" s="163" t="s">
        <v>545</v>
      </c>
      <c r="F334" s="133">
        <v>227.5</v>
      </c>
      <c r="G334" s="163"/>
      <c r="H334" s="163">
        <v>270</v>
      </c>
      <c r="I334" s="165">
        <v>291</v>
      </c>
      <c r="J334" s="135" t="s">
        <v>808</v>
      </c>
      <c r="K334" s="136">
        <f t="shared" si="131"/>
        <v>42.5</v>
      </c>
      <c r="L334" s="137">
        <f t="shared" si="132"/>
        <v>0.18681318681318682</v>
      </c>
      <c r="M334" s="132" t="s">
        <v>547</v>
      </c>
      <c r="N334" s="138">
        <v>45160</v>
      </c>
      <c r="O334" s="54"/>
      <c r="P334" s="54"/>
      <c r="R334" s="37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0" ht="12.75" customHeight="1">
      <c r="A335" s="160">
        <v>181</v>
      </c>
      <c r="B335" s="161">
        <v>44845</v>
      </c>
      <c r="C335" s="161"/>
      <c r="D335" s="162" t="s">
        <v>413</v>
      </c>
      <c r="E335" s="163" t="s">
        <v>545</v>
      </c>
      <c r="F335" s="133">
        <v>555</v>
      </c>
      <c r="G335" s="163"/>
      <c r="H335" s="163">
        <v>700</v>
      </c>
      <c r="I335" s="165">
        <v>765</v>
      </c>
      <c r="J335" s="135" t="s">
        <v>807</v>
      </c>
      <c r="K335" s="136">
        <f t="shared" si="131"/>
        <v>145</v>
      </c>
      <c r="L335" s="137">
        <f t="shared" si="132"/>
        <v>0.26126126126126126</v>
      </c>
      <c r="M335" s="132" t="s">
        <v>547</v>
      </c>
      <c r="N335" s="138">
        <v>45159</v>
      </c>
      <c r="O335" s="54"/>
      <c r="P335" s="54"/>
      <c r="R335" s="37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0" ht="12.75" customHeight="1">
      <c r="A336" s="160">
        <v>182</v>
      </c>
      <c r="B336" s="161">
        <v>44981</v>
      </c>
      <c r="C336" s="161"/>
      <c r="D336" s="162" t="s">
        <v>428</v>
      </c>
      <c r="E336" s="163" t="s">
        <v>545</v>
      </c>
      <c r="F336" s="133">
        <v>1675</v>
      </c>
      <c r="G336" s="163"/>
      <c r="H336" s="163">
        <v>2080</v>
      </c>
      <c r="I336" s="165">
        <v>2080</v>
      </c>
      <c r="J336" s="135" t="s">
        <v>631</v>
      </c>
      <c r="K336" s="136">
        <f t="shared" si="131"/>
        <v>405</v>
      </c>
      <c r="L336" s="137">
        <f t="shared" si="132"/>
        <v>0.2417910447761194</v>
      </c>
      <c r="M336" s="132" t="s">
        <v>547</v>
      </c>
      <c r="N336" s="138">
        <v>45119</v>
      </c>
      <c r="O336" s="54"/>
      <c r="P336" s="54"/>
      <c r="R336" s="37" t="s">
        <v>857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1:38" ht="12.75" customHeight="1">
      <c r="A337" s="160">
        <v>183</v>
      </c>
      <c r="B337" s="161">
        <v>44986</v>
      </c>
      <c r="C337" s="161"/>
      <c r="D337" s="162" t="s">
        <v>461</v>
      </c>
      <c r="E337" s="163" t="s">
        <v>545</v>
      </c>
      <c r="F337" s="133">
        <v>57.5</v>
      </c>
      <c r="G337" s="163"/>
      <c r="H337" s="163">
        <v>120</v>
      </c>
      <c r="I337" s="165">
        <v>120</v>
      </c>
      <c r="J337" s="135" t="s">
        <v>631</v>
      </c>
      <c r="K337" s="136">
        <f t="shared" si="131"/>
        <v>62.5</v>
      </c>
      <c r="L337" s="137">
        <f t="shared" si="132"/>
        <v>1.0869565217391304</v>
      </c>
      <c r="M337" s="132" t="s">
        <v>547</v>
      </c>
      <c r="N337" s="138">
        <v>45049</v>
      </c>
      <c r="O337" s="54"/>
      <c r="P337" s="54"/>
      <c r="R337" s="37" t="s">
        <v>857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1:38" ht="12.75" customHeight="1">
      <c r="A338" s="160">
        <v>184</v>
      </c>
      <c r="B338" s="161">
        <v>45008</v>
      </c>
      <c r="C338" s="161"/>
      <c r="D338" s="162" t="s">
        <v>475</v>
      </c>
      <c r="E338" s="163" t="s">
        <v>545</v>
      </c>
      <c r="F338" s="133">
        <v>2765</v>
      </c>
      <c r="G338" s="163"/>
      <c r="H338" s="163">
        <v>3547.5</v>
      </c>
      <c r="I338" s="165">
        <v>3523</v>
      </c>
      <c r="J338" s="135" t="s">
        <v>631</v>
      </c>
      <c r="K338" s="136">
        <f t="shared" si="131"/>
        <v>782.5</v>
      </c>
      <c r="L338" s="137">
        <f t="shared" si="132"/>
        <v>0.28300180831826399</v>
      </c>
      <c r="M338" s="132" t="s">
        <v>547</v>
      </c>
      <c r="N338" s="138">
        <v>45177</v>
      </c>
      <c r="O338" s="54"/>
      <c r="P338" s="54"/>
      <c r="R338" s="37" t="s">
        <v>857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1:38" ht="12.75" customHeight="1">
      <c r="A339" s="160">
        <v>185</v>
      </c>
      <c r="B339" s="161">
        <v>45027</v>
      </c>
      <c r="C339" s="161"/>
      <c r="D339" s="162" t="s">
        <v>784</v>
      </c>
      <c r="E339" s="163" t="s">
        <v>545</v>
      </c>
      <c r="F339" s="163">
        <v>460</v>
      </c>
      <c r="G339" s="163"/>
      <c r="H339" s="163">
        <v>825</v>
      </c>
      <c r="I339" s="165">
        <v>810</v>
      </c>
      <c r="J339" s="135" t="s">
        <v>631</v>
      </c>
      <c r="K339" s="136">
        <f t="shared" si="131"/>
        <v>365</v>
      </c>
      <c r="L339" s="137">
        <f t="shared" si="132"/>
        <v>0.79347826086956519</v>
      </c>
      <c r="M339" s="132" t="s">
        <v>547</v>
      </c>
      <c r="N339" s="138">
        <v>45155</v>
      </c>
      <c r="O339" s="54"/>
      <c r="P339" s="54"/>
      <c r="R339" s="37" t="s">
        <v>857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1:38" ht="12.75" customHeight="1">
      <c r="A340" s="160">
        <v>186</v>
      </c>
      <c r="B340" s="161">
        <v>45050</v>
      </c>
      <c r="C340" s="161"/>
      <c r="D340" s="162" t="s">
        <v>41</v>
      </c>
      <c r="E340" s="163" t="s">
        <v>545</v>
      </c>
      <c r="F340" s="163">
        <v>3630</v>
      </c>
      <c r="G340" s="163"/>
      <c r="H340" s="163">
        <v>5150</v>
      </c>
      <c r="I340" s="165">
        <v>5040</v>
      </c>
      <c r="J340" s="135" t="s">
        <v>631</v>
      </c>
      <c r="K340" s="136">
        <f t="shared" si="131"/>
        <v>1520</v>
      </c>
      <c r="L340" s="137">
        <f t="shared" si="132"/>
        <v>0.41873278236914602</v>
      </c>
      <c r="M340" s="132" t="s">
        <v>547</v>
      </c>
      <c r="N340" s="138">
        <v>45344</v>
      </c>
      <c r="O340" s="54"/>
      <c r="P340" s="54"/>
      <c r="R340" s="37" t="s">
        <v>857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1:38" ht="12.75" customHeight="1">
      <c r="A341" s="160">
        <v>187</v>
      </c>
      <c r="B341" s="161">
        <v>45075</v>
      </c>
      <c r="C341" s="161"/>
      <c r="D341" s="162" t="s">
        <v>785</v>
      </c>
      <c r="E341" s="163" t="s">
        <v>545</v>
      </c>
      <c r="F341" s="133">
        <v>585</v>
      </c>
      <c r="G341" s="163"/>
      <c r="H341" s="163">
        <v>732</v>
      </c>
      <c r="I341" s="165">
        <v>732</v>
      </c>
      <c r="J341" s="135" t="s">
        <v>631</v>
      </c>
      <c r="K341" s="136">
        <f t="shared" si="131"/>
        <v>147</v>
      </c>
      <c r="L341" s="137">
        <f t="shared" si="132"/>
        <v>0.25128205128205128</v>
      </c>
      <c r="M341" s="132" t="s">
        <v>547</v>
      </c>
      <c r="N341" s="138">
        <v>45152</v>
      </c>
      <c r="O341" s="54"/>
      <c r="P341" s="54"/>
      <c r="R341" s="37" t="s">
        <v>857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F341" s="37"/>
      <c r="AG341" s="54"/>
      <c r="AI341" s="37"/>
      <c r="AK341" s="37"/>
      <c r="AL341" s="54"/>
    </row>
    <row r="342" spans="1:38" ht="12.75" customHeight="1">
      <c r="A342" s="160">
        <v>188</v>
      </c>
      <c r="B342" s="161">
        <v>45078</v>
      </c>
      <c r="C342" s="161"/>
      <c r="D342" s="162" t="s">
        <v>500</v>
      </c>
      <c r="E342" s="163" t="s">
        <v>545</v>
      </c>
      <c r="F342" s="133">
        <v>3310</v>
      </c>
      <c r="G342" s="163"/>
      <c r="H342" s="163">
        <v>4300</v>
      </c>
      <c r="I342" s="165">
        <v>4300</v>
      </c>
      <c r="J342" s="135" t="s">
        <v>631</v>
      </c>
      <c r="K342" s="136">
        <f t="shared" ref="K342" si="133">H342-F342</f>
        <v>990</v>
      </c>
      <c r="L342" s="137">
        <f t="shared" ref="L342" si="134">K342/F342</f>
        <v>0.29909365558912387</v>
      </c>
      <c r="M342" s="132" t="s">
        <v>547</v>
      </c>
      <c r="N342" s="138">
        <v>45436</v>
      </c>
      <c r="O342" s="54"/>
      <c r="P342" s="54"/>
      <c r="R342" s="37" t="s">
        <v>857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F342" s="37"/>
      <c r="AG342" s="54"/>
      <c r="AI342" s="37"/>
      <c r="AK342" s="37"/>
      <c r="AL342" s="54"/>
    </row>
    <row r="343" spans="1:38" ht="12.75" customHeight="1">
      <c r="A343" s="160">
        <v>189</v>
      </c>
      <c r="B343" s="161">
        <v>45103</v>
      </c>
      <c r="C343" s="161"/>
      <c r="D343" s="162" t="s">
        <v>803</v>
      </c>
      <c r="E343" s="163" t="s">
        <v>545</v>
      </c>
      <c r="F343" s="133">
        <v>282.5</v>
      </c>
      <c r="G343" s="163"/>
      <c r="H343" s="163">
        <v>383</v>
      </c>
      <c r="I343" s="165">
        <v>383</v>
      </c>
      <c r="J343" s="135" t="s">
        <v>631</v>
      </c>
      <c r="K343" s="136">
        <f>H343-F343</f>
        <v>100.5</v>
      </c>
      <c r="L343" s="137">
        <f>K343/F343</f>
        <v>0.35575221238938054</v>
      </c>
      <c r="M343" s="132" t="s">
        <v>547</v>
      </c>
      <c r="N343" s="138">
        <v>45265</v>
      </c>
      <c r="O343" s="54"/>
      <c r="P343" s="54"/>
      <c r="R343" s="37" t="s">
        <v>857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F343" s="37"/>
      <c r="AG343" s="54"/>
      <c r="AI343" s="37"/>
      <c r="AK343" s="37"/>
      <c r="AL343" s="54"/>
    </row>
    <row r="344" spans="1:38" ht="12.75" customHeight="1">
      <c r="A344" s="160">
        <v>190</v>
      </c>
      <c r="B344" s="161">
        <v>45120</v>
      </c>
      <c r="C344" s="161"/>
      <c r="D344" s="162" t="s">
        <v>499</v>
      </c>
      <c r="E344" s="163" t="s">
        <v>545</v>
      </c>
      <c r="F344" s="133">
        <v>2312.5</v>
      </c>
      <c r="G344" s="163"/>
      <c r="H344" s="163">
        <v>2935</v>
      </c>
      <c r="I344" s="165">
        <v>2935</v>
      </c>
      <c r="J344" s="135" t="s">
        <v>631</v>
      </c>
      <c r="K344" s="136">
        <f>H344-F344</f>
        <v>622.5</v>
      </c>
      <c r="L344" s="137">
        <f>K344/F344</f>
        <v>0.26918918918918922</v>
      </c>
      <c r="M344" s="132" t="s">
        <v>547</v>
      </c>
      <c r="N344" s="138">
        <v>45177</v>
      </c>
      <c r="O344" s="54"/>
      <c r="P344" s="54"/>
      <c r="R344" s="37" t="s">
        <v>857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  <c r="AF344" s="37"/>
      <c r="AG344" s="54"/>
      <c r="AI344" s="37"/>
      <c r="AK344" s="37"/>
      <c r="AL344" s="54"/>
    </row>
    <row r="345" spans="1:38" ht="12.75" customHeight="1">
      <c r="A345" s="160">
        <v>191</v>
      </c>
      <c r="B345" s="161">
        <v>45125</v>
      </c>
      <c r="C345" s="161"/>
      <c r="D345" s="162" t="s">
        <v>199</v>
      </c>
      <c r="E345" s="163" t="s">
        <v>545</v>
      </c>
      <c r="F345" s="133">
        <v>3980</v>
      </c>
      <c r="G345" s="163"/>
      <c r="H345" s="163">
        <v>4895</v>
      </c>
      <c r="I345" s="165">
        <v>4895</v>
      </c>
      <c r="J345" s="135" t="s">
        <v>631</v>
      </c>
      <c r="K345" s="136">
        <f>H345-F345</f>
        <v>915</v>
      </c>
      <c r="L345" s="137">
        <f>K345/F345</f>
        <v>0.22989949748743718</v>
      </c>
      <c r="M345" s="132" t="s">
        <v>547</v>
      </c>
      <c r="N345" s="138">
        <v>45155</v>
      </c>
      <c r="O345" s="54"/>
      <c r="P345" s="54"/>
      <c r="R345" s="37" t="s">
        <v>857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  <c r="AG345" s="54"/>
      <c r="AI345" s="37"/>
      <c r="AL345" s="54"/>
    </row>
    <row r="346" spans="1:38" ht="12.75" customHeight="1">
      <c r="A346" s="160">
        <v>192</v>
      </c>
      <c r="B346" s="161">
        <v>45145</v>
      </c>
      <c r="C346" s="161"/>
      <c r="D346" s="162" t="s">
        <v>805</v>
      </c>
      <c r="E346" s="163" t="s">
        <v>545</v>
      </c>
      <c r="F346" s="133">
        <v>565</v>
      </c>
      <c r="G346" s="163"/>
      <c r="H346" s="163">
        <v>725</v>
      </c>
      <c r="I346" s="165">
        <v>725</v>
      </c>
      <c r="J346" s="135" t="s">
        <v>631</v>
      </c>
      <c r="K346" s="136">
        <f>H346-F346</f>
        <v>160</v>
      </c>
      <c r="L346" s="137">
        <f>K346/F346</f>
        <v>0.2831858407079646</v>
      </c>
      <c r="M346" s="132" t="s">
        <v>547</v>
      </c>
      <c r="N346" s="138">
        <v>45169</v>
      </c>
      <c r="O346" s="54"/>
      <c r="P346" s="54"/>
      <c r="R346" s="37" t="s">
        <v>857</v>
      </c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  <c r="AG346" s="54"/>
      <c r="AI346" s="37"/>
      <c r="AL346" s="54"/>
    </row>
    <row r="347" spans="1:38" ht="12.75" customHeight="1">
      <c r="A347" s="232">
        <v>193</v>
      </c>
      <c r="B347" s="233">
        <v>45167</v>
      </c>
      <c r="C347" s="233"/>
      <c r="D347" s="234" t="s">
        <v>809</v>
      </c>
      <c r="E347" s="235" t="s">
        <v>545</v>
      </c>
      <c r="F347" s="133">
        <v>700</v>
      </c>
      <c r="G347" s="235"/>
      <c r="H347" s="235">
        <v>950</v>
      </c>
      <c r="I347" s="236">
        <v>950</v>
      </c>
      <c r="J347" s="237" t="s">
        <v>631</v>
      </c>
      <c r="K347" s="136">
        <f>H347-F347</f>
        <v>250</v>
      </c>
      <c r="L347" s="137">
        <f>K347/F347</f>
        <v>0.35714285714285715</v>
      </c>
      <c r="M347" s="132" t="s">
        <v>547</v>
      </c>
      <c r="N347" s="138">
        <v>45261</v>
      </c>
      <c r="O347" s="54"/>
      <c r="P347" s="54"/>
      <c r="R347" s="37" t="s">
        <v>857</v>
      </c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  <c r="AG347" s="54"/>
      <c r="AI347" s="37"/>
      <c r="AL347" s="54"/>
    </row>
    <row r="348" spans="1:38" ht="12.75" customHeight="1">
      <c r="A348" s="178">
        <v>194</v>
      </c>
      <c r="B348" s="179">
        <v>45184</v>
      </c>
      <c r="C348" s="53"/>
      <c r="D348" s="53" t="s">
        <v>502</v>
      </c>
      <c r="E348" s="180" t="s">
        <v>545</v>
      </c>
      <c r="F348" s="51" t="s">
        <v>810</v>
      </c>
      <c r="G348" s="51"/>
      <c r="H348" s="51"/>
      <c r="I348" s="51">
        <v>480</v>
      </c>
      <c r="J348" s="51" t="s">
        <v>546</v>
      </c>
      <c r="K348" s="51"/>
      <c r="L348" s="51"/>
      <c r="M348" s="51"/>
      <c r="N348" s="51"/>
      <c r="O348" s="54"/>
      <c r="P348" s="54"/>
      <c r="R348" s="37" t="s">
        <v>857</v>
      </c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  <c r="AG348" s="54"/>
      <c r="AI348" s="37"/>
      <c r="AL348" s="54"/>
    </row>
    <row r="349" spans="1:38" ht="12.75" customHeight="1">
      <c r="A349" s="232">
        <v>195</v>
      </c>
      <c r="B349" s="233">
        <v>45203</v>
      </c>
      <c r="C349" s="233"/>
      <c r="D349" s="234" t="s">
        <v>172</v>
      </c>
      <c r="E349" s="235" t="s">
        <v>545</v>
      </c>
      <c r="F349" s="133">
        <v>992.5</v>
      </c>
      <c r="G349" s="235"/>
      <c r="H349" s="235">
        <v>1198</v>
      </c>
      <c r="I349" s="236">
        <v>1198</v>
      </c>
      <c r="J349" s="237" t="s">
        <v>631</v>
      </c>
      <c r="K349" s="136">
        <f>H349-F349</f>
        <v>205.5</v>
      </c>
      <c r="L349" s="137">
        <f>K349/F349</f>
        <v>0.2070528967254408</v>
      </c>
      <c r="M349" s="132" t="s">
        <v>547</v>
      </c>
      <c r="N349" s="138">
        <v>45392</v>
      </c>
      <c r="O349" s="54"/>
      <c r="P349" s="54"/>
      <c r="R349" s="37" t="s">
        <v>858</v>
      </c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  <c r="AG349" s="54"/>
      <c r="AI349" s="37"/>
      <c r="AL349" s="54"/>
    </row>
    <row r="350" spans="1:38" ht="12.75" customHeight="1">
      <c r="A350" s="232">
        <v>196</v>
      </c>
      <c r="B350" s="233">
        <v>45216</v>
      </c>
      <c r="C350" s="233"/>
      <c r="D350" s="234" t="s">
        <v>104</v>
      </c>
      <c r="E350" s="235" t="s">
        <v>545</v>
      </c>
      <c r="F350" s="133">
        <v>5425</v>
      </c>
      <c r="G350" s="235"/>
      <c r="H350" s="235">
        <v>6880</v>
      </c>
      <c r="I350" s="236">
        <v>6870</v>
      </c>
      <c r="J350" s="237" t="s">
        <v>631</v>
      </c>
      <c r="K350" s="136">
        <f>H350-F350</f>
        <v>1455</v>
      </c>
      <c r="L350" s="137">
        <f>K350/F350</f>
        <v>0.26820276497695855</v>
      </c>
      <c r="M350" s="132" t="s">
        <v>547</v>
      </c>
      <c r="N350" s="138">
        <v>45342</v>
      </c>
      <c r="O350" s="54"/>
      <c r="P350" s="54"/>
      <c r="R350" s="37" t="s">
        <v>858</v>
      </c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  <c r="AG350" s="54"/>
      <c r="AI350" s="37"/>
      <c r="AL350" s="54"/>
    </row>
    <row r="351" spans="1:38" ht="12.75" customHeight="1">
      <c r="A351" s="232">
        <v>197</v>
      </c>
      <c r="B351" s="233">
        <v>45216</v>
      </c>
      <c r="C351" s="233"/>
      <c r="D351" s="234" t="s">
        <v>811</v>
      </c>
      <c r="E351" s="235" t="s">
        <v>545</v>
      </c>
      <c r="F351" s="133">
        <v>1090</v>
      </c>
      <c r="G351" s="235"/>
      <c r="H351" s="235">
        <v>1415</v>
      </c>
      <c r="I351" s="236">
        <v>1415</v>
      </c>
      <c r="J351" s="237" t="s">
        <v>631</v>
      </c>
      <c r="K351" s="136">
        <f>H351-F351</f>
        <v>325</v>
      </c>
      <c r="L351" s="137">
        <f>K351/F351</f>
        <v>0.29816513761467889</v>
      </c>
      <c r="M351" s="132" t="s">
        <v>547</v>
      </c>
      <c r="N351" s="138">
        <v>45282</v>
      </c>
      <c r="O351" s="54"/>
      <c r="P351" s="54"/>
      <c r="R351" s="37" t="s">
        <v>857</v>
      </c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  <c r="AG351" s="54"/>
      <c r="AI351" s="37"/>
      <c r="AL351" s="54"/>
    </row>
    <row r="352" spans="1:38" ht="12.75" customHeight="1">
      <c r="A352" s="232">
        <v>198</v>
      </c>
      <c r="B352" s="233">
        <v>45236</v>
      </c>
      <c r="C352" s="233"/>
      <c r="D352" s="234" t="s">
        <v>814</v>
      </c>
      <c r="E352" s="235" t="s">
        <v>545</v>
      </c>
      <c r="F352" s="133">
        <v>1270</v>
      </c>
      <c r="G352" s="235"/>
      <c r="H352" s="235">
        <v>1613</v>
      </c>
      <c r="I352" s="236">
        <v>1613</v>
      </c>
      <c r="J352" s="237" t="s">
        <v>631</v>
      </c>
      <c r="K352" s="136">
        <f>H352-F352</f>
        <v>343</v>
      </c>
      <c r="L352" s="137">
        <f>K352/F352</f>
        <v>0.27007874015748029</v>
      </c>
      <c r="M352" s="132" t="s">
        <v>547</v>
      </c>
      <c r="N352" s="138">
        <v>45246</v>
      </c>
      <c r="O352" s="54"/>
      <c r="P352" s="54"/>
      <c r="R352" s="37" t="s">
        <v>858</v>
      </c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  <c r="AG352" s="54"/>
      <c r="AI352" s="37"/>
      <c r="AL352" s="54"/>
    </row>
    <row r="353" spans="1:38" ht="12.75" customHeight="1">
      <c r="A353" s="178">
        <v>199</v>
      </c>
      <c r="B353" s="179">
        <v>45251</v>
      </c>
      <c r="C353" s="53"/>
      <c r="D353" s="53" t="s">
        <v>815</v>
      </c>
      <c r="E353" s="180" t="s">
        <v>545</v>
      </c>
      <c r="F353" s="51" t="s">
        <v>816</v>
      </c>
      <c r="G353" s="51"/>
      <c r="H353" s="51"/>
      <c r="I353" s="51">
        <v>1490</v>
      </c>
      <c r="J353" s="51" t="s">
        <v>546</v>
      </c>
      <c r="K353" s="51"/>
      <c r="L353" s="51"/>
      <c r="M353" s="51"/>
      <c r="N353" s="51"/>
      <c r="O353" s="54"/>
      <c r="P353" s="54"/>
      <c r="R353" s="37" t="s">
        <v>857</v>
      </c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  <c r="AG353" s="54"/>
      <c r="AI353" s="37"/>
      <c r="AL353" s="54"/>
    </row>
    <row r="354" spans="1:38" ht="12.75" customHeight="1">
      <c r="A354" s="178">
        <v>200</v>
      </c>
      <c r="B354" s="179">
        <v>45254</v>
      </c>
      <c r="C354" s="53"/>
      <c r="D354" s="53" t="s">
        <v>814</v>
      </c>
      <c r="E354" s="180" t="s">
        <v>545</v>
      </c>
      <c r="F354" s="51" t="s">
        <v>817</v>
      </c>
      <c r="G354" s="51"/>
      <c r="H354" s="51"/>
      <c r="I354" s="51">
        <v>1806</v>
      </c>
      <c r="J354" s="51" t="s">
        <v>546</v>
      </c>
      <c r="K354" s="51"/>
      <c r="L354" s="51"/>
      <c r="M354" s="51"/>
      <c r="N354" s="51"/>
      <c r="O354" s="54"/>
      <c r="P354" s="54"/>
      <c r="R354" s="37" t="s">
        <v>858</v>
      </c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  <c r="AG354" s="54"/>
      <c r="AI354" s="37"/>
      <c r="AL354" s="54"/>
    </row>
    <row r="355" spans="1:38" ht="12.75" customHeight="1">
      <c r="A355" s="232">
        <v>201</v>
      </c>
      <c r="B355" s="233">
        <v>45265</v>
      </c>
      <c r="C355" s="233"/>
      <c r="D355" s="234" t="s">
        <v>503</v>
      </c>
      <c r="E355" s="235" t="s">
        <v>545</v>
      </c>
      <c r="F355" s="133">
        <v>435</v>
      </c>
      <c r="G355" s="235"/>
      <c r="H355" s="235">
        <v>558</v>
      </c>
      <c r="I355" s="236">
        <v>558</v>
      </c>
      <c r="J355" s="237" t="s">
        <v>631</v>
      </c>
      <c r="K355" s="136">
        <f>H355-F355</f>
        <v>123</v>
      </c>
      <c r="L355" s="137">
        <f>K355/F355</f>
        <v>0.28275862068965518</v>
      </c>
      <c r="M355" s="132" t="s">
        <v>547</v>
      </c>
      <c r="N355" s="138">
        <v>45378</v>
      </c>
      <c r="O355" s="54"/>
      <c r="P355" s="54"/>
      <c r="R355" s="37" t="s">
        <v>857</v>
      </c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  <c r="AG355" s="54"/>
      <c r="AI355" s="37"/>
      <c r="AL355" s="54"/>
    </row>
    <row r="356" spans="1:38" ht="12.75" customHeight="1">
      <c r="A356" s="232">
        <v>202</v>
      </c>
      <c r="B356" s="233">
        <v>45272</v>
      </c>
      <c r="C356" s="233"/>
      <c r="D356" s="234" t="s">
        <v>819</v>
      </c>
      <c r="E356" s="235" t="s">
        <v>545</v>
      </c>
      <c r="F356" s="133">
        <v>4225</v>
      </c>
      <c r="G356" s="235"/>
      <c r="H356" s="235">
        <v>5512</v>
      </c>
      <c r="I356" s="236">
        <v>5512</v>
      </c>
      <c r="J356" s="237" t="s">
        <v>631</v>
      </c>
      <c r="K356" s="136">
        <f>H356-F356</f>
        <v>1287</v>
      </c>
      <c r="L356" s="137">
        <f>K356/F356</f>
        <v>0.30461538461538462</v>
      </c>
      <c r="M356" s="132" t="s">
        <v>547</v>
      </c>
      <c r="N356" s="138">
        <v>45329</v>
      </c>
      <c r="O356" s="54"/>
      <c r="P356" s="54"/>
      <c r="R356" s="37" t="s">
        <v>858</v>
      </c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  <c r="AG356" s="54"/>
      <c r="AI356" s="37"/>
      <c r="AL356" s="54"/>
    </row>
    <row r="357" spans="1:38" ht="12.75" customHeight="1">
      <c r="A357" s="178">
        <v>203</v>
      </c>
      <c r="B357" s="179">
        <v>45292</v>
      </c>
      <c r="C357" s="53"/>
      <c r="D357" s="53" t="s">
        <v>309</v>
      </c>
      <c r="E357" s="180" t="s">
        <v>545</v>
      </c>
      <c r="F357" s="51" t="s">
        <v>820</v>
      </c>
      <c r="G357" s="51"/>
      <c r="H357" s="51"/>
      <c r="I357" s="51">
        <v>4909</v>
      </c>
      <c r="J357" s="51" t="s">
        <v>546</v>
      </c>
      <c r="K357" s="51"/>
      <c r="L357" s="51"/>
      <c r="M357" s="51"/>
      <c r="N357" s="51"/>
      <c r="O357" s="54"/>
      <c r="P357" s="54"/>
      <c r="R357" s="37" t="s">
        <v>858</v>
      </c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  <c r="AG357" s="54"/>
      <c r="AI357" s="37"/>
      <c r="AL357" s="54"/>
    </row>
    <row r="358" spans="1:38" ht="12.75" customHeight="1">
      <c r="A358" s="178">
        <v>204</v>
      </c>
      <c r="B358" s="179">
        <v>45294</v>
      </c>
      <c r="C358" s="53"/>
      <c r="D358" s="53" t="s">
        <v>501</v>
      </c>
      <c r="E358" s="180" t="s">
        <v>545</v>
      </c>
      <c r="F358" s="51" t="s">
        <v>821</v>
      </c>
      <c r="G358" s="51"/>
      <c r="H358" s="51"/>
      <c r="I358" s="51">
        <v>1080</v>
      </c>
      <c r="J358" s="51" t="s">
        <v>546</v>
      </c>
      <c r="K358" s="51"/>
      <c r="L358" s="51"/>
      <c r="M358" s="51"/>
      <c r="N358" s="51"/>
      <c r="O358" s="54"/>
      <c r="P358" s="54"/>
      <c r="R358" s="37" t="s">
        <v>857</v>
      </c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  <c r="AG358" s="54"/>
      <c r="AI358" s="37"/>
      <c r="AL358" s="54"/>
    </row>
    <row r="359" spans="1:38" ht="12.75" customHeight="1">
      <c r="A359" s="178">
        <v>205</v>
      </c>
      <c r="B359" s="179">
        <v>45315</v>
      </c>
      <c r="C359" s="53"/>
      <c r="D359" s="53" t="s">
        <v>310</v>
      </c>
      <c r="E359" s="180" t="s">
        <v>545</v>
      </c>
      <c r="F359" s="51" t="s">
        <v>823</v>
      </c>
      <c r="G359" s="51"/>
      <c r="H359" s="51"/>
      <c r="I359" s="51">
        <v>2077</v>
      </c>
      <c r="J359" s="51" t="s">
        <v>546</v>
      </c>
      <c r="K359" s="51"/>
      <c r="L359" s="51"/>
      <c r="M359" s="51"/>
      <c r="N359" s="51"/>
      <c r="O359" s="54"/>
      <c r="P359" s="54"/>
      <c r="R359" s="37" t="s">
        <v>858</v>
      </c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  <c r="AG359" s="54"/>
      <c r="AI359" s="37"/>
      <c r="AL359" s="54"/>
    </row>
    <row r="360" spans="1:38" ht="12.75" customHeight="1">
      <c r="A360" s="178">
        <v>206</v>
      </c>
      <c r="B360" s="179">
        <v>45320</v>
      </c>
      <c r="C360" s="53"/>
      <c r="D360" s="53" t="s">
        <v>824</v>
      </c>
      <c r="E360" s="180" t="s">
        <v>545</v>
      </c>
      <c r="F360" s="51" t="s">
        <v>825</v>
      </c>
      <c r="G360" s="51"/>
      <c r="H360" s="51"/>
      <c r="I360" s="51">
        <v>2906</v>
      </c>
      <c r="J360" s="51" t="s">
        <v>546</v>
      </c>
      <c r="K360" s="51"/>
      <c r="L360" s="51"/>
      <c r="M360" s="51"/>
      <c r="N360" s="51"/>
      <c r="O360" s="54"/>
      <c r="P360" s="54"/>
      <c r="R360" s="37" t="s">
        <v>857</v>
      </c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  <c r="AG360" s="54"/>
      <c r="AI360" s="37"/>
      <c r="AL360" s="54"/>
    </row>
    <row r="361" spans="1:38" ht="12.75" customHeight="1">
      <c r="A361" s="232">
        <v>207</v>
      </c>
      <c r="B361" s="233">
        <v>45331</v>
      </c>
      <c r="C361" s="233"/>
      <c r="D361" s="234" t="s">
        <v>499</v>
      </c>
      <c r="E361" s="235" t="s">
        <v>545</v>
      </c>
      <c r="F361" s="133">
        <v>3270</v>
      </c>
      <c r="G361" s="235"/>
      <c r="H361" s="235">
        <v>4096</v>
      </c>
      <c r="I361" s="236">
        <v>4096</v>
      </c>
      <c r="J361" s="237" t="s">
        <v>631</v>
      </c>
      <c r="K361" s="136">
        <f>H361-F361</f>
        <v>826</v>
      </c>
      <c r="L361" s="137">
        <f>K361/F361</f>
        <v>0.25259938837920487</v>
      </c>
      <c r="M361" s="132" t="s">
        <v>547</v>
      </c>
      <c r="N361" s="138">
        <v>45377</v>
      </c>
      <c r="O361" s="54"/>
      <c r="P361" s="54"/>
      <c r="R361" s="37" t="s">
        <v>857</v>
      </c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  <c r="AG361" s="54"/>
      <c r="AI361" s="37"/>
      <c r="AL361" s="54"/>
    </row>
    <row r="362" spans="1:38" ht="12.75" customHeight="1">
      <c r="A362" s="178">
        <v>208</v>
      </c>
      <c r="B362" s="179">
        <v>45345</v>
      </c>
      <c r="C362" s="53"/>
      <c r="D362" s="53" t="s">
        <v>59</v>
      </c>
      <c r="E362" s="180" t="s">
        <v>545</v>
      </c>
      <c r="F362" s="51" t="s">
        <v>840</v>
      </c>
      <c r="G362" s="51"/>
      <c r="H362" s="51"/>
      <c r="I362" s="51">
        <v>2627</v>
      </c>
      <c r="J362" s="51" t="s">
        <v>546</v>
      </c>
      <c r="K362" s="51"/>
      <c r="L362" s="51"/>
      <c r="M362" s="51"/>
      <c r="N362" s="53"/>
      <c r="O362" s="54"/>
      <c r="P362" s="54"/>
      <c r="R362" s="37" t="s">
        <v>858</v>
      </c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  <c r="AG362" s="54"/>
      <c r="AI362" s="37"/>
      <c r="AL362" s="54"/>
    </row>
    <row r="363" spans="1:38" ht="12.75" customHeight="1">
      <c r="A363" s="232">
        <v>209</v>
      </c>
      <c r="B363" s="233">
        <v>45356</v>
      </c>
      <c r="C363" s="233"/>
      <c r="D363" s="234" t="s">
        <v>809</v>
      </c>
      <c r="E363" s="235" t="s">
        <v>545</v>
      </c>
      <c r="F363" s="133">
        <v>925</v>
      </c>
      <c r="G363" s="235"/>
      <c r="H363" s="235">
        <v>1170</v>
      </c>
      <c r="I363" s="236">
        <v>1170</v>
      </c>
      <c r="J363" s="237" t="s">
        <v>631</v>
      </c>
      <c r="K363" s="136">
        <f>H363-F363</f>
        <v>245</v>
      </c>
      <c r="L363" s="137">
        <f>K363/F363</f>
        <v>0.26486486486486488</v>
      </c>
      <c r="M363" s="132" t="s">
        <v>547</v>
      </c>
      <c r="N363" s="138">
        <v>45435</v>
      </c>
      <c r="O363" s="54"/>
      <c r="P363" s="54"/>
      <c r="R363" s="37" t="s">
        <v>859</v>
      </c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  <c r="AG363" s="54"/>
      <c r="AI363" s="37"/>
      <c r="AL363" s="54"/>
    </row>
    <row r="364" spans="1:38" ht="12.75" customHeight="1">
      <c r="A364" s="232">
        <v>210</v>
      </c>
      <c r="B364" s="233">
        <v>45372</v>
      </c>
      <c r="C364" s="233"/>
      <c r="D364" s="234" t="s">
        <v>475</v>
      </c>
      <c r="E364" s="235" t="s">
        <v>545</v>
      </c>
      <c r="F364" s="133">
        <v>2910</v>
      </c>
      <c r="G364" s="235"/>
      <c r="H364" s="235">
        <v>3696</v>
      </c>
      <c r="I364" s="236">
        <v>3696</v>
      </c>
      <c r="J364" s="237" t="s">
        <v>631</v>
      </c>
      <c r="K364" s="136">
        <f>H364-F364</f>
        <v>786</v>
      </c>
      <c r="L364" s="137">
        <f>K364/F364</f>
        <v>0.27010309278350514</v>
      </c>
      <c r="M364" s="132" t="s">
        <v>547</v>
      </c>
      <c r="N364" s="138">
        <v>45412</v>
      </c>
      <c r="O364" s="54"/>
      <c r="P364" s="54"/>
      <c r="R364" s="37" t="s">
        <v>859</v>
      </c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  <c r="AG364" s="54"/>
      <c r="AI364" s="37"/>
      <c r="AL364" s="54"/>
    </row>
    <row r="365" spans="1:38" ht="12.75" customHeight="1">
      <c r="A365" s="232">
        <v>211</v>
      </c>
      <c r="B365" s="233">
        <v>45387</v>
      </c>
      <c r="C365" s="233"/>
      <c r="D365" s="234" t="s">
        <v>505</v>
      </c>
      <c r="E365" s="235" t="s">
        <v>545</v>
      </c>
      <c r="F365" s="133">
        <v>735</v>
      </c>
      <c r="G365" s="235"/>
      <c r="H365" s="235">
        <v>938</v>
      </c>
      <c r="I365" s="236">
        <v>938</v>
      </c>
      <c r="J365" s="237" t="s">
        <v>631</v>
      </c>
      <c r="K365" s="136">
        <f>H365-F365</f>
        <v>203</v>
      </c>
      <c r="L365" s="137">
        <f>K365/F365</f>
        <v>0.27619047619047621</v>
      </c>
      <c r="M365" s="132" t="s">
        <v>547</v>
      </c>
      <c r="N365" s="138">
        <v>45449</v>
      </c>
      <c r="O365" s="54"/>
      <c r="P365" s="54"/>
      <c r="R365" s="43" t="s">
        <v>858</v>
      </c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  <c r="AG365" s="54"/>
      <c r="AI365" s="37"/>
      <c r="AL365" s="54"/>
    </row>
    <row r="366" spans="1:38" ht="12.75" customHeight="1">
      <c r="A366" s="178">
        <v>212</v>
      </c>
      <c r="B366" s="179">
        <v>45407</v>
      </c>
      <c r="C366" s="53"/>
      <c r="D366" s="53" t="s">
        <v>811</v>
      </c>
      <c r="E366" s="180" t="s">
        <v>545</v>
      </c>
      <c r="F366" s="51" t="s">
        <v>845</v>
      </c>
      <c r="G366" s="51"/>
      <c r="H366" s="51"/>
      <c r="I366" s="51">
        <v>1675</v>
      </c>
      <c r="J366" s="51" t="s">
        <v>546</v>
      </c>
      <c r="K366" s="51"/>
      <c r="L366" s="51"/>
      <c r="M366" s="51"/>
      <c r="N366" s="53"/>
      <c r="O366" s="54"/>
      <c r="P366" s="54"/>
      <c r="R366" s="43" t="s">
        <v>858</v>
      </c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  <c r="AG366" s="54"/>
      <c r="AI366" s="37"/>
      <c r="AL366" s="54"/>
    </row>
    <row r="367" spans="1:38" ht="12.75" customHeight="1">
      <c r="A367" s="178">
        <v>213</v>
      </c>
      <c r="B367" s="179">
        <v>45426</v>
      </c>
      <c r="C367" s="53"/>
      <c r="D367" s="53" t="s">
        <v>788</v>
      </c>
      <c r="E367" s="180" t="s">
        <v>545</v>
      </c>
      <c r="F367" s="51" t="s">
        <v>849</v>
      </c>
      <c r="G367" s="51"/>
      <c r="H367" s="51"/>
      <c r="I367" s="51">
        <v>617</v>
      </c>
      <c r="J367" s="51" t="s">
        <v>546</v>
      </c>
      <c r="K367" s="51"/>
      <c r="L367" s="51"/>
      <c r="M367" s="51"/>
      <c r="N367" s="53"/>
      <c r="O367" s="54"/>
      <c r="P367" s="54"/>
      <c r="R367" s="43" t="s">
        <v>858</v>
      </c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  <c r="AG367" s="54"/>
      <c r="AI367" s="37"/>
      <c r="AL367" s="54"/>
    </row>
    <row r="368" spans="1:38" ht="12.75" customHeight="1">
      <c r="A368" s="178">
        <v>214</v>
      </c>
      <c r="B368" s="179">
        <v>45448</v>
      </c>
      <c r="C368" s="53"/>
      <c r="D368" s="53" t="s">
        <v>735</v>
      </c>
      <c r="E368" s="180" t="s">
        <v>545</v>
      </c>
      <c r="F368" s="51" t="s">
        <v>957</v>
      </c>
      <c r="G368" s="51"/>
      <c r="H368" s="51"/>
      <c r="I368" s="51">
        <v>505</v>
      </c>
      <c r="J368" s="51" t="s">
        <v>546</v>
      </c>
      <c r="K368" s="51"/>
      <c r="L368" s="51"/>
      <c r="M368" s="51"/>
      <c r="N368" s="53"/>
      <c r="O368" s="54"/>
      <c r="P368" s="54"/>
      <c r="R368" s="43" t="s">
        <v>858</v>
      </c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  <c r="AG368" s="54"/>
      <c r="AI368" s="37"/>
      <c r="AL368" s="54"/>
    </row>
    <row r="369" spans="1:38" ht="12.75" customHeight="1">
      <c r="A369" s="178">
        <v>215</v>
      </c>
      <c r="B369" s="179">
        <v>45464</v>
      </c>
      <c r="C369" s="53"/>
      <c r="D369" s="53" t="s">
        <v>1112</v>
      </c>
      <c r="E369" s="180" t="s">
        <v>545</v>
      </c>
      <c r="F369" s="51" t="s">
        <v>1113</v>
      </c>
      <c r="G369" s="51"/>
      <c r="H369" s="51"/>
      <c r="I369" s="51">
        <v>4120</v>
      </c>
      <c r="J369" s="51" t="s">
        <v>546</v>
      </c>
      <c r="K369" s="51"/>
      <c r="L369" s="51"/>
      <c r="M369" s="51"/>
      <c r="N369" s="53"/>
      <c r="O369" s="54"/>
      <c r="P369" s="54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  <c r="AG369" s="54"/>
      <c r="AI369" s="37"/>
      <c r="AL369" s="54"/>
    </row>
    <row r="370" spans="1:38" ht="12.75" customHeight="1">
      <c r="A370" s="178"/>
      <c r="B370" s="179"/>
      <c r="C370" s="53"/>
      <c r="D370" s="53"/>
      <c r="E370" s="180"/>
      <c r="F370" s="51"/>
      <c r="G370" s="51"/>
      <c r="H370" s="51"/>
      <c r="I370" s="51"/>
      <c r="J370" s="51"/>
      <c r="K370" s="51"/>
      <c r="L370" s="51"/>
      <c r="M370" s="51"/>
      <c r="N370" s="53"/>
      <c r="O370" s="54"/>
      <c r="P370" s="54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  <c r="AG370" s="54"/>
      <c r="AI370" s="37"/>
      <c r="AL370" s="54"/>
    </row>
    <row r="371" spans="1:38" ht="15" customHeight="1">
      <c r="A371" s="178"/>
      <c r="B371" s="179"/>
      <c r="C371" s="53"/>
      <c r="D371" s="53"/>
      <c r="E371" s="180"/>
      <c r="F371" s="51"/>
      <c r="G371" s="51"/>
      <c r="H371" s="51"/>
      <c r="I371" s="51"/>
      <c r="J371" s="51"/>
      <c r="K371" s="51"/>
      <c r="L371" s="51"/>
      <c r="M371" s="51"/>
      <c r="N371" s="53"/>
      <c r="O371" s="54"/>
      <c r="P371" s="54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1:38" ht="12.75" customHeight="1">
      <c r="B372" s="181" t="s">
        <v>786</v>
      </c>
      <c r="F372" s="54"/>
      <c r="G372" s="54"/>
      <c r="H372" s="54"/>
      <c r="I372" s="54"/>
      <c r="J372" s="37"/>
      <c r="K372" s="54"/>
      <c r="L372" s="54"/>
      <c r="M372" s="54"/>
      <c r="O372" s="54"/>
      <c r="P372" s="54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  <c r="AG372" s="54"/>
      <c r="AI372" s="37"/>
      <c r="AL372" s="54"/>
    </row>
    <row r="373" spans="1:38" ht="12.75" customHeight="1">
      <c r="A373" s="182"/>
      <c r="F373" s="54"/>
      <c r="G373" s="54"/>
      <c r="H373" s="54"/>
      <c r="I373" s="54"/>
      <c r="J373" s="37"/>
      <c r="K373" s="54"/>
      <c r="L373" s="54"/>
      <c r="M373" s="54"/>
      <c r="O373" s="54"/>
      <c r="P373" s="54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  <c r="AG373" s="54"/>
      <c r="AI373" s="37"/>
      <c r="AL373" s="54"/>
    </row>
    <row r="374" spans="1:38" ht="12.75" customHeight="1">
      <c r="A374" s="182"/>
      <c r="F374" s="54"/>
      <c r="G374" s="54"/>
      <c r="H374" s="54"/>
      <c r="I374" s="54"/>
      <c r="J374" s="37"/>
      <c r="K374" s="54"/>
      <c r="L374" s="54"/>
      <c r="M374" s="54"/>
      <c r="O374" s="54"/>
      <c r="P374" s="54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1:38" ht="12.75" customHeight="1">
      <c r="A375" s="51"/>
      <c r="F375" s="54"/>
      <c r="G375" s="54"/>
      <c r="H375" s="54"/>
      <c r="I375" s="54"/>
      <c r="J375" s="37"/>
      <c r="K375" s="54"/>
      <c r="L375" s="54"/>
      <c r="M375" s="54"/>
      <c r="O375" s="54"/>
      <c r="P375" s="54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1:38" ht="12.75" customHeight="1">
      <c r="F376" s="54"/>
      <c r="G376" s="54"/>
      <c r="H376" s="54"/>
      <c r="I376" s="54"/>
      <c r="J376" s="37"/>
      <c r="K376" s="54"/>
      <c r="L376" s="54"/>
      <c r="M376" s="54"/>
      <c r="O376" s="54"/>
      <c r="P376" s="54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1:38" ht="12.75" customHeight="1">
      <c r="F377" s="54"/>
      <c r="G377" s="54"/>
      <c r="H377" s="54"/>
      <c r="I377" s="54"/>
      <c r="J377" s="37"/>
      <c r="K377" s="54"/>
      <c r="L377" s="54"/>
      <c r="M377" s="54"/>
      <c r="O377" s="54"/>
      <c r="P377" s="54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1:38" ht="12.75" customHeight="1">
      <c r="F378" s="54"/>
      <c r="G378" s="54"/>
      <c r="H378" s="54"/>
      <c r="I378" s="54"/>
      <c r="J378" s="37"/>
      <c r="K378" s="54"/>
      <c r="L378" s="54"/>
      <c r="M378" s="54"/>
      <c r="O378" s="54"/>
      <c r="P378" s="54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1:38" ht="12.75" customHeight="1">
      <c r="F379" s="54"/>
      <c r="G379" s="54"/>
      <c r="H379" s="54"/>
      <c r="I379" s="54"/>
      <c r="J379" s="37"/>
      <c r="K379" s="54"/>
      <c r="L379" s="54"/>
      <c r="M379" s="54"/>
      <c r="O379" s="54"/>
      <c r="P379" s="54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1:38" ht="12.75" customHeight="1">
      <c r="F380" s="54"/>
      <c r="G380" s="54"/>
      <c r="H380" s="54"/>
      <c r="I380" s="54"/>
      <c r="J380" s="37"/>
      <c r="K380" s="54"/>
      <c r="L380" s="54"/>
      <c r="M380" s="54"/>
      <c r="O380" s="54"/>
      <c r="P380" s="54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1:38" ht="12.75" customHeight="1">
      <c r="F381" s="54"/>
      <c r="G381" s="54"/>
      <c r="H381" s="54"/>
      <c r="I381" s="54"/>
      <c r="J381" s="37"/>
      <c r="K381" s="54"/>
      <c r="L381" s="54"/>
      <c r="M381" s="54"/>
      <c r="O381" s="54"/>
      <c r="P381" s="54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1:38" ht="12.75" customHeight="1">
      <c r="F382" s="54"/>
      <c r="G382" s="54"/>
      <c r="H382" s="54"/>
      <c r="I382" s="54"/>
      <c r="J382" s="37"/>
      <c r="K382" s="54"/>
      <c r="L382" s="54"/>
      <c r="M382" s="54"/>
      <c r="O382" s="54"/>
      <c r="P382" s="54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1:38" ht="12.75" customHeight="1">
      <c r="F383" s="54"/>
      <c r="G383" s="54"/>
      <c r="H383" s="54"/>
      <c r="I383" s="54"/>
      <c r="J383" s="37"/>
      <c r="K383" s="54"/>
      <c r="L383" s="54"/>
      <c r="M383" s="54"/>
      <c r="O383" s="54"/>
      <c r="P383" s="54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1:38" ht="12.75" customHeight="1">
      <c r="F384" s="54"/>
      <c r="G384" s="54"/>
      <c r="H384" s="54"/>
      <c r="I384" s="54"/>
      <c r="J384" s="37"/>
      <c r="K384" s="54"/>
      <c r="L384" s="54"/>
      <c r="M384" s="54"/>
      <c r="O384" s="54"/>
      <c r="P384" s="54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54"/>
      <c r="P385" s="54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54"/>
      <c r="P386" s="54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54"/>
      <c r="P387" s="54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54"/>
      <c r="P388" s="54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54"/>
      <c r="P389" s="54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54"/>
      <c r="P390" s="54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54"/>
      <c r="P391" s="54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54"/>
      <c r="P392" s="54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54"/>
      <c r="P393" s="54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54"/>
      <c r="P394" s="54"/>
      <c r="R394" s="54"/>
      <c r="S394" s="54"/>
      <c r="T394" s="37"/>
      <c r="U394" s="54"/>
      <c r="V394" s="37"/>
      <c r="W394" s="54"/>
      <c r="X394" s="37"/>
      <c r="Y394" s="54"/>
      <c r="Z394" s="37"/>
      <c r="AA394" s="54"/>
      <c r="AB394" s="37"/>
      <c r="AC394" s="54"/>
      <c r="AD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54"/>
      <c r="P395" s="54"/>
      <c r="R395" s="54"/>
      <c r="S395" s="54"/>
      <c r="T395" s="37"/>
      <c r="U395" s="54"/>
      <c r="V395" s="37"/>
      <c r="W395" s="54"/>
      <c r="X395" s="37"/>
      <c r="Y395" s="54"/>
      <c r="Z395" s="37"/>
      <c r="AA395" s="54"/>
      <c r="AB395" s="37"/>
      <c r="AC395" s="54"/>
      <c r="AD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54"/>
      <c r="P396" s="54"/>
      <c r="R396" s="54"/>
      <c r="S396" s="54"/>
      <c r="T396" s="37"/>
      <c r="U396" s="54"/>
      <c r="V396" s="37"/>
      <c r="W396" s="54"/>
      <c r="X396" s="37"/>
      <c r="Y396" s="54"/>
      <c r="Z396" s="37"/>
      <c r="AA396" s="54"/>
      <c r="AB396" s="37"/>
      <c r="AC396" s="54"/>
      <c r="AD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54"/>
      <c r="P397" s="54"/>
      <c r="R397" s="54"/>
      <c r="S397" s="54"/>
      <c r="T397" s="37"/>
      <c r="U397" s="54"/>
      <c r="V397" s="37"/>
      <c r="W397" s="54"/>
      <c r="X397" s="37"/>
      <c r="Y397" s="54"/>
      <c r="Z397" s="37"/>
      <c r="AA397" s="54"/>
      <c r="AB397" s="37"/>
      <c r="AC397" s="54"/>
      <c r="AD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54"/>
      <c r="P398" s="54"/>
      <c r="R398" s="54"/>
      <c r="S398" s="54"/>
      <c r="T398" s="37"/>
      <c r="U398" s="54"/>
      <c r="V398" s="37"/>
      <c r="W398" s="54"/>
      <c r="X398" s="37"/>
      <c r="Y398" s="54"/>
      <c r="Z398" s="37"/>
      <c r="AA398" s="54"/>
      <c r="AB398" s="37"/>
      <c r="AC398" s="54"/>
      <c r="AD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R399" s="54"/>
      <c r="S399" s="54"/>
      <c r="T399" s="37"/>
      <c r="U399" s="54"/>
      <c r="V399" s="37"/>
      <c r="W399" s="54"/>
      <c r="X399" s="37"/>
      <c r="Y399" s="54"/>
      <c r="Z399" s="37"/>
      <c r="AA399" s="54"/>
      <c r="AB399" s="37"/>
      <c r="AC399" s="54"/>
      <c r="AD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R400" s="54"/>
      <c r="S400" s="54"/>
      <c r="T400" s="37"/>
      <c r="U400" s="54"/>
      <c r="V400" s="37"/>
      <c r="W400" s="54"/>
      <c r="X400" s="37"/>
      <c r="Y400" s="54"/>
      <c r="Z400" s="37"/>
      <c r="AA400" s="54"/>
      <c r="AB400" s="37"/>
      <c r="AC400" s="54"/>
      <c r="AD400" s="37"/>
    </row>
    <row r="401" spans="6:30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R401" s="54"/>
      <c r="S401" s="54"/>
      <c r="T401" s="37"/>
      <c r="U401" s="54"/>
      <c r="V401" s="37"/>
      <c r="W401" s="54"/>
      <c r="X401" s="37"/>
      <c r="Y401" s="54"/>
      <c r="Z401" s="37"/>
      <c r="AA401" s="54"/>
      <c r="AB401" s="37"/>
      <c r="AC401" s="54"/>
      <c r="AD401" s="37"/>
    </row>
    <row r="402" spans="6:30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R402" s="54"/>
      <c r="S402" s="54"/>
      <c r="T402" s="37"/>
      <c r="U402" s="54"/>
      <c r="V402" s="37"/>
      <c r="W402" s="54"/>
      <c r="X402" s="37"/>
      <c r="Y402" s="54"/>
      <c r="Z402" s="37"/>
      <c r="AA402" s="54"/>
      <c r="AB402" s="37"/>
      <c r="AC402" s="54"/>
      <c r="AD402" s="37"/>
    </row>
    <row r="403" spans="6:30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R403" s="54"/>
      <c r="S403" s="54"/>
      <c r="T403" s="37"/>
      <c r="U403" s="54"/>
      <c r="V403" s="37"/>
      <c r="W403" s="54"/>
      <c r="X403" s="37"/>
      <c r="Y403" s="54"/>
      <c r="Z403" s="37"/>
      <c r="AA403" s="54"/>
      <c r="AB403" s="37"/>
      <c r="AC403" s="54"/>
      <c r="AD403" s="37"/>
    </row>
    <row r="404" spans="6:30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R404" s="54"/>
      <c r="S404" s="54"/>
      <c r="T404" s="37"/>
      <c r="U404" s="54"/>
      <c r="V404" s="37"/>
      <c r="W404" s="54"/>
      <c r="X404" s="37"/>
      <c r="Y404" s="54"/>
      <c r="Z404" s="37"/>
      <c r="AA404" s="54"/>
      <c r="AB404" s="37"/>
      <c r="AC404" s="54"/>
      <c r="AD404" s="37"/>
    </row>
    <row r="405" spans="6:30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R405" s="54"/>
      <c r="S405" s="54"/>
      <c r="T405" s="37"/>
      <c r="U405" s="54"/>
      <c r="V405" s="37"/>
      <c r="W405" s="54"/>
      <c r="X405" s="37"/>
      <c r="Y405" s="54"/>
      <c r="Z405" s="37"/>
      <c r="AA405" s="54"/>
      <c r="AB405" s="37"/>
      <c r="AC405" s="54"/>
      <c r="AD405" s="37"/>
    </row>
    <row r="406" spans="6:30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R406" s="54"/>
      <c r="S406" s="54"/>
      <c r="T406" s="37"/>
      <c r="U406" s="54"/>
      <c r="V406" s="37"/>
      <c r="W406" s="54"/>
      <c r="X406" s="37"/>
      <c r="Y406" s="54"/>
      <c r="Z406" s="37"/>
      <c r="AA406" s="54"/>
      <c r="AB406" s="37"/>
      <c r="AC406" s="54"/>
      <c r="AD406" s="37"/>
    </row>
    <row r="407" spans="6:30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R407" s="54"/>
      <c r="S407" s="54"/>
      <c r="T407" s="37"/>
      <c r="U407" s="54"/>
      <c r="V407" s="37"/>
      <c r="W407" s="54"/>
      <c r="X407" s="37"/>
      <c r="Y407" s="54"/>
      <c r="Z407" s="37"/>
      <c r="AA407" s="54"/>
      <c r="AB407" s="37"/>
      <c r="AC407" s="54"/>
      <c r="AD407" s="37"/>
    </row>
    <row r="408" spans="6:30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R408" s="54"/>
      <c r="S408" s="54"/>
      <c r="T408" s="37"/>
      <c r="U408" s="54"/>
      <c r="V408" s="37"/>
      <c r="W408" s="54"/>
      <c r="X408" s="37"/>
      <c r="Y408" s="54"/>
      <c r="Z408" s="37"/>
      <c r="AA408" s="54"/>
      <c r="AB408" s="37"/>
      <c r="AC408" s="54"/>
      <c r="AD408" s="37"/>
    </row>
    <row r="409" spans="6:30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R409" s="54"/>
      <c r="S409" s="54"/>
      <c r="T409" s="37"/>
      <c r="U409" s="54"/>
      <c r="V409" s="37"/>
      <c r="W409" s="54"/>
      <c r="X409" s="37"/>
      <c r="Y409" s="54"/>
      <c r="Z409" s="37"/>
      <c r="AA409" s="54"/>
      <c r="AB409" s="37"/>
      <c r="AC409" s="54"/>
      <c r="AD409" s="37"/>
    </row>
    <row r="410" spans="6:30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R410" s="54"/>
      <c r="S410" s="54"/>
      <c r="T410" s="37"/>
      <c r="U410" s="54"/>
      <c r="V410" s="37"/>
      <c r="W410" s="54"/>
      <c r="X410" s="37"/>
      <c r="Y410" s="54"/>
      <c r="Z410" s="37"/>
      <c r="AA410" s="54"/>
      <c r="AB410" s="37"/>
      <c r="AC410" s="54"/>
      <c r="AD410" s="37"/>
    </row>
    <row r="411" spans="6:30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R411" s="54"/>
      <c r="S411" s="54"/>
      <c r="T411" s="37"/>
      <c r="U411" s="54"/>
      <c r="V411" s="37"/>
      <c r="W411" s="54"/>
      <c r="X411" s="37"/>
      <c r="Y411" s="54"/>
      <c r="Z411" s="37"/>
      <c r="AA411" s="54"/>
      <c r="AB411" s="37"/>
      <c r="AC411" s="54"/>
      <c r="AD411" s="37"/>
    </row>
    <row r="412" spans="6:30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R412" s="54"/>
      <c r="S412" s="54"/>
      <c r="T412" s="37"/>
      <c r="U412" s="54"/>
      <c r="V412" s="37"/>
      <c r="W412" s="54"/>
      <c r="X412" s="37"/>
      <c r="Y412" s="54"/>
      <c r="Z412" s="37"/>
      <c r="AA412" s="54"/>
      <c r="AB412" s="37"/>
      <c r="AC412" s="54"/>
      <c r="AD412" s="37"/>
    </row>
    <row r="413" spans="6:30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R413" s="54"/>
      <c r="S413" s="54"/>
      <c r="T413" s="37"/>
      <c r="U413" s="54"/>
      <c r="V413" s="37"/>
      <c r="W413" s="54"/>
      <c r="X413" s="37"/>
      <c r="Y413" s="54"/>
      <c r="Z413" s="37"/>
      <c r="AA413" s="54"/>
      <c r="AB413" s="37"/>
      <c r="AC413" s="54"/>
      <c r="AD413" s="37"/>
    </row>
    <row r="414" spans="6:30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R414" s="54"/>
      <c r="S414" s="54"/>
      <c r="T414" s="37"/>
      <c r="U414" s="54"/>
      <c r="V414" s="37"/>
      <c r="W414" s="54"/>
      <c r="X414" s="37"/>
      <c r="Y414" s="54"/>
      <c r="Z414" s="37"/>
      <c r="AA414" s="54"/>
      <c r="AB414" s="37"/>
      <c r="AC414" s="54"/>
      <c r="AD414" s="37"/>
    </row>
    <row r="415" spans="6:30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R415" s="54"/>
      <c r="S415" s="54"/>
      <c r="T415" s="37"/>
      <c r="U415" s="54"/>
      <c r="V415" s="37"/>
      <c r="W415" s="54"/>
      <c r="X415" s="37"/>
      <c r="Y415" s="54"/>
      <c r="Z415" s="37"/>
      <c r="AA415" s="54"/>
      <c r="AB415" s="37"/>
      <c r="AC415" s="54"/>
      <c r="AD415" s="37"/>
    </row>
    <row r="416" spans="6:30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R416" s="54"/>
      <c r="S416" s="54"/>
      <c r="T416" s="37"/>
      <c r="U416" s="54"/>
      <c r="V416" s="37"/>
      <c r="W416" s="54"/>
      <c r="X416" s="37"/>
      <c r="Y416" s="54"/>
      <c r="Z416" s="37"/>
      <c r="AA416" s="54"/>
      <c r="AB416" s="37"/>
      <c r="AC416" s="54"/>
      <c r="AD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2.75" customHeight="1">
      <c r="F525" s="54"/>
      <c r="G525" s="54"/>
      <c r="H525" s="54"/>
      <c r="I525" s="54"/>
      <c r="J525" s="37"/>
      <c r="K525" s="54"/>
      <c r="L525" s="54"/>
      <c r="M525" s="54"/>
      <c r="O525" s="37"/>
    </row>
    <row r="526" spans="6:15" ht="12.75" customHeight="1">
      <c r="F526" s="54"/>
      <c r="G526" s="54"/>
      <c r="H526" s="54"/>
      <c r="I526" s="54"/>
      <c r="J526" s="37"/>
      <c r="K526" s="54"/>
      <c r="L526" s="54"/>
      <c r="M526" s="54"/>
      <c r="O526" s="37"/>
    </row>
    <row r="527" spans="6:15" ht="12.75" customHeight="1">
      <c r="F527" s="54"/>
      <c r="G527" s="54"/>
      <c r="H527" s="54"/>
      <c r="I527" s="54"/>
      <c r="J527" s="37"/>
      <c r="K527" s="54"/>
      <c r="L527" s="54"/>
      <c r="M527" s="54"/>
      <c r="O527" s="37"/>
    </row>
    <row r="528" spans="6:15" ht="12.75" customHeight="1">
      <c r="F528" s="54"/>
      <c r="G528" s="54"/>
      <c r="H528" s="54"/>
      <c r="I528" s="54"/>
      <c r="J528" s="37"/>
      <c r="K528" s="54"/>
      <c r="L528" s="54"/>
      <c r="M528" s="54"/>
      <c r="O528" s="37"/>
    </row>
    <row r="529" spans="6:15" ht="12.75" customHeight="1">
      <c r="F529" s="54"/>
      <c r="G529" s="54"/>
      <c r="H529" s="54"/>
      <c r="I529" s="54"/>
      <c r="J529" s="37"/>
      <c r="K529" s="54"/>
      <c r="L529" s="54"/>
      <c r="M529" s="54"/>
      <c r="O529" s="37"/>
    </row>
    <row r="530" spans="6:15" ht="12.75" customHeight="1">
      <c r="F530" s="54"/>
      <c r="G530" s="54"/>
      <c r="H530" s="54"/>
      <c r="I530" s="54"/>
      <c r="J530" s="37"/>
      <c r="K530" s="54"/>
      <c r="L530" s="54"/>
      <c r="M530" s="54"/>
      <c r="O530" s="37"/>
    </row>
    <row r="531" spans="6:15" ht="12.75" customHeight="1">
      <c r="F531" s="54"/>
      <c r="G531" s="54"/>
      <c r="H531" s="54"/>
      <c r="I531" s="54"/>
      <c r="J531" s="37"/>
      <c r="K531" s="54"/>
      <c r="L531" s="54"/>
      <c r="M531" s="54"/>
      <c r="O531" s="37"/>
    </row>
    <row r="532" spans="6:15" ht="12.75" customHeight="1">
      <c r="F532" s="54"/>
      <c r="G532" s="54"/>
      <c r="H532" s="54"/>
      <c r="I532" s="54"/>
      <c r="J532" s="37"/>
      <c r="K532" s="54"/>
      <c r="L532" s="54"/>
      <c r="M532" s="54"/>
      <c r="O532" s="37"/>
    </row>
    <row r="533" spans="6:15" ht="12.75" customHeight="1">
      <c r="F533" s="54"/>
      <c r="G533" s="54"/>
      <c r="H533" s="54"/>
      <c r="I533" s="54"/>
      <c r="J533" s="37"/>
      <c r="K533" s="54"/>
      <c r="L533" s="54"/>
      <c r="M533" s="54"/>
      <c r="O533" s="37"/>
    </row>
    <row r="534" spans="6:15" ht="12.75" customHeight="1">
      <c r="F534" s="54"/>
      <c r="G534" s="54"/>
      <c r="H534" s="54"/>
      <c r="I534" s="54"/>
      <c r="J534" s="37"/>
      <c r="K534" s="54"/>
      <c r="L534" s="54"/>
      <c r="M534" s="54"/>
      <c r="O534" s="37"/>
    </row>
    <row r="535" spans="6:15" ht="12.75" customHeight="1">
      <c r="F535" s="54"/>
      <c r="G535" s="54"/>
      <c r="H535" s="54"/>
      <c r="I535" s="54"/>
      <c r="J535" s="37"/>
      <c r="K535" s="54"/>
      <c r="L535" s="54"/>
      <c r="M535" s="54"/>
      <c r="O535" s="37"/>
    </row>
    <row r="536" spans="6:15" ht="12.75" customHeight="1">
      <c r="F536" s="54"/>
      <c r="G536" s="54"/>
      <c r="H536" s="54"/>
      <c r="I536" s="54"/>
      <c r="J536" s="37"/>
      <c r="K536" s="54"/>
      <c r="L536" s="54"/>
      <c r="M536" s="54"/>
      <c r="O536" s="37"/>
    </row>
    <row r="537" spans="6:15" ht="12.75" customHeight="1">
      <c r="F537" s="54"/>
      <c r="G537" s="54"/>
      <c r="H537" s="54"/>
      <c r="I537" s="54"/>
      <c r="J537" s="37"/>
      <c r="K537" s="54"/>
      <c r="L537" s="54"/>
      <c r="M537" s="54"/>
      <c r="O537" s="37"/>
    </row>
    <row r="538" spans="6:15" ht="12.75" customHeight="1">
      <c r="F538" s="54"/>
      <c r="G538" s="54"/>
      <c r="H538" s="54"/>
      <c r="I538" s="54"/>
      <c r="J538" s="37"/>
      <c r="K538" s="54"/>
      <c r="L538" s="54"/>
      <c r="M538" s="54"/>
      <c r="O538" s="37"/>
    </row>
    <row r="539" spans="6:15" ht="12.75" customHeight="1">
      <c r="F539" s="54"/>
      <c r="G539" s="54"/>
      <c r="H539" s="54"/>
      <c r="I539" s="54"/>
      <c r="J539" s="37"/>
      <c r="K539" s="54"/>
      <c r="L539" s="54"/>
      <c r="M539" s="54"/>
      <c r="O539" s="37"/>
    </row>
    <row r="540" spans="6:15" ht="12.75" customHeight="1">
      <c r="F540" s="54"/>
      <c r="G540" s="54"/>
      <c r="H540" s="54"/>
      <c r="I540" s="54"/>
      <c r="J540" s="37"/>
      <c r="K540" s="54"/>
      <c r="L540" s="54"/>
      <c r="M540" s="54"/>
      <c r="O540" s="37"/>
    </row>
    <row r="541" spans="6:15" ht="12.75" customHeight="1">
      <c r="F541" s="54"/>
      <c r="G541" s="54"/>
      <c r="H541" s="54"/>
      <c r="I541" s="54"/>
      <c r="J541" s="37"/>
      <c r="K541" s="54"/>
      <c r="L541" s="54"/>
      <c r="M541" s="54"/>
      <c r="O541" s="37"/>
    </row>
    <row r="542" spans="6:15" ht="12.75" customHeight="1">
      <c r="F542" s="54"/>
      <c r="G542" s="54"/>
      <c r="H542" s="54"/>
      <c r="I542" s="54"/>
      <c r="J542" s="37"/>
      <c r="K542" s="54"/>
      <c r="L542" s="54"/>
      <c r="M542" s="54"/>
      <c r="O542" s="37"/>
    </row>
    <row r="543" spans="6:15" ht="12.75" customHeight="1">
      <c r="F543" s="54"/>
      <c r="G543" s="54"/>
      <c r="H543" s="54"/>
      <c r="I543" s="54"/>
      <c r="J543" s="37"/>
      <c r="K543" s="54"/>
      <c r="L543" s="54"/>
      <c r="M543" s="54"/>
      <c r="O543" s="37"/>
    </row>
    <row r="544" spans="6:15" ht="12.75" customHeight="1">
      <c r="F544" s="54"/>
      <c r="G544" s="54"/>
      <c r="H544" s="54"/>
      <c r="I544" s="54"/>
      <c r="J544" s="37"/>
      <c r="K544" s="54"/>
      <c r="L544" s="54"/>
      <c r="M544" s="54"/>
      <c r="O544" s="37"/>
    </row>
    <row r="545" spans="6:15" ht="12.75" customHeight="1">
      <c r="F545" s="54"/>
      <c r="G545" s="54"/>
      <c r="H545" s="54"/>
      <c r="I545" s="54"/>
      <c r="J545" s="37"/>
      <c r="K545" s="54"/>
      <c r="L545" s="54"/>
      <c r="M545" s="54"/>
      <c r="O545" s="37"/>
    </row>
    <row r="546" spans="6:15" ht="12.75" customHeight="1">
      <c r="F546" s="54"/>
      <c r="G546" s="54"/>
      <c r="H546" s="54"/>
      <c r="I546" s="54"/>
      <c r="J546" s="37"/>
      <c r="K546" s="54"/>
      <c r="L546" s="54"/>
      <c r="M546" s="54"/>
      <c r="O546" s="37"/>
    </row>
    <row r="547" spans="6:15" ht="12.75" customHeight="1">
      <c r="F547" s="54"/>
      <c r="G547" s="54"/>
      <c r="H547" s="54"/>
      <c r="I547" s="54"/>
      <c r="J547" s="37"/>
      <c r="K547" s="54"/>
      <c r="L547" s="54"/>
      <c r="M547" s="54"/>
      <c r="O547" s="37"/>
    </row>
    <row r="548" spans="6:15" ht="15" customHeight="1">
      <c r="F548" s="54"/>
      <c r="G548" s="54"/>
      <c r="H548" s="54"/>
      <c r="I548" s="54"/>
      <c r="J548" s="37"/>
      <c r="K548" s="54"/>
      <c r="L548" s="54"/>
      <c r="M548" s="54"/>
      <c r="O548" s="37"/>
    </row>
  </sheetData>
  <mergeCells count="67">
    <mergeCell ref="P121:P122"/>
    <mergeCell ref="P103:P104"/>
    <mergeCell ref="J107:J108"/>
    <mergeCell ref="A107:A108"/>
    <mergeCell ref="B107:B108"/>
    <mergeCell ref="A105:A106"/>
    <mergeCell ref="B105:B106"/>
    <mergeCell ref="J105:J106"/>
    <mergeCell ref="A103:A104"/>
    <mergeCell ref="B103:B104"/>
    <mergeCell ref="J103:J104"/>
    <mergeCell ref="P112:P113"/>
    <mergeCell ref="M105:M106"/>
    <mergeCell ref="N105:N106"/>
    <mergeCell ref="O105:O106"/>
    <mergeCell ref="P105:P106"/>
    <mergeCell ref="J97:J98"/>
    <mergeCell ref="A97:A98"/>
    <mergeCell ref="B97:B98"/>
    <mergeCell ref="A99:A102"/>
    <mergeCell ref="B99:B102"/>
    <mergeCell ref="J99:J102"/>
    <mergeCell ref="M97:M98"/>
    <mergeCell ref="N97:N98"/>
    <mergeCell ref="O97:O98"/>
    <mergeCell ref="P97:P98"/>
    <mergeCell ref="O99:O102"/>
    <mergeCell ref="P99:P102"/>
    <mergeCell ref="N99:N102"/>
    <mergeCell ref="M99:M102"/>
    <mergeCell ref="M107:M108"/>
    <mergeCell ref="O107:O108"/>
    <mergeCell ref="P107:P108"/>
    <mergeCell ref="M103:M104"/>
    <mergeCell ref="N103:N104"/>
    <mergeCell ref="O103:O104"/>
    <mergeCell ref="A110:A111"/>
    <mergeCell ref="M114:M115"/>
    <mergeCell ref="P114:P115"/>
    <mergeCell ref="O114:O115"/>
    <mergeCell ref="P110:P111"/>
    <mergeCell ref="J112:J113"/>
    <mergeCell ref="M112:M113"/>
    <mergeCell ref="O112:O113"/>
    <mergeCell ref="B110:B111"/>
    <mergeCell ref="J110:J111"/>
    <mergeCell ref="M110:M111"/>
    <mergeCell ref="O110:O111"/>
    <mergeCell ref="A114:A115"/>
    <mergeCell ref="B114:B115"/>
    <mergeCell ref="J114:J115"/>
    <mergeCell ref="P118:P119"/>
    <mergeCell ref="A112:A113"/>
    <mergeCell ref="B112:B113"/>
    <mergeCell ref="A118:A119"/>
    <mergeCell ref="B118:B119"/>
    <mergeCell ref="J118:J119"/>
    <mergeCell ref="J130:J131"/>
    <mergeCell ref="A130:A131"/>
    <mergeCell ref="B130:B131"/>
    <mergeCell ref="M118:M119"/>
    <mergeCell ref="O118:O119"/>
    <mergeCell ref="A121:A122"/>
    <mergeCell ref="B121:B122"/>
    <mergeCell ref="J121:J122"/>
    <mergeCell ref="M121:M122"/>
    <mergeCell ref="O121:O122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115 K112 K113:K114 K104:L111 L113:L114 L112 K71 K122 K1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2024-06-25T15:33:34Z</dcterms:modified>
</cp:coreProperties>
</file>